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omments7.xml" ContentType="application/vnd.openxmlformats-officedocument.spreadsheetml.comments+xml"/>
  <Override PartName="/xl/threadedComments/threadedComment5.xml" ContentType="application/vnd.ms-excel.threadedcomment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pas075\Documents\ApsimX\Prototypes\Mungbean\"/>
    </mc:Choice>
  </mc:AlternateContent>
  <xr:revisionPtr revIDLastSave="0" documentId="8_{398DA650-74F8-4C56-B015-70893D32BCEB}" xr6:coauthVersionLast="45" xr6:coauthVersionMax="45" xr10:uidLastSave="{00000000-0000-0000-0000-000000000000}"/>
  <bookViews>
    <workbookView xWindow="-28920" yWindow="-120" windowWidth="29040" windowHeight="15840" xr2:uid="{00000000-000D-0000-FFFF-FFFF00000000}"/>
  </bookViews>
  <sheets>
    <sheet name="Mungbean stages and genotypes" sheetId="8" r:id="rId1"/>
    <sheet name="Trial Details 2018" sheetId="3" r:id="rId2"/>
    <sheet name="2018" sheetId="4" r:id="rId3"/>
    <sheet name="2018-Phenology" sheetId="17" r:id="rId4"/>
    <sheet name="Trial Details 2019" sheetId="2" r:id="rId5"/>
    <sheet name="2019 data" sheetId="12" r:id="rId6"/>
    <sheet name="2019 data-BD" sheetId="16" r:id="rId7"/>
    <sheet name="2019 phenology + outlier" sheetId="13" r:id="rId8"/>
    <sheet name="2019 BM cuts+outlier" sheetId="1" r:id="rId9"/>
    <sheet name="1sq m harvests BM" sheetId="14" r:id="rId10"/>
    <sheet name="2018-19" sheetId="5" r:id="rId11"/>
  </sheets>
  <definedNames>
    <definedName name="_xlnm._FilterDatabase" localSheetId="2" hidden="1">'2018'!$A$1:$AE$611</definedName>
    <definedName name="_xlnm._FilterDatabase" localSheetId="3" hidden="1">'2018-Phenology'!$A$1:$Y$49</definedName>
    <definedName name="_xlnm._FilterDatabase" localSheetId="8" hidden="1">'2019 data'!$A$74:$S$439</definedName>
    <definedName name="_xlnm._FilterDatabase" localSheetId="5" hidden="1">'2019 data'!$A$74:$AE$439</definedName>
    <definedName name="_xlnm._FilterDatabase" localSheetId="6" hidden="1">'2019 data-BD'!$A$186:$AE$551</definedName>
    <definedName name="_xlnm._FilterDatabase" localSheetId="4" hidden="1">'Trial Details 2019'!$M$1:$W$80</definedName>
    <definedName name="_xlcn.WorksheetConnection_2019dataA73T4381" hidden="1">'2019 data'!$A$74:$T$439</definedName>
  </definedNames>
  <calcPr calcId="191029"/>
  <pivotCaches>
    <pivotCache cacheId="0" r:id="rId12"/>
    <pivotCache cacheId="1" r:id="rId13"/>
    <pivotCache cacheId="2"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1" name="Range1" connection="WorksheetConnection_2019 data!$A$73:$T$43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5" i="14" l="1"/>
  <c r="N95" i="14" s="1"/>
  <c r="M96" i="14"/>
  <c r="N96" i="14" s="1"/>
  <c r="M97" i="14"/>
  <c r="N97" i="14" s="1"/>
  <c r="M94" i="14"/>
  <c r="N94" i="14" s="1"/>
  <c r="M93" i="14"/>
  <c r="N93" i="14" s="1"/>
  <c r="M92" i="14"/>
  <c r="M91" i="14"/>
  <c r="N91" i="14" s="1"/>
  <c r="N92" i="14"/>
  <c r="AI249" i="13"/>
  <c r="AI248" i="13"/>
  <c r="AI247" i="13"/>
  <c r="AI246" i="13"/>
  <c r="AI245" i="13"/>
  <c r="AI244" i="13"/>
  <c r="AI243" i="13"/>
  <c r="AI242" i="13"/>
  <c r="AI241" i="13"/>
  <c r="AI240" i="13"/>
  <c r="AI239" i="13"/>
  <c r="AI238" i="13"/>
  <c r="AI237" i="13"/>
  <c r="AI236" i="13"/>
  <c r="AX235" i="13"/>
  <c r="AW235" i="13"/>
  <c r="AI235" i="13"/>
  <c r="AI234" i="13"/>
  <c r="AI233" i="13"/>
  <c r="AI232" i="13"/>
  <c r="AI231" i="13"/>
  <c r="AI230" i="13"/>
  <c r="AI229" i="13"/>
  <c r="AI228" i="13"/>
  <c r="AI227" i="13"/>
  <c r="AI226" i="13"/>
  <c r="AI225" i="13"/>
  <c r="AI224" i="13"/>
  <c r="AI223" i="13"/>
  <c r="AI222" i="13"/>
  <c r="AI221" i="13"/>
  <c r="AX220" i="13"/>
  <c r="AW220" i="13"/>
  <c r="AI220" i="13"/>
  <c r="AI219" i="13"/>
  <c r="AI218" i="13"/>
  <c r="AI217" i="13"/>
  <c r="AI216" i="13"/>
  <c r="AI215" i="13"/>
  <c r="AI214" i="13"/>
  <c r="AI213" i="13"/>
  <c r="AI212" i="13"/>
  <c r="AI211" i="13"/>
  <c r="AI210" i="13"/>
  <c r="AI209" i="13"/>
  <c r="AI208" i="13"/>
  <c r="AI207" i="13"/>
  <c r="AI206" i="13"/>
  <c r="AX205" i="13"/>
  <c r="AW205" i="13"/>
  <c r="AY205" i="13" s="1"/>
  <c r="AI205" i="13"/>
  <c r="AI204" i="13"/>
  <c r="AI203" i="13"/>
  <c r="AI202" i="13"/>
  <c r="AI201" i="13"/>
  <c r="AI200" i="13"/>
  <c r="AI199" i="13"/>
  <c r="AI198" i="13"/>
  <c r="AI197" i="13"/>
  <c r="AI196" i="13"/>
  <c r="AI195" i="13"/>
  <c r="AI194" i="13"/>
  <c r="AI193" i="13"/>
  <c r="AI192" i="13"/>
  <c r="AI191" i="13"/>
  <c r="AX190" i="13"/>
  <c r="AW190" i="13"/>
  <c r="AI190" i="13"/>
  <c r="E171" i="16"/>
  <c r="F171" i="16"/>
  <c r="G171" i="16"/>
  <c r="H171" i="16"/>
  <c r="I171" i="16"/>
  <c r="J171" i="16"/>
  <c r="K171" i="16"/>
  <c r="L171" i="16"/>
  <c r="M171" i="16"/>
  <c r="N171" i="16"/>
  <c r="O171" i="16"/>
  <c r="R171" i="16"/>
  <c r="S171" i="16"/>
  <c r="T171" i="16"/>
  <c r="U171" i="16"/>
  <c r="V171" i="16"/>
  <c r="W171" i="16"/>
  <c r="X171" i="16"/>
  <c r="Y171" i="16"/>
  <c r="Z171" i="16"/>
  <c r="AA171" i="16"/>
  <c r="AB171" i="16"/>
  <c r="AC171" i="16"/>
  <c r="AD171" i="16"/>
  <c r="AE171" i="16"/>
  <c r="E172" i="16"/>
  <c r="F172" i="16"/>
  <c r="G172" i="16"/>
  <c r="H172" i="16"/>
  <c r="I172" i="16"/>
  <c r="J172" i="16"/>
  <c r="K172" i="16"/>
  <c r="L172" i="16"/>
  <c r="M172" i="16"/>
  <c r="N172" i="16"/>
  <c r="O172" i="16"/>
  <c r="P172" i="16"/>
  <c r="R172" i="16"/>
  <c r="S172" i="16"/>
  <c r="T172" i="16"/>
  <c r="U172" i="16"/>
  <c r="V172" i="16"/>
  <c r="W172" i="16"/>
  <c r="X172" i="16"/>
  <c r="Y172" i="16"/>
  <c r="Z172" i="16"/>
  <c r="AA172" i="16"/>
  <c r="AB172" i="16"/>
  <c r="AC172" i="16"/>
  <c r="AD172" i="16"/>
  <c r="AE172" i="16"/>
  <c r="E173" i="16"/>
  <c r="F173" i="16"/>
  <c r="G173" i="16"/>
  <c r="H173" i="16"/>
  <c r="I173" i="16"/>
  <c r="J173" i="16"/>
  <c r="K173" i="16"/>
  <c r="L173" i="16"/>
  <c r="M173" i="16"/>
  <c r="N173" i="16"/>
  <c r="O173" i="16"/>
  <c r="R173" i="16"/>
  <c r="S173" i="16"/>
  <c r="T173" i="16"/>
  <c r="U173" i="16"/>
  <c r="V173" i="16"/>
  <c r="W173" i="16"/>
  <c r="X173" i="16"/>
  <c r="Y173" i="16"/>
  <c r="Z173" i="16"/>
  <c r="AA173" i="16"/>
  <c r="AB173" i="16"/>
  <c r="AC173" i="16"/>
  <c r="AD173" i="16"/>
  <c r="AE173" i="16"/>
  <c r="E174" i="16"/>
  <c r="F174" i="16"/>
  <c r="G174" i="16"/>
  <c r="H174" i="16"/>
  <c r="I174" i="16"/>
  <c r="J174" i="16"/>
  <c r="K174" i="16"/>
  <c r="L174" i="16"/>
  <c r="M174" i="16"/>
  <c r="N174" i="16"/>
  <c r="O174" i="16"/>
  <c r="P174" i="16"/>
  <c r="Q174" i="16"/>
  <c r="R174" i="16"/>
  <c r="S174" i="16"/>
  <c r="T174" i="16"/>
  <c r="U174" i="16"/>
  <c r="V174" i="16"/>
  <c r="W174" i="16"/>
  <c r="X174" i="16"/>
  <c r="Y174" i="16"/>
  <c r="Z174" i="16"/>
  <c r="AA174" i="16"/>
  <c r="AB174" i="16"/>
  <c r="AC174" i="16"/>
  <c r="AD174" i="16"/>
  <c r="AE174" i="16"/>
  <c r="D174" i="16"/>
  <c r="D173" i="16"/>
  <c r="D172" i="16"/>
  <c r="D171" i="16"/>
  <c r="D179" i="16" s="1"/>
  <c r="E59" i="16"/>
  <c r="F59" i="16"/>
  <c r="G59" i="16"/>
  <c r="H59" i="16"/>
  <c r="I59" i="16"/>
  <c r="J59" i="16"/>
  <c r="K59" i="16"/>
  <c r="L59" i="16"/>
  <c r="M59" i="16"/>
  <c r="N59" i="16"/>
  <c r="O59" i="16"/>
  <c r="P59" i="16"/>
  <c r="Q59" i="16"/>
  <c r="R59" i="16"/>
  <c r="S59" i="16"/>
  <c r="T59" i="16"/>
  <c r="U59" i="16"/>
  <c r="V59" i="16"/>
  <c r="W59" i="16"/>
  <c r="X59" i="16"/>
  <c r="Y59" i="16"/>
  <c r="Z59" i="16"/>
  <c r="AA59" i="16"/>
  <c r="E60" i="16"/>
  <c r="F60" i="16"/>
  <c r="G60" i="16"/>
  <c r="H60" i="16"/>
  <c r="I60" i="16"/>
  <c r="J60" i="16"/>
  <c r="K60" i="16"/>
  <c r="L60" i="16"/>
  <c r="M60" i="16"/>
  <c r="N60" i="16"/>
  <c r="O60" i="16"/>
  <c r="P60" i="16"/>
  <c r="Q60" i="16"/>
  <c r="R60" i="16"/>
  <c r="S60" i="16"/>
  <c r="T60" i="16"/>
  <c r="U60" i="16"/>
  <c r="V60" i="16"/>
  <c r="W60" i="16"/>
  <c r="X60" i="16"/>
  <c r="Y60" i="16"/>
  <c r="Z60" i="16"/>
  <c r="AA60" i="16"/>
  <c r="E61" i="16"/>
  <c r="F61" i="16"/>
  <c r="G61" i="16"/>
  <c r="H61" i="16"/>
  <c r="I61" i="16"/>
  <c r="J61" i="16"/>
  <c r="K61" i="16"/>
  <c r="L61" i="16"/>
  <c r="M61" i="16"/>
  <c r="N61" i="16"/>
  <c r="O61" i="16"/>
  <c r="P61" i="16"/>
  <c r="Q61" i="16"/>
  <c r="R61" i="16"/>
  <c r="S61" i="16"/>
  <c r="T61" i="16"/>
  <c r="U61" i="16"/>
  <c r="V61" i="16"/>
  <c r="W61" i="16"/>
  <c r="X61" i="16"/>
  <c r="Y61" i="16"/>
  <c r="Z61" i="16"/>
  <c r="AA61" i="16"/>
  <c r="E62" i="16"/>
  <c r="F62" i="16"/>
  <c r="G62" i="16"/>
  <c r="H62" i="16"/>
  <c r="I62" i="16"/>
  <c r="J62" i="16"/>
  <c r="K62" i="16"/>
  <c r="L62" i="16"/>
  <c r="M62" i="16"/>
  <c r="N62" i="16"/>
  <c r="O62" i="16"/>
  <c r="P62" i="16"/>
  <c r="Q62" i="16"/>
  <c r="R62" i="16"/>
  <c r="S62" i="16"/>
  <c r="T62" i="16"/>
  <c r="U62" i="16"/>
  <c r="V62" i="16"/>
  <c r="W62" i="16"/>
  <c r="X62" i="16"/>
  <c r="Y62" i="16"/>
  <c r="Z62" i="16"/>
  <c r="AA62" i="16"/>
  <c r="E63" i="16"/>
  <c r="F63" i="16"/>
  <c r="G63" i="16"/>
  <c r="H63" i="16"/>
  <c r="I63" i="16"/>
  <c r="J63" i="16"/>
  <c r="K63" i="16"/>
  <c r="L63" i="16"/>
  <c r="M63" i="16"/>
  <c r="N63" i="16"/>
  <c r="O63" i="16"/>
  <c r="P63" i="16"/>
  <c r="Q63" i="16"/>
  <c r="R63" i="16"/>
  <c r="S63" i="16"/>
  <c r="T63" i="16"/>
  <c r="U63" i="16"/>
  <c r="V63" i="16"/>
  <c r="W63" i="16"/>
  <c r="X63" i="16"/>
  <c r="Y63" i="16"/>
  <c r="Z63" i="16"/>
  <c r="AA63" i="16"/>
  <c r="E64" i="16"/>
  <c r="F64" i="16"/>
  <c r="G64" i="16"/>
  <c r="H64" i="16"/>
  <c r="I64" i="16"/>
  <c r="J64" i="16"/>
  <c r="K64" i="16"/>
  <c r="L64" i="16"/>
  <c r="M64" i="16"/>
  <c r="N64" i="16"/>
  <c r="O64" i="16"/>
  <c r="P64" i="16"/>
  <c r="Q64" i="16"/>
  <c r="R64" i="16"/>
  <c r="S64" i="16"/>
  <c r="T64" i="16"/>
  <c r="U64" i="16"/>
  <c r="V64" i="16"/>
  <c r="W64" i="16"/>
  <c r="X64" i="16"/>
  <c r="Y64" i="16"/>
  <c r="Z64" i="16"/>
  <c r="AA64" i="16"/>
  <c r="E65" i="16"/>
  <c r="F65" i="16"/>
  <c r="G65" i="16"/>
  <c r="H65" i="16"/>
  <c r="I65" i="16"/>
  <c r="J65" i="16"/>
  <c r="K65" i="16"/>
  <c r="L65" i="16"/>
  <c r="M65" i="16"/>
  <c r="N65" i="16"/>
  <c r="O65" i="16"/>
  <c r="P65" i="16"/>
  <c r="Q65" i="16"/>
  <c r="R65" i="16"/>
  <c r="S65" i="16"/>
  <c r="T65" i="16"/>
  <c r="U65" i="16"/>
  <c r="V65" i="16"/>
  <c r="W65" i="16"/>
  <c r="X65" i="16"/>
  <c r="Y65" i="16"/>
  <c r="Z65" i="16"/>
  <c r="AA65" i="16"/>
  <c r="E66" i="16"/>
  <c r="F66" i="16"/>
  <c r="G66" i="16"/>
  <c r="H66" i="16"/>
  <c r="I66" i="16"/>
  <c r="J66" i="16"/>
  <c r="K66" i="16"/>
  <c r="L66" i="16"/>
  <c r="M66" i="16"/>
  <c r="N66" i="16"/>
  <c r="O66" i="16"/>
  <c r="P66" i="16"/>
  <c r="Q66" i="16"/>
  <c r="R66" i="16"/>
  <c r="S66" i="16"/>
  <c r="T66" i="16"/>
  <c r="U66" i="16"/>
  <c r="V66" i="16"/>
  <c r="W66" i="16"/>
  <c r="X66" i="16"/>
  <c r="Y66" i="16"/>
  <c r="Z66" i="16"/>
  <c r="AA66" i="16"/>
  <c r="E67" i="16"/>
  <c r="F67" i="16"/>
  <c r="G67" i="16"/>
  <c r="H67" i="16"/>
  <c r="I67" i="16"/>
  <c r="J67" i="16"/>
  <c r="K67" i="16"/>
  <c r="L67" i="16"/>
  <c r="M67" i="16"/>
  <c r="N67" i="16"/>
  <c r="O67" i="16"/>
  <c r="P67" i="16"/>
  <c r="Q67" i="16"/>
  <c r="R67" i="16"/>
  <c r="S67" i="16"/>
  <c r="T67" i="16"/>
  <c r="U67" i="16"/>
  <c r="V67" i="16"/>
  <c r="W67" i="16"/>
  <c r="X67" i="16"/>
  <c r="Y67" i="16"/>
  <c r="Z67" i="16"/>
  <c r="AA67" i="16"/>
  <c r="E68" i="16"/>
  <c r="F68" i="16"/>
  <c r="G68" i="16"/>
  <c r="H68" i="16"/>
  <c r="I68" i="16"/>
  <c r="J68" i="16"/>
  <c r="K68" i="16"/>
  <c r="L68" i="16"/>
  <c r="M68" i="16"/>
  <c r="N68" i="16"/>
  <c r="O68" i="16"/>
  <c r="P68" i="16"/>
  <c r="Q68" i="16"/>
  <c r="R68" i="16"/>
  <c r="S68" i="16"/>
  <c r="T68" i="16"/>
  <c r="U68" i="16"/>
  <c r="V68" i="16"/>
  <c r="W68" i="16"/>
  <c r="X68" i="16"/>
  <c r="Y68" i="16"/>
  <c r="Z68" i="16"/>
  <c r="AA68" i="16"/>
  <c r="E69" i="16"/>
  <c r="F69" i="16"/>
  <c r="G69" i="16"/>
  <c r="H69" i="16"/>
  <c r="I69" i="16"/>
  <c r="J69" i="16"/>
  <c r="K69" i="16"/>
  <c r="L69" i="16"/>
  <c r="M69" i="16"/>
  <c r="N69" i="16"/>
  <c r="O69" i="16"/>
  <c r="P69" i="16"/>
  <c r="Q69" i="16"/>
  <c r="R69" i="16"/>
  <c r="S69" i="16"/>
  <c r="T69" i="16"/>
  <c r="U69" i="16"/>
  <c r="V69" i="16"/>
  <c r="W69" i="16"/>
  <c r="X69" i="16"/>
  <c r="Y69" i="16"/>
  <c r="Z69" i="16"/>
  <c r="AA69" i="16"/>
  <c r="E70" i="16"/>
  <c r="F70" i="16"/>
  <c r="G70" i="16"/>
  <c r="H70" i="16"/>
  <c r="I70" i="16"/>
  <c r="J70" i="16"/>
  <c r="K70" i="16"/>
  <c r="L70" i="16"/>
  <c r="M70" i="16"/>
  <c r="N70" i="16"/>
  <c r="O70" i="16"/>
  <c r="P70" i="16"/>
  <c r="Q70" i="16"/>
  <c r="R70" i="16"/>
  <c r="S70" i="16"/>
  <c r="T70" i="16"/>
  <c r="U70" i="16"/>
  <c r="V70" i="16"/>
  <c r="W70" i="16"/>
  <c r="X70" i="16"/>
  <c r="Y70" i="16"/>
  <c r="Z70" i="16"/>
  <c r="AA70" i="16"/>
  <c r="E71" i="16"/>
  <c r="F71" i="16"/>
  <c r="G71" i="16"/>
  <c r="H71" i="16"/>
  <c r="I71" i="16"/>
  <c r="J71" i="16"/>
  <c r="K71" i="16"/>
  <c r="L71" i="16"/>
  <c r="M71" i="16"/>
  <c r="N71" i="16"/>
  <c r="O71" i="16"/>
  <c r="P71" i="16"/>
  <c r="Q71" i="16"/>
  <c r="R71" i="16"/>
  <c r="S71" i="16"/>
  <c r="T71" i="16"/>
  <c r="U71" i="16"/>
  <c r="V71" i="16"/>
  <c r="W71" i="16"/>
  <c r="X71" i="16"/>
  <c r="Y71" i="16"/>
  <c r="Z71" i="16"/>
  <c r="AA71" i="16"/>
  <c r="E72" i="16"/>
  <c r="F72" i="16"/>
  <c r="G72" i="16"/>
  <c r="H72" i="16"/>
  <c r="I72" i="16"/>
  <c r="J72" i="16"/>
  <c r="K72" i="16"/>
  <c r="L72" i="16"/>
  <c r="M72" i="16"/>
  <c r="N72" i="16"/>
  <c r="O72" i="16"/>
  <c r="P72" i="16"/>
  <c r="Q72" i="16"/>
  <c r="R72" i="16"/>
  <c r="S72" i="16"/>
  <c r="T72" i="16"/>
  <c r="U72" i="16"/>
  <c r="V72" i="16"/>
  <c r="W72" i="16"/>
  <c r="X72" i="16"/>
  <c r="Y72" i="16"/>
  <c r="Z72" i="16"/>
  <c r="AA72" i="16"/>
  <c r="E73" i="16"/>
  <c r="F73" i="16"/>
  <c r="G73" i="16"/>
  <c r="H73" i="16"/>
  <c r="I73" i="16"/>
  <c r="J73" i="16"/>
  <c r="K73" i="16"/>
  <c r="L73" i="16"/>
  <c r="M73" i="16"/>
  <c r="N73" i="16"/>
  <c r="O73" i="16"/>
  <c r="P73" i="16"/>
  <c r="Q73" i="16"/>
  <c r="R73" i="16"/>
  <c r="S73" i="16"/>
  <c r="T73" i="16"/>
  <c r="U73" i="16"/>
  <c r="V73" i="16"/>
  <c r="W73" i="16"/>
  <c r="X73" i="16"/>
  <c r="Y73" i="16"/>
  <c r="Z73" i="16"/>
  <c r="AA73" i="16"/>
  <c r="E74" i="16"/>
  <c r="F74" i="16"/>
  <c r="G74" i="16"/>
  <c r="H74" i="16"/>
  <c r="I74" i="16"/>
  <c r="J74" i="16"/>
  <c r="K74" i="16"/>
  <c r="L74" i="16"/>
  <c r="M74" i="16"/>
  <c r="N74" i="16"/>
  <c r="O74" i="16"/>
  <c r="P74" i="16"/>
  <c r="Q74" i="16"/>
  <c r="R74" i="16"/>
  <c r="S74" i="16"/>
  <c r="T74" i="16"/>
  <c r="U74" i="16"/>
  <c r="V74" i="16"/>
  <c r="W74" i="16"/>
  <c r="X74" i="16"/>
  <c r="Y74" i="16"/>
  <c r="Z74" i="16"/>
  <c r="AA74" i="16"/>
  <c r="E75" i="16"/>
  <c r="F75" i="16"/>
  <c r="G75" i="16"/>
  <c r="H75" i="16"/>
  <c r="I75" i="16"/>
  <c r="J75" i="16"/>
  <c r="K75" i="16"/>
  <c r="L75" i="16"/>
  <c r="M75" i="16"/>
  <c r="N75" i="16"/>
  <c r="O75" i="16"/>
  <c r="P75" i="16"/>
  <c r="Q75" i="16"/>
  <c r="R75" i="16"/>
  <c r="S75" i="16"/>
  <c r="T75" i="16"/>
  <c r="U75" i="16"/>
  <c r="V75" i="16"/>
  <c r="W75" i="16"/>
  <c r="X75" i="16"/>
  <c r="Y75" i="16"/>
  <c r="Z75" i="16"/>
  <c r="AA75" i="16"/>
  <c r="E76" i="16"/>
  <c r="F76" i="16"/>
  <c r="G76" i="16"/>
  <c r="H76" i="16"/>
  <c r="I76" i="16"/>
  <c r="J76" i="16"/>
  <c r="K76" i="16"/>
  <c r="L76" i="16"/>
  <c r="M76" i="16"/>
  <c r="N76" i="16"/>
  <c r="O76" i="16"/>
  <c r="P76" i="16"/>
  <c r="Q76" i="16"/>
  <c r="R76" i="16"/>
  <c r="S76" i="16"/>
  <c r="T76" i="16"/>
  <c r="U76" i="16"/>
  <c r="V76" i="16"/>
  <c r="W76" i="16"/>
  <c r="X76" i="16"/>
  <c r="Y76" i="16"/>
  <c r="Z76" i="16"/>
  <c r="AA76" i="16"/>
  <c r="E77" i="16"/>
  <c r="F77" i="16"/>
  <c r="G77" i="16"/>
  <c r="H77" i="16"/>
  <c r="I77" i="16"/>
  <c r="J77" i="16"/>
  <c r="K77" i="16"/>
  <c r="L77" i="16"/>
  <c r="M77" i="16"/>
  <c r="N77" i="16"/>
  <c r="O77" i="16"/>
  <c r="P77" i="16"/>
  <c r="Q77" i="16"/>
  <c r="R77" i="16"/>
  <c r="S77" i="16"/>
  <c r="T77" i="16"/>
  <c r="U77" i="16"/>
  <c r="V77" i="16"/>
  <c r="W77" i="16"/>
  <c r="X77" i="16"/>
  <c r="Y77" i="16"/>
  <c r="Z77" i="16"/>
  <c r="AA77" i="16"/>
  <c r="E78" i="16"/>
  <c r="F78" i="16"/>
  <c r="G78" i="16"/>
  <c r="H78" i="16"/>
  <c r="I78" i="16"/>
  <c r="J78" i="16"/>
  <c r="K78" i="16"/>
  <c r="L78" i="16"/>
  <c r="M78" i="16"/>
  <c r="N78" i="16"/>
  <c r="O78" i="16"/>
  <c r="P78" i="16"/>
  <c r="Q78" i="16"/>
  <c r="R78" i="16"/>
  <c r="S78" i="16"/>
  <c r="T78" i="16"/>
  <c r="U78" i="16"/>
  <c r="V78" i="16"/>
  <c r="W78" i="16"/>
  <c r="X78" i="16"/>
  <c r="Y78" i="16"/>
  <c r="Z78" i="16"/>
  <c r="AA78" i="16"/>
  <c r="E79" i="16"/>
  <c r="F79" i="16"/>
  <c r="G79" i="16"/>
  <c r="H79" i="16"/>
  <c r="I79" i="16"/>
  <c r="J79" i="16"/>
  <c r="K79" i="16"/>
  <c r="L79" i="16"/>
  <c r="M79" i="16"/>
  <c r="N79" i="16"/>
  <c r="O79" i="16"/>
  <c r="P79" i="16"/>
  <c r="Q79" i="16"/>
  <c r="R79" i="16"/>
  <c r="S79" i="16"/>
  <c r="T79" i="16"/>
  <c r="U79" i="16"/>
  <c r="V79" i="16"/>
  <c r="W79" i="16"/>
  <c r="X79" i="16"/>
  <c r="Y79" i="16"/>
  <c r="Z79" i="16"/>
  <c r="AA79" i="16"/>
  <c r="E80" i="16"/>
  <c r="F80" i="16"/>
  <c r="G80" i="16"/>
  <c r="H80" i="16"/>
  <c r="I80" i="16"/>
  <c r="J80" i="16"/>
  <c r="K80" i="16"/>
  <c r="L80" i="16"/>
  <c r="M80" i="16"/>
  <c r="N80" i="16"/>
  <c r="O80" i="16"/>
  <c r="P80" i="16"/>
  <c r="Q80" i="16"/>
  <c r="R80" i="16"/>
  <c r="S80" i="16"/>
  <c r="T80" i="16"/>
  <c r="U80" i="16"/>
  <c r="V80" i="16"/>
  <c r="W80" i="16"/>
  <c r="X80" i="16"/>
  <c r="Y80" i="16"/>
  <c r="Z80" i="16"/>
  <c r="AA80" i="16"/>
  <c r="E81" i="16"/>
  <c r="F81" i="16"/>
  <c r="G81" i="16"/>
  <c r="H81" i="16"/>
  <c r="I81" i="16"/>
  <c r="J81" i="16"/>
  <c r="K81" i="16"/>
  <c r="L81" i="16"/>
  <c r="M81" i="16"/>
  <c r="N81" i="16"/>
  <c r="O81" i="16"/>
  <c r="P81" i="16"/>
  <c r="Q81" i="16"/>
  <c r="R81" i="16"/>
  <c r="S81" i="16"/>
  <c r="T81" i="16"/>
  <c r="U81" i="16"/>
  <c r="V81" i="16"/>
  <c r="W81" i="16"/>
  <c r="X81" i="16"/>
  <c r="Y81" i="16"/>
  <c r="Z81" i="16"/>
  <c r="AA81" i="16"/>
  <c r="E82" i="16"/>
  <c r="F82" i="16"/>
  <c r="G82" i="16"/>
  <c r="H82" i="16"/>
  <c r="I82" i="16"/>
  <c r="J82" i="16"/>
  <c r="K82" i="16"/>
  <c r="L82" i="16"/>
  <c r="M82" i="16"/>
  <c r="N82" i="16"/>
  <c r="O82" i="16"/>
  <c r="P82" i="16"/>
  <c r="Q82" i="16"/>
  <c r="R82" i="16"/>
  <c r="S82" i="16"/>
  <c r="T82" i="16"/>
  <c r="U82" i="16"/>
  <c r="V82" i="16"/>
  <c r="W82" i="16"/>
  <c r="X82" i="16"/>
  <c r="Y82" i="16"/>
  <c r="Z82" i="16"/>
  <c r="AA82" i="16"/>
  <c r="E83" i="16"/>
  <c r="F83" i="16"/>
  <c r="G83" i="16"/>
  <c r="H83" i="16"/>
  <c r="I83" i="16"/>
  <c r="J83" i="16"/>
  <c r="K83" i="16"/>
  <c r="L83" i="16"/>
  <c r="M83" i="16"/>
  <c r="N83" i="16"/>
  <c r="O83" i="16"/>
  <c r="P83" i="16"/>
  <c r="Q83" i="16"/>
  <c r="R83" i="16"/>
  <c r="S83" i="16"/>
  <c r="T83" i="16"/>
  <c r="U83" i="16"/>
  <c r="V83" i="16"/>
  <c r="W83" i="16"/>
  <c r="X83" i="16"/>
  <c r="Y83" i="16"/>
  <c r="Z83" i="16"/>
  <c r="AA83" i="16"/>
  <c r="E84" i="16"/>
  <c r="F84" i="16"/>
  <c r="G84" i="16"/>
  <c r="H84" i="16"/>
  <c r="I84" i="16"/>
  <c r="J84" i="16"/>
  <c r="K84" i="16"/>
  <c r="L84" i="16"/>
  <c r="M84" i="16"/>
  <c r="N84" i="16"/>
  <c r="O84" i="16"/>
  <c r="P84" i="16"/>
  <c r="Q84" i="16"/>
  <c r="R84" i="16"/>
  <c r="S84" i="16"/>
  <c r="T84" i="16"/>
  <c r="U84" i="16"/>
  <c r="V84" i="16"/>
  <c r="W84" i="16"/>
  <c r="X84" i="16"/>
  <c r="Y84" i="16"/>
  <c r="Z84" i="16"/>
  <c r="AA84" i="16"/>
  <c r="E85" i="16"/>
  <c r="F85" i="16"/>
  <c r="G85" i="16"/>
  <c r="H85" i="16"/>
  <c r="I85" i="16"/>
  <c r="J85" i="16"/>
  <c r="K85" i="16"/>
  <c r="L85" i="16"/>
  <c r="M85" i="16"/>
  <c r="N85" i="16"/>
  <c r="O85" i="16"/>
  <c r="P85" i="16"/>
  <c r="Q85" i="16"/>
  <c r="R85" i="16"/>
  <c r="S85" i="16"/>
  <c r="T85" i="16"/>
  <c r="U85" i="16"/>
  <c r="V85" i="16"/>
  <c r="W85" i="16"/>
  <c r="X85" i="16"/>
  <c r="Y85" i="16"/>
  <c r="Z85" i="16"/>
  <c r="AA85" i="16"/>
  <c r="E86" i="16"/>
  <c r="F86" i="16"/>
  <c r="G86" i="16"/>
  <c r="H86" i="16"/>
  <c r="I86" i="16"/>
  <c r="J86" i="16"/>
  <c r="K86" i="16"/>
  <c r="L86" i="16"/>
  <c r="M86" i="16"/>
  <c r="N86" i="16"/>
  <c r="O86" i="16"/>
  <c r="P86" i="16"/>
  <c r="Q86" i="16"/>
  <c r="R86" i="16"/>
  <c r="S86" i="16"/>
  <c r="T86" i="16"/>
  <c r="U86" i="16"/>
  <c r="V86" i="16"/>
  <c r="W86" i="16"/>
  <c r="X86" i="16"/>
  <c r="Y86" i="16"/>
  <c r="Z86" i="16"/>
  <c r="AA86" i="16"/>
  <c r="E87" i="16"/>
  <c r="F87" i="16"/>
  <c r="G87" i="16"/>
  <c r="H87" i="16"/>
  <c r="I87" i="16"/>
  <c r="J87" i="16"/>
  <c r="K87" i="16"/>
  <c r="L87" i="16"/>
  <c r="M87" i="16"/>
  <c r="N87" i="16"/>
  <c r="O87" i="16"/>
  <c r="P87" i="16"/>
  <c r="Q87" i="16"/>
  <c r="R87" i="16"/>
  <c r="S87" i="16"/>
  <c r="T87" i="16"/>
  <c r="U87" i="16"/>
  <c r="V87" i="16"/>
  <c r="W87" i="16"/>
  <c r="X87" i="16"/>
  <c r="Y87" i="16"/>
  <c r="Z87" i="16"/>
  <c r="AA87" i="16"/>
  <c r="E88" i="16"/>
  <c r="F88" i="16"/>
  <c r="G88" i="16"/>
  <c r="H88" i="16"/>
  <c r="I88" i="16"/>
  <c r="J88" i="16"/>
  <c r="K88" i="16"/>
  <c r="L88" i="16"/>
  <c r="M88" i="16"/>
  <c r="N88" i="16"/>
  <c r="O88" i="16"/>
  <c r="P88" i="16"/>
  <c r="Q88" i="16"/>
  <c r="R88" i="16"/>
  <c r="S88" i="16"/>
  <c r="T88" i="16"/>
  <c r="U88" i="16"/>
  <c r="V88" i="16"/>
  <c r="W88" i="16"/>
  <c r="X88" i="16"/>
  <c r="Y88" i="16"/>
  <c r="Z88" i="16"/>
  <c r="AA88" i="16"/>
  <c r="E89" i="16"/>
  <c r="F89" i="16"/>
  <c r="G89" i="16"/>
  <c r="H89" i="16"/>
  <c r="I89" i="16"/>
  <c r="J89" i="16"/>
  <c r="K89" i="16"/>
  <c r="L89" i="16"/>
  <c r="M89" i="16"/>
  <c r="N89" i="16"/>
  <c r="O89" i="16"/>
  <c r="P89" i="16"/>
  <c r="Q89" i="16"/>
  <c r="R89" i="16"/>
  <c r="S89" i="16"/>
  <c r="T89" i="16"/>
  <c r="U89" i="16"/>
  <c r="V89" i="16"/>
  <c r="W89" i="16"/>
  <c r="X89" i="16"/>
  <c r="Y89" i="16"/>
  <c r="Z89" i="16"/>
  <c r="AA89" i="16"/>
  <c r="E90" i="16"/>
  <c r="F90" i="16"/>
  <c r="G90" i="16"/>
  <c r="H90" i="16"/>
  <c r="I90" i="16"/>
  <c r="J90" i="16"/>
  <c r="K90" i="16"/>
  <c r="L90" i="16"/>
  <c r="M90" i="16"/>
  <c r="N90" i="16"/>
  <c r="O90" i="16"/>
  <c r="P90" i="16"/>
  <c r="Q90" i="16"/>
  <c r="R90" i="16"/>
  <c r="S90" i="16"/>
  <c r="T90" i="16"/>
  <c r="U90" i="16"/>
  <c r="V90" i="16"/>
  <c r="W90" i="16"/>
  <c r="X90" i="16"/>
  <c r="Y90" i="16"/>
  <c r="Z90" i="16"/>
  <c r="AA90" i="16"/>
  <c r="E91" i="16"/>
  <c r="F91" i="16"/>
  <c r="G91" i="16"/>
  <c r="H91" i="16"/>
  <c r="I91" i="16"/>
  <c r="J91" i="16"/>
  <c r="K91" i="16"/>
  <c r="L91" i="16"/>
  <c r="M91" i="16"/>
  <c r="N91" i="16"/>
  <c r="O91" i="16"/>
  <c r="P91" i="16"/>
  <c r="Q91" i="16"/>
  <c r="R91" i="16"/>
  <c r="S91" i="16"/>
  <c r="T91" i="16"/>
  <c r="U91" i="16"/>
  <c r="V91" i="16"/>
  <c r="W91" i="16"/>
  <c r="X91" i="16"/>
  <c r="Y91" i="16"/>
  <c r="Z91" i="16"/>
  <c r="AA91" i="16"/>
  <c r="E92" i="16"/>
  <c r="F92" i="16"/>
  <c r="G92" i="16"/>
  <c r="H92" i="16"/>
  <c r="I92" i="16"/>
  <c r="J92" i="16"/>
  <c r="K92" i="16"/>
  <c r="L92" i="16"/>
  <c r="M92" i="16"/>
  <c r="N92" i="16"/>
  <c r="O92" i="16"/>
  <c r="P92" i="16"/>
  <c r="Q92" i="16"/>
  <c r="R92" i="16"/>
  <c r="S92" i="16"/>
  <c r="T92" i="16"/>
  <c r="U92" i="16"/>
  <c r="V92" i="16"/>
  <c r="W92" i="16"/>
  <c r="X92" i="16"/>
  <c r="Y92" i="16"/>
  <c r="Z92" i="16"/>
  <c r="AA92" i="16"/>
  <c r="E93" i="16"/>
  <c r="F93" i="16"/>
  <c r="G93" i="16"/>
  <c r="H93" i="16"/>
  <c r="I93" i="16"/>
  <c r="J93" i="16"/>
  <c r="K93" i="16"/>
  <c r="L93" i="16"/>
  <c r="M93" i="16"/>
  <c r="N93" i="16"/>
  <c r="O93" i="16"/>
  <c r="P93" i="16"/>
  <c r="Q93" i="16"/>
  <c r="R93" i="16"/>
  <c r="S93" i="16"/>
  <c r="T93" i="16"/>
  <c r="U93" i="16"/>
  <c r="V93" i="16"/>
  <c r="W93" i="16"/>
  <c r="X93" i="16"/>
  <c r="Y93" i="16"/>
  <c r="Z93" i="16"/>
  <c r="AA93" i="16"/>
  <c r="E94" i="16"/>
  <c r="F94" i="16"/>
  <c r="G94" i="16"/>
  <c r="H94" i="16"/>
  <c r="I94" i="16"/>
  <c r="J94" i="16"/>
  <c r="K94" i="16"/>
  <c r="L94" i="16"/>
  <c r="M94" i="16"/>
  <c r="N94" i="16"/>
  <c r="O94" i="16"/>
  <c r="P94" i="16"/>
  <c r="Q94" i="16"/>
  <c r="R94" i="16"/>
  <c r="S94" i="16"/>
  <c r="T94" i="16"/>
  <c r="U94" i="16"/>
  <c r="V94" i="16"/>
  <c r="W94" i="16"/>
  <c r="X94" i="16"/>
  <c r="Y94" i="16"/>
  <c r="Z94" i="16"/>
  <c r="AA94" i="16"/>
  <c r="E95" i="16"/>
  <c r="F95" i="16"/>
  <c r="G95" i="16"/>
  <c r="H95" i="16"/>
  <c r="I95" i="16"/>
  <c r="J95" i="16"/>
  <c r="K95" i="16"/>
  <c r="L95" i="16"/>
  <c r="M95" i="16"/>
  <c r="N95" i="16"/>
  <c r="O95" i="16"/>
  <c r="P95" i="16"/>
  <c r="Q95" i="16"/>
  <c r="R95" i="16"/>
  <c r="S95" i="16"/>
  <c r="T95" i="16"/>
  <c r="U95" i="16"/>
  <c r="V95" i="16"/>
  <c r="W95" i="16"/>
  <c r="X95" i="16"/>
  <c r="Y95" i="16"/>
  <c r="Z95" i="16"/>
  <c r="AA95" i="16"/>
  <c r="E96" i="16"/>
  <c r="F96" i="16"/>
  <c r="G96" i="16"/>
  <c r="H96" i="16"/>
  <c r="I96" i="16"/>
  <c r="J96" i="16"/>
  <c r="K96" i="16"/>
  <c r="L96" i="16"/>
  <c r="M96" i="16"/>
  <c r="N96" i="16"/>
  <c r="O96" i="16"/>
  <c r="P96" i="16"/>
  <c r="Q96" i="16"/>
  <c r="R96" i="16"/>
  <c r="S96" i="16"/>
  <c r="T96" i="16"/>
  <c r="U96" i="16"/>
  <c r="V96" i="16"/>
  <c r="W96" i="16"/>
  <c r="X96" i="16"/>
  <c r="Y96" i="16"/>
  <c r="Z96" i="16"/>
  <c r="AA96" i="16"/>
  <c r="E97" i="16"/>
  <c r="F97" i="16"/>
  <c r="G97" i="16"/>
  <c r="H97" i="16"/>
  <c r="I97" i="16"/>
  <c r="J97" i="16"/>
  <c r="K97" i="16"/>
  <c r="L97" i="16"/>
  <c r="M97" i="16"/>
  <c r="N97" i="16"/>
  <c r="O97" i="16"/>
  <c r="P97" i="16"/>
  <c r="Q97" i="16"/>
  <c r="R97" i="16"/>
  <c r="S97" i="16"/>
  <c r="T97" i="16"/>
  <c r="U97" i="16"/>
  <c r="V97" i="16"/>
  <c r="W97" i="16"/>
  <c r="X97" i="16"/>
  <c r="Y97" i="16"/>
  <c r="Z97" i="16"/>
  <c r="AA97" i="16"/>
  <c r="E98" i="16"/>
  <c r="F98" i="16"/>
  <c r="G98" i="16"/>
  <c r="H98" i="16"/>
  <c r="I98" i="16"/>
  <c r="J98" i="16"/>
  <c r="K98" i="16"/>
  <c r="L98" i="16"/>
  <c r="M98" i="16"/>
  <c r="N98" i="16"/>
  <c r="O98" i="16"/>
  <c r="P98" i="16"/>
  <c r="Q98" i="16"/>
  <c r="R98" i="16"/>
  <c r="S98" i="16"/>
  <c r="T98" i="16"/>
  <c r="U98" i="16"/>
  <c r="V98" i="16"/>
  <c r="W98" i="16"/>
  <c r="X98" i="16"/>
  <c r="Y98" i="16"/>
  <c r="Z98" i="16"/>
  <c r="AA98" i="16"/>
  <c r="E99" i="16"/>
  <c r="F99" i="16"/>
  <c r="G99" i="16"/>
  <c r="H99" i="16"/>
  <c r="I99" i="16"/>
  <c r="J99" i="16"/>
  <c r="K99" i="16"/>
  <c r="L99" i="16"/>
  <c r="M99" i="16"/>
  <c r="N99" i="16"/>
  <c r="O99" i="16"/>
  <c r="P99" i="16"/>
  <c r="Q99" i="16"/>
  <c r="R99" i="16"/>
  <c r="S99" i="16"/>
  <c r="T99" i="16"/>
  <c r="U99" i="16"/>
  <c r="V99" i="16"/>
  <c r="W99" i="16"/>
  <c r="X99" i="16"/>
  <c r="Y99" i="16"/>
  <c r="Z99" i="16"/>
  <c r="AA99" i="16"/>
  <c r="E100" i="16"/>
  <c r="F100" i="16"/>
  <c r="G100" i="16"/>
  <c r="H100" i="16"/>
  <c r="I100" i="16"/>
  <c r="J100" i="16"/>
  <c r="K100" i="16"/>
  <c r="L100" i="16"/>
  <c r="M100" i="16"/>
  <c r="N100" i="16"/>
  <c r="O100" i="16"/>
  <c r="P100" i="16"/>
  <c r="Q100" i="16"/>
  <c r="R100" i="16"/>
  <c r="S100" i="16"/>
  <c r="T100" i="16"/>
  <c r="U100" i="16"/>
  <c r="V100" i="16"/>
  <c r="W100" i="16"/>
  <c r="X100" i="16"/>
  <c r="Y100" i="16"/>
  <c r="Z100" i="16"/>
  <c r="AA100" i="16"/>
  <c r="E101" i="16"/>
  <c r="F101" i="16"/>
  <c r="G101" i="16"/>
  <c r="H101" i="16"/>
  <c r="I101" i="16"/>
  <c r="J101" i="16"/>
  <c r="K101" i="16"/>
  <c r="L101" i="16"/>
  <c r="M101" i="16"/>
  <c r="N101" i="16"/>
  <c r="O101" i="16"/>
  <c r="P101" i="16"/>
  <c r="Q101" i="16"/>
  <c r="R101" i="16"/>
  <c r="S101" i="16"/>
  <c r="T101" i="16"/>
  <c r="U101" i="16"/>
  <c r="V101" i="16"/>
  <c r="W101" i="16"/>
  <c r="X101" i="16"/>
  <c r="Y101" i="16"/>
  <c r="Z101" i="16"/>
  <c r="AA101" i="16"/>
  <c r="E102" i="16"/>
  <c r="F102" i="16"/>
  <c r="G102" i="16"/>
  <c r="H102" i="16"/>
  <c r="I102" i="16"/>
  <c r="J102" i="16"/>
  <c r="K102" i="16"/>
  <c r="L102" i="16"/>
  <c r="M102" i="16"/>
  <c r="N102" i="16"/>
  <c r="O102" i="16"/>
  <c r="P102" i="16"/>
  <c r="Q102" i="16"/>
  <c r="R102" i="16"/>
  <c r="S102" i="16"/>
  <c r="T102" i="16"/>
  <c r="U102" i="16"/>
  <c r="V102" i="16"/>
  <c r="W102" i="16"/>
  <c r="X102" i="16"/>
  <c r="Y102" i="16"/>
  <c r="Z102" i="16"/>
  <c r="AA102" i="16"/>
  <c r="E103" i="16"/>
  <c r="F103" i="16"/>
  <c r="G103" i="16"/>
  <c r="H103" i="16"/>
  <c r="I103" i="16"/>
  <c r="J103" i="16"/>
  <c r="K103" i="16"/>
  <c r="L103" i="16"/>
  <c r="M103" i="16"/>
  <c r="N103" i="16"/>
  <c r="O103" i="16"/>
  <c r="P103" i="16"/>
  <c r="Q103" i="16"/>
  <c r="R103" i="16"/>
  <c r="S103" i="16"/>
  <c r="T103" i="16"/>
  <c r="U103" i="16"/>
  <c r="V103" i="16"/>
  <c r="W103" i="16"/>
  <c r="X103" i="16"/>
  <c r="Y103" i="16"/>
  <c r="Z103" i="16"/>
  <c r="AA103" i="16"/>
  <c r="E104" i="16"/>
  <c r="F104" i="16"/>
  <c r="G104" i="16"/>
  <c r="H104" i="16"/>
  <c r="I104" i="16"/>
  <c r="J104" i="16"/>
  <c r="K104" i="16"/>
  <c r="L104" i="16"/>
  <c r="M104" i="16"/>
  <c r="N104" i="16"/>
  <c r="O104" i="16"/>
  <c r="P104" i="16"/>
  <c r="Q104" i="16"/>
  <c r="R104" i="16"/>
  <c r="S104" i="16"/>
  <c r="T104" i="16"/>
  <c r="U104" i="16"/>
  <c r="V104" i="16"/>
  <c r="W104" i="16"/>
  <c r="X104" i="16"/>
  <c r="Y104" i="16"/>
  <c r="Z104" i="16"/>
  <c r="AA104" i="16"/>
  <c r="E105" i="16"/>
  <c r="F105" i="16"/>
  <c r="G105" i="16"/>
  <c r="H105" i="16"/>
  <c r="I105" i="16"/>
  <c r="J105" i="16"/>
  <c r="K105" i="16"/>
  <c r="L105" i="16"/>
  <c r="M105" i="16"/>
  <c r="N105" i="16"/>
  <c r="O105" i="16"/>
  <c r="P105" i="16"/>
  <c r="Q105" i="16"/>
  <c r="R105" i="16"/>
  <c r="S105" i="16"/>
  <c r="T105" i="16"/>
  <c r="U105" i="16"/>
  <c r="V105" i="16"/>
  <c r="W105" i="16"/>
  <c r="X105" i="16"/>
  <c r="Y105" i="16"/>
  <c r="Z105" i="16"/>
  <c r="AA105" i="16"/>
  <c r="E106" i="16"/>
  <c r="F106" i="16"/>
  <c r="G106" i="16"/>
  <c r="H106" i="16"/>
  <c r="I106" i="16"/>
  <c r="J106" i="16"/>
  <c r="K106" i="16"/>
  <c r="L106" i="16"/>
  <c r="M106" i="16"/>
  <c r="N106" i="16"/>
  <c r="O106" i="16"/>
  <c r="P106" i="16"/>
  <c r="Q106" i="16"/>
  <c r="R106" i="16"/>
  <c r="S106" i="16"/>
  <c r="T106" i="16"/>
  <c r="U106" i="16"/>
  <c r="V106" i="16"/>
  <c r="W106" i="16"/>
  <c r="X106" i="16"/>
  <c r="Y106" i="16"/>
  <c r="Z106" i="16"/>
  <c r="AA106" i="16"/>
  <c r="E107" i="16"/>
  <c r="F107" i="16"/>
  <c r="G107" i="16"/>
  <c r="H107" i="16"/>
  <c r="I107" i="16"/>
  <c r="J107" i="16"/>
  <c r="K107" i="16"/>
  <c r="L107" i="16"/>
  <c r="M107" i="16"/>
  <c r="N107" i="16"/>
  <c r="O107" i="16"/>
  <c r="P107" i="16"/>
  <c r="Q107" i="16"/>
  <c r="R107" i="16"/>
  <c r="S107" i="16"/>
  <c r="T107" i="16"/>
  <c r="U107" i="16"/>
  <c r="V107" i="16"/>
  <c r="W107" i="16"/>
  <c r="X107" i="16"/>
  <c r="Y107" i="16"/>
  <c r="Z107" i="16"/>
  <c r="AA107" i="16"/>
  <c r="E108" i="16"/>
  <c r="F108" i="16"/>
  <c r="G108" i="16"/>
  <c r="H108" i="16"/>
  <c r="I108" i="16"/>
  <c r="J108" i="16"/>
  <c r="K108" i="16"/>
  <c r="L108" i="16"/>
  <c r="M108" i="16"/>
  <c r="N108" i="16"/>
  <c r="O108" i="16"/>
  <c r="P108" i="16"/>
  <c r="Q108" i="16"/>
  <c r="R108" i="16"/>
  <c r="S108" i="16"/>
  <c r="T108" i="16"/>
  <c r="U108" i="16"/>
  <c r="V108" i="16"/>
  <c r="W108" i="16"/>
  <c r="X108" i="16"/>
  <c r="Y108" i="16"/>
  <c r="Z108" i="16"/>
  <c r="AA108" i="16"/>
  <c r="E109" i="16"/>
  <c r="F109" i="16"/>
  <c r="G109" i="16"/>
  <c r="H109" i="16"/>
  <c r="I109" i="16"/>
  <c r="J109" i="16"/>
  <c r="K109" i="16"/>
  <c r="L109" i="16"/>
  <c r="M109" i="16"/>
  <c r="N109" i="16"/>
  <c r="O109" i="16"/>
  <c r="P109" i="16"/>
  <c r="Q109" i="16"/>
  <c r="R109" i="16"/>
  <c r="S109" i="16"/>
  <c r="T109" i="16"/>
  <c r="U109" i="16"/>
  <c r="V109" i="16"/>
  <c r="W109" i="16"/>
  <c r="X109" i="16"/>
  <c r="Y109" i="16"/>
  <c r="Z109" i="16"/>
  <c r="AA109" i="16"/>
  <c r="E110" i="16"/>
  <c r="F110" i="16"/>
  <c r="G110" i="16"/>
  <c r="H110" i="16"/>
  <c r="I110" i="16"/>
  <c r="J110" i="16"/>
  <c r="K110" i="16"/>
  <c r="L110" i="16"/>
  <c r="M110" i="16"/>
  <c r="N110" i="16"/>
  <c r="O110" i="16"/>
  <c r="P110" i="16"/>
  <c r="Q110" i="16"/>
  <c r="R110" i="16"/>
  <c r="S110" i="16"/>
  <c r="T110" i="16"/>
  <c r="U110" i="16"/>
  <c r="V110" i="16"/>
  <c r="W110" i="16"/>
  <c r="X110" i="16"/>
  <c r="Y110" i="16"/>
  <c r="Z110" i="16"/>
  <c r="AA110" i="16"/>
  <c r="E111" i="16"/>
  <c r="F111" i="16"/>
  <c r="G111" i="16"/>
  <c r="H111" i="16"/>
  <c r="I111" i="16"/>
  <c r="J111" i="16"/>
  <c r="K111" i="16"/>
  <c r="L111" i="16"/>
  <c r="M111" i="16"/>
  <c r="N111" i="16"/>
  <c r="O111" i="16"/>
  <c r="P111" i="16"/>
  <c r="Q111" i="16"/>
  <c r="R111" i="16"/>
  <c r="S111" i="16"/>
  <c r="T111" i="16"/>
  <c r="U111" i="16"/>
  <c r="V111" i="16"/>
  <c r="W111" i="16"/>
  <c r="X111" i="16"/>
  <c r="Y111" i="16"/>
  <c r="Z111" i="16"/>
  <c r="AA111"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59" i="16"/>
  <c r="U651" i="16"/>
  <c r="T613" i="16"/>
  <c r="T612" i="16"/>
  <c r="T611" i="16"/>
  <c r="T610" i="16"/>
  <c r="T609" i="16"/>
  <c r="T551" i="16"/>
  <c r="T550" i="16"/>
  <c r="T549" i="16"/>
  <c r="T548" i="16"/>
  <c r="T547" i="16"/>
  <c r="T546" i="16"/>
  <c r="T545" i="16"/>
  <c r="T544" i="16"/>
  <c r="T543" i="16"/>
  <c r="T542" i="16"/>
  <c r="T541" i="16"/>
  <c r="T540" i="16"/>
  <c r="T539" i="16"/>
  <c r="T538" i="16"/>
  <c r="T537" i="16"/>
  <c r="T536" i="16"/>
  <c r="T535" i="16"/>
  <c r="T534" i="16"/>
  <c r="T533" i="16"/>
  <c r="T532" i="16"/>
  <c r="T531" i="16"/>
  <c r="T530" i="16"/>
  <c r="T529" i="16"/>
  <c r="T528" i="16"/>
  <c r="T527" i="16"/>
  <c r="T526" i="16"/>
  <c r="T525" i="16"/>
  <c r="T524" i="16"/>
  <c r="T523" i="16"/>
  <c r="T522" i="16"/>
  <c r="T521" i="16"/>
  <c r="T520" i="16"/>
  <c r="T519" i="16"/>
  <c r="T518" i="16"/>
  <c r="T517" i="16"/>
  <c r="T516" i="16"/>
  <c r="T515" i="16"/>
  <c r="T514" i="16"/>
  <c r="T513" i="16"/>
  <c r="T512" i="16"/>
  <c r="T511" i="16"/>
  <c r="T510" i="16"/>
  <c r="T509" i="16"/>
  <c r="T508" i="16"/>
  <c r="T507" i="16"/>
  <c r="T506" i="16"/>
  <c r="T505" i="16"/>
  <c r="T504" i="16"/>
  <c r="T503" i="16"/>
  <c r="T502" i="16"/>
  <c r="T501" i="16"/>
  <c r="T500" i="16"/>
  <c r="T499" i="16"/>
  <c r="T498" i="16"/>
  <c r="T497" i="16"/>
  <c r="T496" i="16"/>
  <c r="T495" i="16"/>
  <c r="T494" i="16"/>
  <c r="T493" i="16"/>
  <c r="T492" i="16"/>
  <c r="T491" i="16"/>
  <c r="T490" i="16"/>
  <c r="T489" i="16"/>
  <c r="T488" i="16"/>
  <c r="T487" i="16"/>
  <c r="T486" i="16"/>
  <c r="T485" i="16"/>
  <c r="T484" i="16"/>
  <c r="T483" i="16"/>
  <c r="T482" i="16"/>
  <c r="T481" i="16"/>
  <c r="T480" i="16"/>
  <c r="T479" i="16"/>
  <c r="T478" i="16"/>
  <c r="T477" i="16"/>
  <c r="T476" i="16"/>
  <c r="T475" i="16"/>
  <c r="T474" i="16"/>
  <c r="T473" i="16"/>
  <c r="T472" i="16"/>
  <c r="T471" i="16"/>
  <c r="T470" i="16"/>
  <c r="T469" i="16"/>
  <c r="T468" i="16"/>
  <c r="T467" i="16"/>
  <c r="T466" i="16"/>
  <c r="T465" i="16"/>
  <c r="T464" i="16"/>
  <c r="T463" i="16"/>
  <c r="T462" i="16"/>
  <c r="T461" i="16"/>
  <c r="T460" i="16"/>
  <c r="T459" i="16"/>
  <c r="T458" i="16"/>
  <c r="T457" i="16"/>
  <c r="T456" i="16"/>
  <c r="T455" i="16"/>
  <c r="T454" i="16"/>
  <c r="T453" i="16"/>
  <c r="T452" i="16"/>
  <c r="T451" i="16"/>
  <c r="T450" i="16"/>
  <c r="T449" i="16"/>
  <c r="T448" i="16"/>
  <c r="T447" i="16"/>
  <c r="T446" i="16"/>
  <c r="T445" i="16"/>
  <c r="T444" i="16"/>
  <c r="T443" i="16"/>
  <c r="T442" i="16"/>
  <c r="T441" i="16"/>
  <c r="T440" i="16"/>
  <c r="T439" i="16"/>
  <c r="T438" i="16"/>
  <c r="T437" i="16"/>
  <c r="T436" i="16"/>
  <c r="T435" i="16"/>
  <c r="T434" i="16"/>
  <c r="T433" i="16"/>
  <c r="T432" i="16"/>
  <c r="T431" i="16"/>
  <c r="T430" i="16"/>
  <c r="T429" i="16"/>
  <c r="T428" i="16"/>
  <c r="T427" i="16"/>
  <c r="T426" i="16"/>
  <c r="T425" i="16"/>
  <c r="T424" i="16"/>
  <c r="T423" i="16"/>
  <c r="T422" i="16"/>
  <c r="T421" i="16"/>
  <c r="T420" i="16"/>
  <c r="T419" i="16"/>
  <c r="T418" i="16"/>
  <c r="T417" i="16"/>
  <c r="T416" i="16"/>
  <c r="T415" i="16"/>
  <c r="T414" i="16"/>
  <c r="T413" i="16"/>
  <c r="T412" i="16"/>
  <c r="T411" i="16"/>
  <c r="T410" i="16"/>
  <c r="T409" i="16"/>
  <c r="T408" i="16"/>
  <c r="T407" i="16"/>
  <c r="T406" i="16"/>
  <c r="T405" i="16"/>
  <c r="T404" i="16"/>
  <c r="T403" i="16"/>
  <c r="T402" i="16"/>
  <c r="T401" i="16"/>
  <c r="T400" i="16"/>
  <c r="T399" i="16"/>
  <c r="T398" i="16"/>
  <c r="T397" i="16"/>
  <c r="T396" i="16"/>
  <c r="T395" i="16"/>
  <c r="T394" i="16"/>
  <c r="T393" i="16"/>
  <c r="T392" i="16"/>
  <c r="T391" i="16"/>
  <c r="T387" i="16"/>
  <c r="T385" i="16"/>
  <c r="T381" i="16"/>
  <c r="T376" i="16"/>
  <c r="T375" i="16"/>
  <c r="T373" i="16"/>
  <c r="T370" i="16"/>
  <c r="T368" i="16"/>
  <c r="T366" i="16"/>
  <c r="T364" i="16"/>
  <c r="T361" i="16"/>
  <c r="T359" i="16"/>
  <c r="T357" i="16"/>
  <c r="T355" i="16"/>
  <c r="T354" i="16"/>
  <c r="T353" i="16"/>
  <c r="T351" i="16"/>
  <c r="T350" i="16"/>
  <c r="T349" i="16"/>
  <c r="T346" i="16"/>
  <c r="T343" i="16"/>
  <c r="T342" i="16"/>
  <c r="T341" i="16"/>
  <c r="T340" i="16"/>
  <c r="T339" i="16"/>
  <c r="T338" i="16"/>
  <c r="T337" i="16"/>
  <c r="T336" i="16"/>
  <c r="T335" i="16"/>
  <c r="T334" i="16"/>
  <c r="T333" i="16"/>
  <c r="T332" i="16"/>
  <c r="T331" i="16"/>
  <c r="T330" i="16"/>
  <c r="T329" i="16"/>
  <c r="T328" i="16"/>
  <c r="T327" i="16"/>
  <c r="T326" i="16"/>
  <c r="T325" i="16"/>
  <c r="T324" i="16"/>
  <c r="T323" i="16"/>
  <c r="T322" i="16"/>
  <c r="T321" i="16"/>
  <c r="T320" i="16"/>
  <c r="T319" i="16"/>
  <c r="T318" i="16"/>
  <c r="T317" i="16"/>
  <c r="T316" i="16"/>
  <c r="T315" i="16"/>
  <c r="T314" i="16"/>
  <c r="T313" i="16"/>
  <c r="T312" i="16"/>
  <c r="T311" i="16"/>
  <c r="T310" i="16"/>
  <c r="T309" i="16"/>
  <c r="T308" i="16"/>
  <c r="T307" i="16"/>
  <c r="T306" i="16"/>
  <c r="T305" i="16"/>
  <c r="T304" i="16"/>
  <c r="T303" i="16"/>
  <c r="T302" i="16"/>
  <c r="T301" i="16"/>
  <c r="T300" i="16"/>
  <c r="T299" i="16"/>
  <c r="T298" i="16"/>
  <c r="T297" i="16"/>
  <c r="T296" i="16"/>
  <c r="T295" i="16"/>
  <c r="T294" i="16"/>
  <c r="T293" i="16"/>
  <c r="T292" i="16"/>
  <c r="T291" i="16"/>
  <c r="T290" i="16"/>
  <c r="T289" i="16"/>
  <c r="T288" i="16"/>
  <c r="T287" i="16"/>
  <c r="T286" i="16"/>
  <c r="T285" i="16"/>
  <c r="T284" i="16"/>
  <c r="T283" i="16"/>
  <c r="T282" i="16"/>
  <c r="T281" i="16"/>
  <c r="T280" i="16"/>
  <c r="T279" i="16"/>
  <c r="T278" i="16"/>
  <c r="T277" i="16"/>
  <c r="T276" i="16"/>
  <c r="T275" i="16"/>
  <c r="T274" i="16"/>
  <c r="T273" i="16"/>
  <c r="T272" i="16"/>
  <c r="T271" i="16"/>
  <c r="T270" i="16"/>
  <c r="T269" i="16"/>
  <c r="T268" i="16"/>
  <c r="T267" i="16"/>
  <c r="T266" i="16"/>
  <c r="T265" i="16"/>
  <c r="T264" i="16"/>
  <c r="T263" i="16"/>
  <c r="T262" i="16"/>
  <c r="T261" i="16"/>
  <c r="T260" i="16"/>
  <c r="T259" i="16"/>
  <c r="T258" i="16"/>
  <c r="T257" i="16"/>
  <c r="T256" i="16"/>
  <c r="T255" i="16"/>
  <c r="T254" i="16"/>
  <c r="T253" i="16"/>
  <c r="T252" i="16"/>
  <c r="T251" i="16"/>
  <c r="T250" i="16"/>
  <c r="T249" i="16"/>
  <c r="T248" i="16"/>
  <c r="T247" i="16"/>
  <c r="T246" i="16"/>
  <c r="T245" i="16"/>
  <c r="T244" i="16"/>
  <c r="T243" i="16"/>
  <c r="T242" i="16"/>
  <c r="T241" i="16"/>
  <c r="T240" i="16"/>
  <c r="T239" i="16"/>
  <c r="T238" i="16"/>
  <c r="T237" i="16"/>
  <c r="T236" i="16"/>
  <c r="T235" i="16"/>
  <c r="T234" i="16"/>
  <c r="T233" i="16"/>
  <c r="T232" i="16"/>
  <c r="T231" i="16"/>
  <c r="T230" i="16"/>
  <c r="T229" i="16"/>
  <c r="T228" i="16"/>
  <c r="T227" i="16"/>
  <c r="T226" i="16"/>
  <c r="T225" i="16"/>
  <c r="T224" i="16"/>
  <c r="T223" i="16"/>
  <c r="T222" i="16"/>
  <c r="T221" i="16"/>
  <c r="T220" i="16"/>
  <c r="T219" i="16"/>
  <c r="T218" i="16"/>
  <c r="T217" i="16"/>
  <c r="T216" i="16"/>
  <c r="T215" i="16"/>
  <c r="T214" i="16"/>
  <c r="T213" i="16"/>
  <c r="T212" i="16"/>
  <c r="T211" i="16"/>
  <c r="T210" i="16"/>
  <c r="T209" i="16"/>
  <c r="T208" i="16"/>
  <c r="T207" i="16"/>
  <c r="T206" i="16"/>
  <c r="T205" i="16"/>
  <c r="T204" i="16"/>
  <c r="T203" i="16"/>
  <c r="T202" i="16"/>
  <c r="T201" i="16"/>
  <c r="T200" i="16"/>
  <c r="T199" i="16"/>
  <c r="T198" i="16"/>
  <c r="T197" i="16"/>
  <c r="T196" i="16"/>
  <c r="T195" i="16"/>
  <c r="T194" i="16"/>
  <c r="T193" i="16"/>
  <c r="T192" i="16"/>
  <c r="T191" i="16"/>
  <c r="T190" i="16"/>
  <c r="T189" i="16"/>
  <c r="T188" i="16"/>
  <c r="T187" i="16"/>
  <c r="AZ205" i="13" l="1"/>
  <c r="AY220" i="13"/>
  <c r="AZ190" i="13"/>
  <c r="AZ220" i="13"/>
  <c r="AZ235" i="13"/>
  <c r="AY190" i="13"/>
  <c r="AY235" i="13"/>
  <c r="G182" i="16"/>
  <c r="J180" i="16"/>
  <c r="E180" i="16"/>
  <c r="F179" i="16"/>
  <c r="E181" i="16"/>
  <c r="I182" i="16"/>
  <c r="I179" i="16"/>
  <c r="E182" i="16"/>
  <c r="G179" i="16"/>
  <c r="J182" i="16"/>
  <c r="G180" i="16"/>
  <c r="H180" i="16"/>
  <c r="D181" i="16"/>
  <c r="L181" i="16" s="1"/>
  <c r="D182" i="16"/>
  <c r="L182" i="16" s="1"/>
  <c r="F180" i="16"/>
  <c r="F181" i="16"/>
  <c r="E179" i="16" l="1"/>
  <c r="F182" i="16"/>
  <c r="H182" i="16"/>
  <c r="D180" i="16"/>
  <c r="L180" i="16" s="1"/>
  <c r="M180" i="16" s="1"/>
  <c r="N180" i="16" s="1"/>
  <c r="J179" i="16"/>
  <c r="H179" i="16"/>
  <c r="M182" i="16"/>
  <c r="N182" i="16" s="1"/>
  <c r="O182" i="16" s="1"/>
  <c r="P182" i="16" s="1"/>
  <c r="I181" i="16"/>
  <c r="J181" i="16"/>
  <c r="G181" i="16"/>
  <c r="I180" i="16"/>
  <c r="H181" i="16"/>
  <c r="E183" i="16"/>
  <c r="M181" i="16"/>
  <c r="J183" i="16"/>
  <c r="G183" i="16"/>
  <c r="F183" i="16"/>
  <c r="L179" i="16"/>
  <c r="M179" i="16" s="1"/>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T112" i="12"/>
  <c r="T113" i="12"/>
  <c r="T114" i="12"/>
  <c r="T115" i="12"/>
  <c r="T116" i="12"/>
  <c r="T117" i="12"/>
  <c r="T118" i="12"/>
  <c r="T119" i="12"/>
  <c r="T120" i="12"/>
  <c r="T121" i="12"/>
  <c r="T122" i="12"/>
  <c r="T123" i="12"/>
  <c r="T124" i="12"/>
  <c r="T125" i="12"/>
  <c r="T126" i="12"/>
  <c r="T127" i="12"/>
  <c r="T128" i="12"/>
  <c r="T129" i="12"/>
  <c r="T130" i="12"/>
  <c r="T131" i="12"/>
  <c r="T132" i="12"/>
  <c r="T133" i="12"/>
  <c r="T134" i="12"/>
  <c r="T135" i="12"/>
  <c r="T136" i="12"/>
  <c r="T137" i="12"/>
  <c r="T138" i="12"/>
  <c r="T139" i="12"/>
  <c r="T140" i="12"/>
  <c r="T141" i="12"/>
  <c r="T142" i="12"/>
  <c r="T143" i="12"/>
  <c r="T144" i="12"/>
  <c r="T145" i="12"/>
  <c r="T146" i="12"/>
  <c r="T147" i="12"/>
  <c r="T148" i="12"/>
  <c r="T149" i="12"/>
  <c r="T150" i="12"/>
  <c r="T151" i="12"/>
  <c r="T152" i="12"/>
  <c r="T153" i="12"/>
  <c r="T154" i="12"/>
  <c r="T155" i="12"/>
  <c r="T156" i="12"/>
  <c r="T157" i="12"/>
  <c r="T158" i="12"/>
  <c r="T159" i="12"/>
  <c r="T160" i="12"/>
  <c r="T161" i="12"/>
  <c r="T162" i="12"/>
  <c r="T163" i="12"/>
  <c r="T164" i="12"/>
  <c r="T165" i="12"/>
  <c r="T166" i="12"/>
  <c r="T167" i="12"/>
  <c r="T168" i="12"/>
  <c r="T169" i="12"/>
  <c r="T170" i="12"/>
  <c r="T171" i="12"/>
  <c r="T172" i="12"/>
  <c r="T173" i="12"/>
  <c r="T174" i="12"/>
  <c r="T175" i="12"/>
  <c r="T176" i="12"/>
  <c r="T177" i="12"/>
  <c r="T178" i="12"/>
  <c r="T179" i="12"/>
  <c r="T180" i="12"/>
  <c r="T181" i="12"/>
  <c r="T182" i="12"/>
  <c r="T183" i="12"/>
  <c r="T184" i="12"/>
  <c r="T185" i="12"/>
  <c r="T186" i="12"/>
  <c r="T187" i="12"/>
  <c r="T188" i="12"/>
  <c r="T189" i="12"/>
  <c r="T190" i="12"/>
  <c r="T191" i="12"/>
  <c r="T192" i="12"/>
  <c r="T193" i="12"/>
  <c r="T194" i="12"/>
  <c r="T195" i="12"/>
  <c r="T196" i="12"/>
  <c r="T197" i="12"/>
  <c r="T198" i="12"/>
  <c r="T199" i="12"/>
  <c r="T200" i="12"/>
  <c r="T201" i="12"/>
  <c r="T202" i="12"/>
  <c r="T203" i="12"/>
  <c r="T204" i="12"/>
  <c r="T205" i="12"/>
  <c r="T206" i="12"/>
  <c r="T207" i="12"/>
  <c r="T208" i="12"/>
  <c r="T209" i="12"/>
  <c r="T210" i="12"/>
  <c r="T211" i="12"/>
  <c r="T212" i="12"/>
  <c r="T213" i="12"/>
  <c r="T214" i="12"/>
  <c r="T215" i="12"/>
  <c r="T216" i="12"/>
  <c r="T217" i="12"/>
  <c r="T218" i="12"/>
  <c r="T219" i="12"/>
  <c r="T220" i="12"/>
  <c r="T221" i="12"/>
  <c r="T222" i="12"/>
  <c r="T223" i="12"/>
  <c r="T224" i="12"/>
  <c r="T225" i="12"/>
  <c r="T226" i="12"/>
  <c r="T227" i="12"/>
  <c r="T228" i="12"/>
  <c r="T229" i="12"/>
  <c r="T230" i="12"/>
  <c r="T231" i="12"/>
  <c r="T234" i="12"/>
  <c r="T237" i="12"/>
  <c r="T238" i="12"/>
  <c r="T239" i="12"/>
  <c r="T241" i="12"/>
  <c r="T242" i="12"/>
  <c r="T243" i="12"/>
  <c r="T245" i="12"/>
  <c r="T247" i="12"/>
  <c r="T249" i="12"/>
  <c r="T252" i="12"/>
  <c r="T254" i="12"/>
  <c r="T256" i="12"/>
  <c r="T258" i="12"/>
  <c r="T261" i="12"/>
  <c r="T263" i="12"/>
  <c r="T264" i="12"/>
  <c r="T269" i="12"/>
  <c r="T273" i="12"/>
  <c r="T275" i="12"/>
  <c r="T279" i="12"/>
  <c r="T280" i="12"/>
  <c r="T281" i="12"/>
  <c r="T282" i="12"/>
  <c r="T283" i="12"/>
  <c r="T284" i="12"/>
  <c r="T285" i="12"/>
  <c r="T286" i="12"/>
  <c r="T287" i="12"/>
  <c r="T288" i="12"/>
  <c r="T289" i="12"/>
  <c r="T290" i="12"/>
  <c r="T291" i="12"/>
  <c r="T292" i="12"/>
  <c r="T293" i="12"/>
  <c r="T294" i="12"/>
  <c r="T295" i="12"/>
  <c r="T296" i="12"/>
  <c r="T297" i="12"/>
  <c r="T298" i="12"/>
  <c r="T299" i="12"/>
  <c r="T300" i="12"/>
  <c r="T301" i="12"/>
  <c r="T302" i="12"/>
  <c r="T303" i="12"/>
  <c r="T304" i="12"/>
  <c r="T305" i="12"/>
  <c r="T306" i="12"/>
  <c r="T307" i="12"/>
  <c r="T308" i="12"/>
  <c r="T309" i="12"/>
  <c r="T310" i="12"/>
  <c r="T311" i="12"/>
  <c r="T312" i="12"/>
  <c r="T313" i="12"/>
  <c r="T314" i="12"/>
  <c r="T315" i="12"/>
  <c r="T316" i="12"/>
  <c r="T317" i="12"/>
  <c r="T318" i="12"/>
  <c r="T319" i="12"/>
  <c r="T320" i="12"/>
  <c r="T321" i="12"/>
  <c r="T322" i="12"/>
  <c r="T323" i="12"/>
  <c r="T324" i="12"/>
  <c r="T325" i="12"/>
  <c r="T326" i="12"/>
  <c r="T327" i="12"/>
  <c r="T328" i="12"/>
  <c r="T329" i="12"/>
  <c r="T330" i="12"/>
  <c r="T331" i="12"/>
  <c r="T332" i="12"/>
  <c r="T333" i="12"/>
  <c r="T334" i="12"/>
  <c r="T335" i="12"/>
  <c r="T336" i="12"/>
  <c r="T337" i="12"/>
  <c r="T338" i="12"/>
  <c r="T339" i="12"/>
  <c r="T340" i="12"/>
  <c r="T341" i="12"/>
  <c r="T342" i="12"/>
  <c r="T343" i="12"/>
  <c r="T344" i="12"/>
  <c r="T345" i="12"/>
  <c r="T346" i="12"/>
  <c r="T347" i="12"/>
  <c r="T348" i="12"/>
  <c r="T349" i="12"/>
  <c r="T350" i="12"/>
  <c r="T351" i="12"/>
  <c r="T352" i="12"/>
  <c r="T353" i="12"/>
  <c r="T354" i="12"/>
  <c r="T355" i="12"/>
  <c r="T356" i="12"/>
  <c r="T357" i="12"/>
  <c r="T358" i="12"/>
  <c r="T359" i="12"/>
  <c r="T360" i="12"/>
  <c r="T361" i="12"/>
  <c r="T362" i="12"/>
  <c r="T363" i="12"/>
  <c r="T364" i="12"/>
  <c r="T365" i="12"/>
  <c r="T366" i="12"/>
  <c r="T367" i="12"/>
  <c r="T368" i="12"/>
  <c r="T369" i="12"/>
  <c r="T370" i="12"/>
  <c r="T371" i="12"/>
  <c r="T372" i="12"/>
  <c r="T373" i="12"/>
  <c r="T374" i="12"/>
  <c r="T375" i="12"/>
  <c r="T376" i="12"/>
  <c r="T377" i="12"/>
  <c r="T378" i="12"/>
  <c r="T379" i="12"/>
  <c r="T380" i="12"/>
  <c r="T381" i="12"/>
  <c r="T382" i="12"/>
  <c r="T383" i="12"/>
  <c r="T384" i="12"/>
  <c r="T385" i="12"/>
  <c r="T386" i="12"/>
  <c r="T387" i="12"/>
  <c r="T388" i="12"/>
  <c r="T389" i="12"/>
  <c r="T390" i="12"/>
  <c r="T391" i="12"/>
  <c r="T392" i="12"/>
  <c r="T393" i="12"/>
  <c r="T394" i="12"/>
  <c r="T395" i="12"/>
  <c r="T396" i="12"/>
  <c r="T397" i="12"/>
  <c r="T398" i="12"/>
  <c r="T399" i="12"/>
  <c r="T400" i="12"/>
  <c r="T401" i="12"/>
  <c r="T402" i="12"/>
  <c r="T403" i="12"/>
  <c r="T404" i="12"/>
  <c r="T405" i="12"/>
  <c r="T406" i="12"/>
  <c r="T407" i="12"/>
  <c r="T408" i="12"/>
  <c r="T409" i="12"/>
  <c r="T410" i="12"/>
  <c r="T411" i="12"/>
  <c r="T412" i="12"/>
  <c r="T413" i="12"/>
  <c r="T414" i="12"/>
  <c r="T415" i="12"/>
  <c r="T416" i="12"/>
  <c r="T417" i="12"/>
  <c r="T418" i="12"/>
  <c r="T419" i="12"/>
  <c r="T420" i="12"/>
  <c r="T421" i="12"/>
  <c r="T422" i="12"/>
  <c r="T423" i="12"/>
  <c r="T424" i="12"/>
  <c r="T425" i="12"/>
  <c r="T426" i="12"/>
  <c r="T427" i="12"/>
  <c r="T428" i="12"/>
  <c r="T429" i="12"/>
  <c r="T430" i="12"/>
  <c r="T431" i="12"/>
  <c r="T432" i="12"/>
  <c r="T433" i="12"/>
  <c r="T434" i="12"/>
  <c r="T435" i="12"/>
  <c r="T436" i="12"/>
  <c r="T437" i="12"/>
  <c r="T438" i="12"/>
  <c r="T439" i="12"/>
  <c r="T75" i="12"/>
  <c r="N179" i="16" l="1"/>
  <c r="O179" i="16" s="1"/>
  <c r="P179" i="16" s="1"/>
  <c r="D183" i="16"/>
  <c r="L183" i="16" s="1"/>
  <c r="H183" i="16"/>
  <c r="O180" i="16"/>
  <c r="P180" i="16" s="1"/>
  <c r="N181" i="16"/>
  <c r="O181" i="16" s="1"/>
  <c r="P181" i="16" s="1"/>
  <c r="I183" i="16"/>
  <c r="M183" i="16"/>
  <c r="N183" i="16" s="1"/>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3" i="2"/>
  <c r="AP42" i="2"/>
  <c r="AP58" i="2"/>
  <c r="AP74" i="2"/>
  <c r="AO76" i="2"/>
  <c r="AM3" i="2"/>
  <c r="AO3" i="2" s="1"/>
  <c r="AM80" i="2"/>
  <c r="AP80" i="2" s="1"/>
  <c r="AM79" i="2"/>
  <c r="AP79" i="2" s="1"/>
  <c r="AM78" i="2"/>
  <c r="AO78" i="2" s="1"/>
  <c r="AM77" i="2"/>
  <c r="AO77" i="2" s="1"/>
  <c r="AM76" i="2"/>
  <c r="AP76" i="2" s="1"/>
  <c r="AM75" i="2"/>
  <c r="AP75" i="2" s="1"/>
  <c r="AM74" i="2"/>
  <c r="AO74" i="2" s="1"/>
  <c r="AM73" i="2"/>
  <c r="AO73" i="2" s="1"/>
  <c r="AM72" i="2"/>
  <c r="AP72" i="2" s="1"/>
  <c r="AM71" i="2"/>
  <c r="AP71" i="2" s="1"/>
  <c r="AM70" i="2"/>
  <c r="AO70" i="2" s="1"/>
  <c r="AM69" i="2"/>
  <c r="AO69" i="2" s="1"/>
  <c r="AM68" i="2"/>
  <c r="AP68" i="2" s="1"/>
  <c r="AM67" i="2"/>
  <c r="AP67" i="2" s="1"/>
  <c r="AM66" i="2"/>
  <c r="AO66" i="2" s="1"/>
  <c r="AM65" i="2"/>
  <c r="AO65" i="2" s="1"/>
  <c r="AM64" i="2"/>
  <c r="AP64" i="2" s="1"/>
  <c r="AM63" i="2"/>
  <c r="AP63" i="2" s="1"/>
  <c r="AM62" i="2"/>
  <c r="AO62" i="2" s="1"/>
  <c r="AM61" i="2"/>
  <c r="AO61" i="2" s="1"/>
  <c r="AM60" i="2"/>
  <c r="AP60" i="2" s="1"/>
  <c r="AM59" i="2"/>
  <c r="AP59" i="2" s="1"/>
  <c r="AM58" i="2"/>
  <c r="AO58" i="2" s="1"/>
  <c r="AM57" i="2"/>
  <c r="AO57" i="2" s="1"/>
  <c r="AM56" i="2"/>
  <c r="AP56" i="2" s="1"/>
  <c r="AM55" i="2"/>
  <c r="AP55" i="2" s="1"/>
  <c r="AM54" i="2"/>
  <c r="AO54" i="2" s="1"/>
  <c r="AM53" i="2"/>
  <c r="AO53" i="2" s="1"/>
  <c r="AM52" i="2"/>
  <c r="AP52" i="2" s="1"/>
  <c r="AM51" i="2"/>
  <c r="AP51" i="2" s="1"/>
  <c r="AM50" i="2"/>
  <c r="AO50" i="2" s="1"/>
  <c r="AM49" i="2"/>
  <c r="AO49" i="2" s="1"/>
  <c r="AM48" i="2"/>
  <c r="AP48" i="2" s="1"/>
  <c r="AM47" i="2"/>
  <c r="AP47" i="2" s="1"/>
  <c r="AM46" i="2"/>
  <c r="AO46" i="2" s="1"/>
  <c r="AM45" i="2"/>
  <c r="AO45" i="2" s="1"/>
  <c r="AM44" i="2"/>
  <c r="AP44" i="2" s="1"/>
  <c r="AM43" i="2"/>
  <c r="AP43" i="2" s="1"/>
  <c r="AM42" i="2"/>
  <c r="AO42" i="2" s="1"/>
  <c r="AM41" i="2"/>
  <c r="AO41" i="2" s="1"/>
  <c r="AM40" i="2"/>
  <c r="AP40" i="2" s="1"/>
  <c r="AM39" i="2"/>
  <c r="AP39" i="2" s="1"/>
  <c r="AM38" i="2"/>
  <c r="AO38" i="2" s="1"/>
  <c r="AM37" i="2"/>
  <c r="AO37" i="2" s="1"/>
  <c r="AM36" i="2"/>
  <c r="AP36" i="2" s="1"/>
  <c r="AM35" i="2"/>
  <c r="AP35" i="2" s="1"/>
  <c r="AM34" i="2"/>
  <c r="AO34" i="2" s="1"/>
  <c r="AM33" i="2"/>
  <c r="AO33" i="2" s="1"/>
  <c r="AM32" i="2"/>
  <c r="AP32" i="2" s="1"/>
  <c r="AM31" i="2"/>
  <c r="AP31" i="2" s="1"/>
  <c r="AM30" i="2"/>
  <c r="AO30" i="2" s="1"/>
  <c r="AM29" i="2"/>
  <c r="AO29" i="2" s="1"/>
  <c r="AM28" i="2"/>
  <c r="AP28" i="2" s="1"/>
  <c r="AM27" i="2"/>
  <c r="AP27" i="2" s="1"/>
  <c r="AM26" i="2"/>
  <c r="AO26" i="2" s="1"/>
  <c r="AM25" i="2"/>
  <c r="AO25" i="2" s="1"/>
  <c r="AM24" i="2"/>
  <c r="AP24" i="2" s="1"/>
  <c r="AM23" i="2"/>
  <c r="AP23" i="2" s="1"/>
  <c r="AM22" i="2"/>
  <c r="AO22" i="2" s="1"/>
  <c r="AM21" i="2"/>
  <c r="AO21" i="2" s="1"/>
  <c r="AM20" i="2"/>
  <c r="AP20" i="2" s="1"/>
  <c r="AM19" i="2"/>
  <c r="AP19" i="2" s="1"/>
  <c r="AM18" i="2"/>
  <c r="AO18" i="2" s="1"/>
  <c r="AM17" i="2"/>
  <c r="AO17" i="2" s="1"/>
  <c r="AM16" i="2"/>
  <c r="AP16" i="2" s="1"/>
  <c r="AM15" i="2"/>
  <c r="AP15" i="2" s="1"/>
  <c r="AM14" i="2"/>
  <c r="AO14" i="2" s="1"/>
  <c r="AM13" i="2"/>
  <c r="AO13" i="2" s="1"/>
  <c r="AM12" i="2"/>
  <c r="AP12" i="2" s="1"/>
  <c r="AM11" i="2"/>
  <c r="AP11" i="2" s="1"/>
  <c r="AM10" i="2"/>
  <c r="AO10" i="2" s="1"/>
  <c r="AM9" i="2"/>
  <c r="AO9" i="2" s="1"/>
  <c r="AM8" i="2"/>
  <c r="AP8" i="2" s="1"/>
  <c r="AM7" i="2"/>
  <c r="AP7" i="2" s="1"/>
  <c r="AM6" i="2"/>
  <c r="AO6" i="2" s="1"/>
  <c r="AM5" i="2"/>
  <c r="AO5" i="2" s="1"/>
  <c r="AM4" i="2"/>
  <c r="AP4" i="2" s="1"/>
  <c r="AP4" i="3"/>
  <c r="AP5" i="3"/>
  <c r="AP6" i="3"/>
  <c r="AP7" i="3"/>
  <c r="AP8"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4" i="3"/>
  <c r="AP65" i="3"/>
  <c r="AP66" i="3"/>
  <c r="AP67" i="3"/>
  <c r="AP68" i="3"/>
  <c r="AP69" i="3"/>
  <c r="AP70" i="3"/>
  <c r="AP71" i="3"/>
  <c r="AP72" i="3"/>
  <c r="AP73" i="3"/>
  <c r="AP74" i="3"/>
  <c r="AP75" i="3"/>
  <c r="AP76" i="3"/>
  <c r="AP77" i="3"/>
  <c r="AP78" i="3"/>
  <c r="AP79" i="3"/>
  <c r="AP80" i="3"/>
  <c r="AP3" i="3"/>
  <c r="AQ3" i="3" s="1"/>
  <c r="D65" i="13"/>
  <c r="E65" i="13"/>
  <c r="F65" i="13"/>
  <c r="G65" i="13"/>
  <c r="H65"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AM65" i="13"/>
  <c r="D66" i="13"/>
  <c r="E66" i="13"/>
  <c r="F66" i="13"/>
  <c r="G66"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AM66" i="13"/>
  <c r="D67" i="13"/>
  <c r="E67" i="13"/>
  <c r="F67" i="13"/>
  <c r="G67"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AM67" i="13"/>
  <c r="D68" i="13"/>
  <c r="E68" i="13"/>
  <c r="F68" i="13"/>
  <c r="G68" i="13"/>
  <c r="H68"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AM68" i="13"/>
  <c r="D69" i="13"/>
  <c r="E69" i="13"/>
  <c r="F69" i="13"/>
  <c r="G69" i="13"/>
  <c r="H69"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AM69" i="13"/>
  <c r="D70" i="13"/>
  <c r="E70" i="13"/>
  <c r="F70" i="13"/>
  <c r="G70" i="13"/>
  <c r="H70"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AM70" i="13"/>
  <c r="D71" i="13"/>
  <c r="E71" i="13"/>
  <c r="F71" i="13"/>
  <c r="G71" i="13"/>
  <c r="H71"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D72" i="13"/>
  <c r="E72" i="13"/>
  <c r="F72" i="13"/>
  <c r="G72" i="13"/>
  <c r="H72"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AM72" i="13"/>
  <c r="D73" i="13"/>
  <c r="E73" i="13"/>
  <c r="F73" i="13"/>
  <c r="G73" i="13"/>
  <c r="H73"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AM73" i="13"/>
  <c r="D74" i="13"/>
  <c r="E74" i="13"/>
  <c r="F74" i="13"/>
  <c r="G74" i="13"/>
  <c r="H74"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AM74" i="13"/>
  <c r="D75" i="13"/>
  <c r="E75" i="13"/>
  <c r="F75" i="13"/>
  <c r="G75" i="13"/>
  <c r="H75"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AM75" i="13"/>
  <c r="D76" i="13"/>
  <c r="E76" i="13"/>
  <c r="F76" i="13"/>
  <c r="G76" i="13"/>
  <c r="H76"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AM76" i="13"/>
  <c r="D77" i="13"/>
  <c r="E77" i="13"/>
  <c r="F77" i="13"/>
  <c r="G77" i="13"/>
  <c r="H77"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AM77" i="13"/>
  <c r="D78" i="13"/>
  <c r="E78" i="13"/>
  <c r="F78" i="13"/>
  <c r="G78" i="13"/>
  <c r="H78"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AM78" i="13"/>
  <c r="D79" i="13"/>
  <c r="E79" i="13"/>
  <c r="F79" i="13"/>
  <c r="G79" i="13"/>
  <c r="H79"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AM79" i="13"/>
  <c r="D80" i="13"/>
  <c r="E80" i="13"/>
  <c r="F80" i="13"/>
  <c r="G80" i="13"/>
  <c r="H80"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AM80"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AM81"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AM82"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AM83" i="13"/>
  <c r="D84" i="13"/>
  <c r="E84" i="13"/>
  <c r="F84" i="13"/>
  <c r="G84"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AM84" i="13"/>
  <c r="D85" i="13"/>
  <c r="E85" i="13"/>
  <c r="F85" i="13"/>
  <c r="G85" i="13"/>
  <c r="H85"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AM85" i="13"/>
  <c r="D86" i="13"/>
  <c r="E86" i="13"/>
  <c r="F86" i="13"/>
  <c r="G86" i="13"/>
  <c r="H86"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AM86" i="13"/>
  <c r="D87" i="13"/>
  <c r="E87" i="13"/>
  <c r="F87" i="13"/>
  <c r="G87" i="13"/>
  <c r="H87"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AM87" i="13"/>
  <c r="D88" i="13"/>
  <c r="E88" i="13"/>
  <c r="F88" i="13"/>
  <c r="G88" i="13"/>
  <c r="H88"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AM88" i="13"/>
  <c r="D89" i="13"/>
  <c r="E89" i="13"/>
  <c r="F89" i="13"/>
  <c r="G89" i="13"/>
  <c r="H89"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AM89" i="13"/>
  <c r="D90" i="13"/>
  <c r="E90" i="13"/>
  <c r="F90" i="13"/>
  <c r="G90" i="13"/>
  <c r="H90"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AM90" i="13"/>
  <c r="D91" i="13"/>
  <c r="E91" i="13"/>
  <c r="F91" i="13"/>
  <c r="G91" i="13"/>
  <c r="H91"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AM91" i="13"/>
  <c r="D92" i="13"/>
  <c r="E92" i="13"/>
  <c r="F92" i="13"/>
  <c r="G92" i="13"/>
  <c r="H92"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AM92" i="13"/>
  <c r="D93" i="13"/>
  <c r="E93" i="13"/>
  <c r="F93" i="13"/>
  <c r="G93" i="13"/>
  <c r="H93"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AM93" i="13"/>
  <c r="D94" i="13"/>
  <c r="E94" i="13"/>
  <c r="F94" i="13"/>
  <c r="G94" i="13"/>
  <c r="H94"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AM94" i="13"/>
  <c r="D95" i="13"/>
  <c r="E95" i="13"/>
  <c r="F95" i="13"/>
  <c r="G95" i="13"/>
  <c r="H95"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AM95" i="13"/>
  <c r="D96" i="13"/>
  <c r="E96" i="13"/>
  <c r="F96" i="13"/>
  <c r="G96" i="13"/>
  <c r="H96"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AM96" i="13"/>
  <c r="D97" i="13"/>
  <c r="E97" i="13"/>
  <c r="F97" i="13"/>
  <c r="G97" i="13"/>
  <c r="H97"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AM97" i="13"/>
  <c r="D98" i="13"/>
  <c r="E98" i="13"/>
  <c r="F98" i="13"/>
  <c r="G98" i="13"/>
  <c r="H98"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AM98" i="13"/>
  <c r="D99" i="13"/>
  <c r="E99" i="13"/>
  <c r="F99" i="13"/>
  <c r="G99" i="13"/>
  <c r="H99"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AM99" i="13"/>
  <c r="D100" i="13"/>
  <c r="E100" i="13"/>
  <c r="F100" i="13"/>
  <c r="G100" i="13"/>
  <c r="H100"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AM100" i="13"/>
  <c r="D101" i="13"/>
  <c r="E101" i="13"/>
  <c r="F101" i="13"/>
  <c r="G101" i="13"/>
  <c r="H101"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AM101" i="13"/>
  <c r="D102" i="13"/>
  <c r="E102" i="13"/>
  <c r="F102" i="13"/>
  <c r="G102" i="13"/>
  <c r="H102"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AM102" i="13"/>
  <c r="D103" i="13"/>
  <c r="E103" i="13"/>
  <c r="F103" i="13"/>
  <c r="G103" i="13"/>
  <c r="H103"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AM103"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AM104"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AM105"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AM106" i="13"/>
  <c r="D107" i="13"/>
  <c r="E107" i="13"/>
  <c r="F107" i="13"/>
  <c r="G107" i="13"/>
  <c r="H107"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AM107" i="13"/>
  <c r="D108" i="13"/>
  <c r="E108" i="13"/>
  <c r="F108" i="13"/>
  <c r="G108" i="13"/>
  <c r="H108"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AM108" i="13"/>
  <c r="D109" i="13"/>
  <c r="E109" i="13"/>
  <c r="F109" i="13"/>
  <c r="G109" i="13"/>
  <c r="H109"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AM109" i="13"/>
  <c r="D110" i="13"/>
  <c r="E110" i="13"/>
  <c r="F110" i="13"/>
  <c r="G110" i="13"/>
  <c r="H110"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AM110" i="13"/>
  <c r="D111" i="13"/>
  <c r="E111" i="13"/>
  <c r="F111" i="13"/>
  <c r="G111" i="13"/>
  <c r="H111"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AM111" i="13"/>
  <c r="D112" i="13"/>
  <c r="E112" i="13"/>
  <c r="F112" i="13"/>
  <c r="G112" i="13"/>
  <c r="H112"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AM112" i="13"/>
  <c r="D113" i="13"/>
  <c r="E113" i="13"/>
  <c r="F113" i="13"/>
  <c r="G113" i="13"/>
  <c r="H113"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AM113" i="13"/>
  <c r="D114" i="13"/>
  <c r="E114" i="13"/>
  <c r="F114" i="13"/>
  <c r="G114" i="13"/>
  <c r="H114"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D115" i="13"/>
  <c r="E115" i="13"/>
  <c r="F115" i="13"/>
  <c r="G115" i="13"/>
  <c r="H115"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AM115" i="13"/>
  <c r="D116" i="13"/>
  <c r="E116" i="13"/>
  <c r="F116" i="13"/>
  <c r="G116" i="13"/>
  <c r="H116"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D117" i="13"/>
  <c r="E117" i="13"/>
  <c r="F117" i="13"/>
  <c r="G117" i="13"/>
  <c r="H117"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AM117" i="13"/>
  <c r="D118" i="13"/>
  <c r="E118" i="13"/>
  <c r="F118" i="13"/>
  <c r="G118" i="13"/>
  <c r="H118"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AM118" i="13"/>
  <c r="D119" i="13"/>
  <c r="E119" i="13"/>
  <c r="F119" i="13"/>
  <c r="G119" i="13"/>
  <c r="H119"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D120" i="13"/>
  <c r="E120" i="13"/>
  <c r="F120" i="13"/>
  <c r="G120" i="13"/>
  <c r="H120"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AM120" i="13"/>
  <c r="D121" i="13"/>
  <c r="E121" i="13"/>
  <c r="F121" i="13"/>
  <c r="G121" i="13"/>
  <c r="H121"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D122" i="13"/>
  <c r="E122" i="13"/>
  <c r="F122" i="13"/>
  <c r="G122" i="13"/>
  <c r="H122"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AM122" i="13"/>
  <c r="D123" i="13"/>
  <c r="E123" i="13"/>
  <c r="F123" i="13"/>
  <c r="G123" i="13"/>
  <c r="H123"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AM64" i="13"/>
  <c r="E64" i="13"/>
  <c r="F64" i="13"/>
  <c r="G64" i="13"/>
  <c r="H64" i="13"/>
  <c r="I64" i="13"/>
  <c r="J64" i="13"/>
  <c r="K64" i="13"/>
  <c r="L64" i="13"/>
  <c r="M64" i="13"/>
  <c r="N64" i="13"/>
  <c r="D64" i="13"/>
  <c r="AN14" i="2" l="1"/>
  <c r="AO80" i="2"/>
  <c r="AO64" i="2"/>
  <c r="AP26" i="2"/>
  <c r="AN78" i="2"/>
  <c r="AO60" i="2"/>
  <c r="AP10" i="2"/>
  <c r="AN62" i="2"/>
  <c r="AO44" i="2"/>
  <c r="AN46" i="2"/>
  <c r="AO28" i="2"/>
  <c r="AN30" i="2"/>
  <c r="AO12" i="2"/>
  <c r="AN74" i="2"/>
  <c r="AN58" i="2"/>
  <c r="AN42" i="2"/>
  <c r="AN26" i="2"/>
  <c r="AN10" i="2"/>
  <c r="AO72" i="2"/>
  <c r="AO56" i="2"/>
  <c r="AO40" i="2"/>
  <c r="AO24" i="2"/>
  <c r="AO8" i="2"/>
  <c r="AP70" i="2"/>
  <c r="AP54" i="2"/>
  <c r="AP38" i="2"/>
  <c r="AP22" i="2"/>
  <c r="AP6" i="2"/>
  <c r="AN3" i="2"/>
  <c r="AN70" i="2"/>
  <c r="AN54" i="2"/>
  <c r="AN38" i="2"/>
  <c r="AN22" i="2"/>
  <c r="AN6" i="2"/>
  <c r="AO68" i="2"/>
  <c r="AO52" i="2"/>
  <c r="AO36" i="2"/>
  <c r="AO20" i="2"/>
  <c r="AO4" i="2"/>
  <c r="AP66" i="2"/>
  <c r="AP50" i="2"/>
  <c r="AP34" i="2"/>
  <c r="AP18" i="2"/>
  <c r="AN66" i="2"/>
  <c r="AN50" i="2"/>
  <c r="AN34" i="2"/>
  <c r="AN18" i="2"/>
  <c r="AO48" i="2"/>
  <c r="AO32" i="2"/>
  <c r="AO16" i="2"/>
  <c r="AP78" i="2"/>
  <c r="AP62" i="2"/>
  <c r="AP46" i="2"/>
  <c r="AP30" i="2"/>
  <c r="AP14" i="2"/>
  <c r="O183" i="16"/>
  <c r="P183" i="16" s="1"/>
  <c r="AN77" i="2"/>
  <c r="AN73" i="2"/>
  <c r="AN69" i="2"/>
  <c r="AN65" i="2"/>
  <c r="AN61" i="2"/>
  <c r="AN57" i="2"/>
  <c r="AN53" i="2"/>
  <c r="AN49" i="2"/>
  <c r="AN45" i="2"/>
  <c r="AN41" i="2"/>
  <c r="AN37" i="2"/>
  <c r="AN33" i="2"/>
  <c r="AN29" i="2"/>
  <c r="AN25" i="2"/>
  <c r="AN21" i="2"/>
  <c r="AN17" i="2"/>
  <c r="AN13" i="2"/>
  <c r="AN9" i="2"/>
  <c r="AN5" i="2"/>
  <c r="AO79" i="2"/>
  <c r="AO75" i="2"/>
  <c r="AO71" i="2"/>
  <c r="AO67" i="2"/>
  <c r="AO63" i="2"/>
  <c r="AO59" i="2"/>
  <c r="AO55" i="2"/>
  <c r="AO51" i="2"/>
  <c r="AO47" i="2"/>
  <c r="AO43" i="2"/>
  <c r="AO39" i="2"/>
  <c r="AO35" i="2"/>
  <c r="AO31" i="2"/>
  <c r="AO27" i="2"/>
  <c r="AO23" i="2"/>
  <c r="AO19" i="2"/>
  <c r="AO15" i="2"/>
  <c r="AO11" i="2"/>
  <c r="AO7" i="2"/>
  <c r="AP3" i="2"/>
  <c r="AP77" i="2"/>
  <c r="AP73" i="2"/>
  <c r="AP69" i="2"/>
  <c r="AP65" i="2"/>
  <c r="AP61" i="2"/>
  <c r="AP57" i="2"/>
  <c r="AP53" i="2"/>
  <c r="AP49" i="2"/>
  <c r="AP45" i="2"/>
  <c r="AP41" i="2"/>
  <c r="AP37" i="2"/>
  <c r="AP33" i="2"/>
  <c r="AP29" i="2"/>
  <c r="AP25" i="2"/>
  <c r="AP21" i="2"/>
  <c r="AP17" i="2"/>
  <c r="AP13" i="2"/>
  <c r="AP9" i="2"/>
  <c r="AP5" i="2"/>
  <c r="AN80" i="2"/>
  <c r="AN76" i="2"/>
  <c r="AN72" i="2"/>
  <c r="AN68" i="2"/>
  <c r="AN64" i="2"/>
  <c r="AN60" i="2"/>
  <c r="AN56" i="2"/>
  <c r="AN52" i="2"/>
  <c r="AN48" i="2"/>
  <c r="AN44" i="2"/>
  <c r="AN40" i="2"/>
  <c r="AN36" i="2"/>
  <c r="AN32" i="2"/>
  <c r="AN28" i="2"/>
  <c r="AN24" i="2"/>
  <c r="AN20" i="2"/>
  <c r="AN16" i="2"/>
  <c r="AN12" i="2"/>
  <c r="AN8" i="2"/>
  <c r="AN4" i="2"/>
  <c r="AN79" i="2"/>
  <c r="AN75" i="2"/>
  <c r="AN71" i="2"/>
  <c r="AN67" i="2"/>
  <c r="AN63" i="2"/>
  <c r="AN59" i="2"/>
  <c r="AN55" i="2"/>
  <c r="AN51" i="2"/>
  <c r="AN47" i="2"/>
  <c r="AN43" i="2"/>
  <c r="AN39" i="2"/>
  <c r="AN35" i="2"/>
  <c r="AN31" i="2"/>
  <c r="AN27" i="2"/>
  <c r="AN23" i="2"/>
  <c r="AN19" i="2"/>
  <c r="AN15" i="2"/>
  <c r="AN11" i="2"/>
  <c r="AN7" i="2"/>
  <c r="E67" i="14" l="1"/>
  <c r="E73" i="14"/>
  <c r="E64" i="14"/>
  <c r="E70" i="14"/>
  <c r="E63" i="14"/>
  <c r="E66" i="14"/>
  <c r="E72" i="14"/>
  <c r="E71" i="14"/>
  <c r="E68" i="14"/>
  <c r="E65" i="14"/>
  <c r="E62" i="14"/>
  <c r="E55" i="14"/>
  <c r="E61" i="14"/>
  <c r="E52" i="14"/>
  <c r="E58" i="14"/>
  <c r="E51" i="14"/>
  <c r="E54" i="14"/>
  <c r="E57" i="14"/>
  <c r="E60" i="14"/>
  <c r="E59" i="14"/>
  <c r="E56" i="14"/>
  <c r="E53" i="14"/>
  <c r="E50" i="14"/>
  <c r="E43" i="14"/>
  <c r="E49" i="14"/>
  <c r="E40" i="14"/>
  <c r="E46" i="14"/>
  <c r="E39" i="14"/>
  <c r="E42" i="14"/>
  <c r="E45" i="14"/>
  <c r="E48" i="14"/>
  <c r="E47" i="14"/>
  <c r="E44" i="14"/>
  <c r="E41" i="14"/>
  <c r="E38" i="14"/>
  <c r="E31" i="14"/>
  <c r="E37" i="14"/>
  <c r="E28" i="14"/>
  <c r="E34" i="14"/>
  <c r="E27" i="14"/>
  <c r="E30" i="14"/>
  <c r="E33" i="14"/>
  <c r="E36" i="14"/>
  <c r="E35" i="14"/>
  <c r="E32" i="14"/>
  <c r="E29" i="14"/>
  <c r="E26" i="14"/>
  <c r="E19" i="14"/>
  <c r="E25" i="14"/>
  <c r="E16" i="14"/>
  <c r="E22" i="14"/>
  <c r="E15" i="14"/>
  <c r="E18" i="14"/>
  <c r="E21" i="14"/>
  <c r="E24" i="14"/>
  <c r="E23" i="14"/>
  <c r="E20" i="14"/>
  <c r="E17" i="14"/>
  <c r="E14" i="14"/>
  <c r="E7" i="14"/>
  <c r="E13" i="14"/>
  <c r="E4" i="14"/>
  <c r="E10" i="14"/>
  <c r="E3" i="14"/>
  <c r="E6" i="14"/>
  <c r="E9" i="14"/>
  <c r="E12" i="14"/>
  <c r="E11" i="14"/>
  <c r="E8" i="14"/>
  <c r="E5" i="14"/>
  <c r="E2" i="14"/>
  <c r="AI186" i="13" l="1"/>
  <c r="AI185" i="13"/>
  <c r="AI184" i="13"/>
  <c r="AI183" i="13"/>
  <c r="AI182" i="13"/>
  <c r="AI181" i="13"/>
  <c r="AI180" i="13"/>
  <c r="AI179" i="13"/>
  <c r="AI178" i="13"/>
  <c r="AI177" i="13"/>
  <c r="AI176" i="13"/>
  <c r="AI175" i="13"/>
  <c r="AI174" i="13"/>
  <c r="AI173" i="13"/>
  <c r="AX172" i="13"/>
  <c r="AW172" i="13"/>
  <c r="AI172" i="13"/>
  <c r="AI171" i="13"/>
  <c r="AI170" i="13"/>
  <c r="AI169" i="13"/>
  <c r="AI168" i="13"/>
  <c r="AI167" i="13"/>
  <c r="AI166" i="13"/>
  <c r="AI165" i="13"/>
  <c r="AI164" i="13"/>
  <c r="AI163" i="13"/>
  <c r="AI162" i="13"/>
  <c r="AI161" i="13"/>
  <c r="AI160" i="13"/>
  <c r="AI159" i="13"/>
  <c r="AI158" i="13"/>
  <c r="AX157" i="13"/>
  <c r="AW157" i="13"/>
  <c r="AI157" i="13"/>
  <c r="AI156" i="13"/>
  <c r="AI155" i="13"/>
  <c r="AI154" i="13"/>
  <c r="AI153" i="13"/>
  <c r="AI152" i="13"/>
  <c r="AI151" i="13"/>
  <c r="AI150" i="13"/>
  <c r="AI149" i="13"/>
  <c r="AI148" i="13"/>
  <c r="AI147" i="13"/>
  <c r="AI146" i="13"/>
  <c r="AI145" i="13"/>
  <c r="AI144" i="13"/>
  <c r="AI143" i="13"/>
  <c r="AX142" i="13"/>
  <c r="AW142" i="13"/>
  <c r="AI142" i="13"/>
  <c r="AI141" i="13"/>
  <c r="AI140" i="13"/>
  <c r="AI139" i="13"/>
  <c r="AI138" i="13"/>
  <c r="AI137" i="13"/>
  <c r="AI136" i="13"/>
  <c r="AI135" i="13"/>
  <c r="AI134" i="13"/>
  <c r="AI133" i="13"/>
  <c r="AI132" i="13"/>
  <c r="AI131" i="13"/>
  <c r="AI130" i="13"/>
  <c r="AI129" i="13"/>
  <c r="AI128" i="13"/>
  <c r="AX127" i="13"/>
  <c r="AW127" i="13"/>
  <c r="AI127" i="13"/>
  <c r="G54" i="2"/>
  <c r="T62" i="12"/>
  <c r="F70" i="12" s="1"/>
  <c r="T61" i="12"/>
  <c r="F69" i="12" s="1"/>
  <c r="T60" i="12"/>
  <c r="F68" i="12" s="1"/>
  <c r="T59" i="12"/>
  <c r="Q61" i="12"/>
  <c r="E59" i="12"/>
  <c r="F59" i="12"/>
  <c r="G59" i="12"/>
  <c r="H59" i="12"/>
  <c r="I59" i="12"/>
  <c r="J59" i="12"/>
  <c r="K59" i="12"/>
  <c r="L59" i="12"/>
  <c r="M59" i="12"/>
  <c r="N59" i="12"/>
  <c r="O59" i="12"/>
  <c r="P59" i="12"/>
  <c r="Q59" i="12"/>
  <c r="R59" i="12"/>
  <c r="E67" i="12" s="1"/>
  <c r="S59" i="12"/>
  <c r="U59" i="12"/>
  <c r="V59" i="12"/>
  <c r="W59" i="12"/>
  <c r="X59" i="12"/>
  <c r="Y59" i="12"/>
  <c r="Z59" i="12"/>
  <c r="J67" i="12" s="1"/>
  <c r="AA59" i="12"/>
  <c r="AB59" i="12"/>
  <c r="AC59" i="12"/>
  <c r="AD59" i="12"/>
  <c r="AE59" i="12"/>
  <c r="E60" i="12"/>
  <c r="F60" i="12"/>
  <c r="G60" i="12"/>
  <c r="H60" i="12"/>
  <c r="I60" i="12"/>
  <c r="J60" i="12"/>
  <c r="K60" i="12"/>
  <c r="L60" i="12"/>
  <c r="M60" i="12"/>
  <c r="N60" i="12"/>
  <c r="O60" i="12"/>
  <c r="P60" i="12"/>
  <c r="Q60" i="12"/>
  <c r="R60" i="12"/>
  <c r="S60" i="12"/>
  <c r="U60" i="12"/>
  <c r="V60" i="12"/>
  <c r="W60" i="12"/>
  <c r="X60" i="12"/>
  <c r="Y60" i="12"/>
  <c r="Z60" i="12"/>
  <c r="AA60" i="12"/>
  <c r="AB60" i="12"/>
  <c r="AC60" i="12"/>
  <c r="AD60" i="12"/>
  <c r="AE60" i="12"/>
  <c r="E61" i="12"/>
  <c r="F61" i="12"/>
  <c r="G61" i="12"/>
  <c r="H61" i="12"/>
  <c r="I61" i="12"/>
  <c r="J61" i="12"/>
  <c r="K61" i="12"/>
  <c r="L61" i="12"/>
  <c r="M61" i="12"/>
  <c r="N61" i="12"/>
  <c r="O61" i="12"/>
  <c r="P61" i="12"/>
  <c r="R61" i="12"/>
  <c r="S61" i="12"/>
  <c r="U61" i="12"/>
  <c r="V61" i="12"/>
  <c r="W61" i="12"/>
  <c r="X61" i="12"/>
  <c r="Y61" i="12"/>
  <c r="Z61" i="12"/>
  <c r="AA61" i="12"/>
  <c r="AB61" i="12"/>
  <c r="AC61" i="12"/>
  <c r="AD61" i="12"/>
  <c r="AE61" i="12"/>
  <c r="E62" i="12"/>
  <c r="F62" i="12"/>
  <c r="G62" i="12"/>
  <c r="H62" i="12"/>
  <c r="I62" i="12"/>
  <c r="J62" i="12"/>
  <c r="K62" i="12"/>
  <c r="L62" i="12"/>
  <c r="M62" i="12"/>
  <c r="N62" i="12"/>
  <c r="O62" i="12"/>
  <c r="P62" i="12"/>
  <c r="Q62" i="12"/>
  <c r="R62" i="12"/>
  <c r="S62" i="12"/>
  <c r="U62" i="12"/>
  <c r="V62" i="12"/>
  <c r="W62" i="12"/>
  <c r="X62" i="12"/>
  <c r="Y62" i="12"/>
  <c r="Z62" i="12"/>
  <c r="AA62" i="12"/>
  <c r="AB62" i="12"/>
  <c r="AC62" i="12"/>
  <c r="AD62" i="12"/>
  <c r="AE62" i="12"/>
  <c r="D59" i="12"/>
  <c r="D67" i="12" s="1"/>
  <c r="D60" i="12"/>
  <c r="D68" i="12" s="1"/>
  <c r="L68" i="12" s="1"/>
  <c r="D61" i="12"/>
  <c r="D69" i="12" s="1"/>
  <c r="L69" i="12" s="1"/>
  <c r="D62" i="12"/>
  <c r="D70" i="12" s="1"/>
  <c r="L70" i="12" s="1"/>
  <c r="AZ127" i="13" l="1"/>
  <c r="F67" i="12"/>
  <c r="F71" i="12" s="1"/>
  <c r="E69" i="12"/>
  <c r="E68" i="12"/>
  <c r="E70" i="12"/>
  <c r="I68" i="12"/>
  <c r="I69" i="12"/>
  <c r="I70" i="12"/>
  <c r="D71" i="12"/>
  <c r="L71" i="12" s="1"/>
  <c r="L67" i="12"/>
  <c r="I67" i="12"/>
  <c r="AY127" i="13"/>
  <c r="J68" i="12"/>
  <c r="G68" i="12"/>
  <c r="M68" i="12" s="1"/>
  <c r="H67" i="12"/>
  <c r="J69" i="12"/>
  <c r="H68" i="12"/>
  <c r="G69" i="12"/>
  <c r="M69" i="12" s="1"/>
  <c r="J70" i="12"/>
  <c r="G67" i="12"/>
  <c r="AY172" i="13"/>
  <c r="AZ142" i="13"/>
  <c r="AZ157" i="13"/>
  <c r="AZ172" i="13"/>
  <c r="AY157" i="13"/>
  <c r="AY142" i="13"/>
  <c r="H69" i="12"/>
  <c r="H70" i="12"/>
  <c r="G70" i="12"/>
  <c r="M70" i="12" s="1"/>
  <c r="E71" i="12" l="1"/>
  <c r="N68" i="12"/>
  <c r="O68" i="12" s="1"/>
  <c r="P68" i="12" s="1"/>
  <c r="M67" i="12"/>
  <c r="N70" i="12"/>
  <c r="O70" i="12" s="1"/>
  <c r="P70" i="12" s="1"/>
  <c r="J71" i="12"/>
  <c r="I71" i="12"/>
  <c r="N69" i="12"/>
  <c r="O69" i="12" s="1"/>
  <c r="P69" i="12" s="1"/>
  <c r="G71" i="12"/>
  <c r="M71" i="12" s="1"/>
  <c r="H71" i="12"/>
  <c r="N67" i="12" l="1"/>
  <c r="O67" i="12" s="1"/>
  <c r="P67" i="12" s="1"/>
  <c r="N71" i="12"/>
  <c r="O71" i="12" s="1"/>
  <c r="P71" i="12" s="1"/>
  <c r="L906" i="4"/>
  <c r="K906" i="4"/>
  <c r="K616" i="4"/>
  <c r="L616" i="4"/>
  <c r="K621" i="4"/>
  <c r="L621" i="4"/>
  <c r="K626" i="4"/>
  <c r="L626" i="4"/>
  <c r="K631" i="4"/>
  <c r="L631" i="4"/>
  <c r="K636" i="4"/>
  <c r="L636" i="4"/>
  <c r="K641" i="4"/>
  <c r="L641" i="4"/>
  <c r="K646" i="4"/>
  <c r="L646" i="4"/>
  <c r="K651" i="4"/>
  <c r="L651" i="4"/>
  <c r="K656" i="4"/>
  <c r="L656" i="4"/>
  <c r="K661" i="4"/>
  <c r="L661" i="4"/>
  <c r="K666" i="4"/>
  <c r="L666" i="4"/>
  <c r="K671" i="4"/>
  <c r="L671" i="4"/>
  <c r="K676" i="4"/>
  <c r="L676" i="4"/>
  <c r="K681" i="4"/>
  <c r="L681" i="4"/>
  <c r="K686" i="4"/>
  <c r="L686" i="4"/>
  <c r="K691" i="4"/>
  <c r="L691" i="4"/>
  <c r="K696" i="4"/>
  <c r="L696" i="4"/>
  <c r="K701" i="4"/>
  <c r="L701" i="4"/>
  <c r="K706" i="4"/>
  <c r="L706" i="4"/>
  <c r="K711" i="4"/>
  <c r="L711" i="4"/>
  <c r="K716" i="4"/>
  <c r="L716" i="4"/>
  <c r="K721" i="4"/>
  <c r="L721" i="4"/>
  <c r="K726" i="4"/>
  <c r="L726" i="4"/>
  <c r="K731" i="4"/>
  <c r="L731" i="4"/>
  <c r="K736" i="4"/>
  <c r="L736" i="4"/>
  <c r="K741" i="4"/>
  <c r="L741" i="4"/>
  <c r="K746" i="4"/>
  <c r="L746" i="4"/>
  <c r="K751" i="4"/>
  <c r="L751" i="4"/>
  <c r="K756" i="4"/>
  <c r="L756" i="4"/>
  <c r="K761" i="4"/>
  <c r="L761" i="4"/>
  <c r="K766" i="4"/>
  <c r="L766" i="4"/>
  <c r="K771" i="4"/>
  <c r="L771" i="4"/>
  <c r="K776" i="4"/>
  <c r="L776" i="4"/>
  <c r="K781" i="4"/>
  <c r="L781" i="4"/>
  <c r="K786" i="4"/>
  <c r="L786" i="4"/>
  <c r="K791" i="4"/>
  <c r="L791" i="4"/>
  <c r="K796" i="4"/>
  <c r="L796" i="4"/>
  <c r="K801" i="4"/>
  <c r="L801" i="4"/>
  <c r="K806" i="4"/>
  <c r="L806" i="4"/>
  <c r="K811" i="4"/>
  <c r="L811" i="4"/>
  <c r="K816" i="4"/>
  <c r="L816" i="4"/>
  <c r="K821" i="4"/>
  <c r="L821" i="4"/>
  <c r="K826" i="4"/>
  <c r="L826" i="4"/>
  <c r="K831" i="4"/>
  <c r="L831" i="4"/>
  <c r="K836" i="4"/>
  <c r="L836" i="4"/>
  <c r="K841" i="4"/>
  <c r="L841" i="4"/>
  <c r="K846" i="4"/>
  <c r="L846" i="4"/>
  <c r="K851" i="4"/>
  <c r="L851" i="4"/>
  <c r="K856" i="4"/>
  <c r="L856" i="4"/>
  <c r="K861" i="4"/>
  <c r="L861" i="4"/>
  <c r="K866" i="4"/>
  <c r="L866" i="4"/>
  <c r="K871" i="4"/>
  <c r="L871" i="4"/>
  <c r="K876" i="4"/>
  <c r="L876" i="4"/>
  <c r="K881" i="4"/>
  <c r="L881" i="4"/>
  <c r="K886" i="4"/>
  <c r="L886" i="4"/>
  <c r="K891" i="4"/>
  <c r="L891" i="4"/>
  <c r="K896" i="4"/>
  <c r="L896" i="4"/>
  <c r="K901" i="4"/>
  <c r="L901" i="4"/>
  <c r="K911" i="4"/>
  <c r="L911" i="4"/>
  <c r="K916" i="4"/>
  <c r="L916" i="4"/>
  <c r="K921" i="4"/>
  <c r="L921" i="4"/>
  <c r="K926" i="4"/>
  <c r="L926" i="4"/>
  <c r="K931" i="4"/>
  <c r="L931" i="4"/>
  <c r="K936" i="4"/>
  <c r="L936" i="4"/>
  <c r="K941" i="4"/>
  <c r="L941" i="4"/>
  <c r="K946" i="4"/>
  <c r="L946" i="4"/>
  <c r="K951" i="4"/>
  <c r="L951" i="4"/>
  <c r="K956" i="4"/>
  <c r="L956" i="4"/>
  <c r="K961" i="4"/>
  <c r="L961" i="4"/>
  <c r="K966" i="4"/>
  <c r="L966" i="4"/>
  <c r="K971" i="4"/>
  <c r="L971" i="4"/>
  <c r="K976" i="4"/>
  <c r="L976" i="4"/>
  <c r="K981" i="4"/>
  <c r="L981" i="4"/>
  <c r="K986" i="4"/>
  <c r="L986" i="4"/>
  <c r="K991" i="4"/>
  <c r="L991" i="4"/>
  <c r="K996" i="4"/>
  <c r="L996" i="4"/>
  <c r="K1001" i="4"/>
  <c r="L1001" i="4"/>
  <c r="K1006" i="4"/>
  <c r="L1006" i="4"/>
  <c r="K1011" i="4"/>
  <c r="L1011" i="4"/>
  <c r="K1016" i="4"/>
  <c r="L1016" i="4"/>
  <c r="K1021" i="4"/>
  <c r="L1021" i="4"/>
  <c r="K1026" i="4"/>
  <c r="L1026" i="4"/>
  <c r="K1031" i="4"/>
  <c r="L1031" i="4"/>
  <c r="K1036" i="4"/>
  <c r="L1036" i="4"/>
  <c r="K1041" i="4"/>
  <c r="L1041" i="4"/>
  <c r="K1046" i="4"/>
  <c r="L1046" i="4"/>
  <c r="K1051" i="4"/>
  <c r="L1051" i="4"/>
  <c r="K1056" i="4"/>
  <c r="L1056" i="4"/>
  <c r="K1061" i="4"/>
  <c r="L1061" i="4"/>
  <c r="K1066" i="4"/>
  <c r="L1066" i="4"/>
  <c r="K1071" i="4"/>
  <c r="L1071" i="4"/>
  <c r="K1076" i="4"/>
  <c r="L1076" i="4"/>
  <c r="K1081" i="4"/>
  <c r="L1081" i="4"/>
  <c r="K1086" i="4"/>
  <c r="L1086" i="4"/>
  <c r="K1091" i="4"/>
  <c r="L1091" i="4"/>
  <c r="K1096" i="4"/>
  <c r="L1096" i="4"/>
  <c r="K1101" i="4"/>
  <c r="L1101" i="4"/>
  <c r="K1106" i="4"/>
  <c r="L1106" i="4"/>
  <c r="K1111" i="4"/>
  <c r="L1111" i="4"/>
  <c r="K1116" i="4"/>
  <c r="L1116" i="4"/>
  <c r="K1121" i="4"/>
  <c r="L1121" i="4"/>
  <c r="K1126" i="4"/>
  <c r="L1126" i="4"/>
  <c r="K1131" i="4"/>
  <c r="L1131" i="4"/>
  <c r="K1136" i="4"/>
  <c r="L1136" i="4"/>
  <c r="K1141" i="4"/>
  <c r="L1141" i="4"/>
  <c r="K1146" i="4"/>
  <c r="L1146" i="4"/>
  <c r="K1151" i="4"/>
  <c r="L1151" i="4"/>
  <c r="K1156" i="4"/>
  <c r="L1156" i="4"/>
  <c r="K1161" i="4"/>
  <c r="L1161" i="4"/>
  <c r="K1166" i="4"/>
  <c r="L1166" i="4"/>
  <c r="K1171" i="4"/>
  <c r="L1171" i="4"/>
  <c r="K1176" i="4"/>
  <c r="L1176" i="4"/>
  <c r="K1181" i="4"/>
  <c r="L1181" i="4"/>
  <c r="K1186" i="4"/>
  <c r="L1186" i="4"/>
  <c r="K1191" i="4"/>
  <c r="L1191" i="4"/>
  <c r="K1196" i="4"/>
  <c r="L1196" i="4"/>
  <c r="K1201" i="4"/>
  <c r="L1201" i="4"/>
  <c r="K611" i="4"/>
  <c r="L611" i="4"/>
  <c r="L606" i="4"/>
  <c r="K606" i="4"/>
  <c r="N766" i="4" l="1"/>
  <c r="N726" i="4"/>
  <c r="N646" i="4"/>
  <c r="M1166" i="4"/>
  <c r="N901" i="4"/>
  <c r="N801" i="4"/>
  <c r="N721" i="4"/>
  <c r="N641" i="4"/>
  <c r="N611" i="4"/>
  <c r="N1126" i="4"/>
  <c r="N1106" i="4"/>
  <c r="N881" i="4"/>
  <c r="M861" i="4"/>
  <c r="M1101" i="4"/>
  <c r="N886" i="4"/>
  <c r="N991" i="4"/>
  <c r="N911" i="4"/>
  <c r="N1186" i="4"/>
  <c r="M1081" i="4"/>
  <c r="N961" i="4"/>
  <c r="N941" i="4"/>
  <c r="N921" i="4"/>
  <c r="N741" i="4"/>
  <c r="M1201" i="4"/>
  <c r="M1181" i="4"/>
  <c r="N1086" i="4"/>
  <c r="N1046" i="4"/>
  <c r="M1026" i="4"/>
  <c r="N986" i="4"/>
  <c r="M766" i="4"/>
  <c r="N746" i="4"/>
  <c r="M686" i="4"/>
  <c r="N666" i="4"/>
  <c r="M1126" i="4"/>
  <c r="M851" i="4"/>
  <c r="M1086" i="4"/>
  <c r="N806" i="4"/>
  <c r="N681" i="4"/>
  <c r="N1166" i="4"/>
  <c r="M1146" i="4"/>
  <c r="M1061" i="4"/>
  <c r="N1051" i="4"/>
  <c r="M966" i="4"/>
  <c r="M956" i="4"/>
  <c r="M946" i="4"/>
  <c r="M936" i="4"/>
  <c r="N821" i="4"/>
  <c r="N786" i="4"/>
  <c r="N701" i="4"/>
  <c r="N661" i="4"/>
  <c r="N626" i="4"/>
  <c r="M1046" i="4"/>
  <c r="N686" i="4"/>
  <c r="M1161" i="4"/>
  <c r="M1141" i="4"/>
  <c r="M1121" i="4"/>
  <c r="N1066" i="4"/>
  <c r="N781" i="4"/>
  <c r="N761" i="4"/>
  <c r="M726" i="4"/>
  <c r="M706" i="4"/>
  <c r="N621" i="4"/>
  <c r="N1191" i="4"/>
  <c r="N1151" i="4"/>
  <c r="N1111" i="4"/>
  <c r="N1071" i="4"/>
  <c r="N971" i="4"/>
  <c r="M791" i="4"/>
  <c r="M751" i="4"/>
  <c r="M711" i="4"/>
  <c r="M671" i="4"/>
  <c r="M631" i="4"/>
  <c r="M1186" i="4"/>
  <c r="M1106" i="4"/>
  <c r="M1066" i="4"/>
  <c r="M1016" i="4"/>
  <c r="N966" i="4"/>
  <c r="N706" i="4"/>
  <c r="N1171" i="4"/>
  <c r="N1131" i="4"/>
  <c r="N1091" i="4"/>
  <c r="N1041" i="4"/>
  <c r="N1021" i="4"/>
  <c r="N1001" i="4"/>
  <c r="N876" i="4"/>
  <c r="N856" i="4"/>
  <c r="N836" i="4"/>
  <c r="N826" i="4"/>
  <c r="M811" i="4"/>
  <c r="M771" i="4"/>
  <c r="M731" i="4"/>
  <c r="M691" i="4"/>
  <c r="M651" i="4"/>
  <c r="N1176" i="4"/>
  <c r="N1201" i="4"/>
  <c r="M1191" i="4"/>
  <c r="N1181" i="4"/>
  <c r="M1171" i="4"/>
  <c r="N1161" i="4"/>
  <c r="M1151" i="4"/>
  <c r="N1141" i="4"/>
  <c r="M1131" i="4"/>
  <c r="N1121" i="4"/>
  <c r="M1111" i="4"/>
  <c r="N1101" i="4"/>
  <c r="M1091" i="4"/>
  <c r="N1081" i="4"/>
  <c r="M1071" i="4"/>
  <c r="N1061" i="4"/>
  <c r="M1051" i="4"/>
  <c r="N1026" i="4"/>
  <c r="N1011" i="4"/>
  <c r="M986" i="4"/>
  <c r="M976" i="4"/>
  <c r="N946" i="4"/>
  <c r="N931" i="4"/>
  <c r="M901" i="4"/>
  <c r="M891" i="4"/>
  <c r="N861" i="4"/>
  <c r="N846" i="4"/>
  <c r="M821" i="4"/>
  <c r="N811" i="4"/>
  <c r="M801" i="4"/>
  <c r="N791" i="4"/>
  <c r="M781" i="4"/>
  <c r="N771" i="4"/>
  <c r="M761" i="4"/>
  <c r="N751" i="4"/>
  <c r="M741" i="4"/>
  <c r="N731" i="4"/>
  <c r="M721" i="4"/>
  <c r="N711" i="4"/>
  <c r="M701" i="4"/>
  <c r="N691" i="4"/>
  <c r="M681" i="4"/>
  <c r="N671" i="4"/>
  <c r="M661" i="4"/>
  <c r="N651" i="4"/>
  <c r="M641" i="4"/>
  <c r="N631" i="4"/>
  <c r="M621" i="4"/>
  <c r="N1196" i="4"/>
  <c r="N1156" i="4"/>
  <c r="N1136" i="4"/>
  <c r="N1116" i="4"/>
  <c r="N1096" i="4"/>
  <c r="N1076" i="4"/>
  <c r="N1056" i="4"/>
  <c r="N1031" i="4"/>
  <c r="M1006" i="4"/>
  <c r="M996" i="4"/>
  <c r="N951" i="4"/>
  <c r="M926" i="4"/>
  <c r="M916" i="4"/>
  <c r="N866" i="4"/>
  <c r="M841" i="4"/>
  <c r="M831" i="4"/>
  <c r="M816" i="4"/>
  <c r="M796" i="4"/>
  <c r="M776" i="4"/>
  <c r="M756" i="4"/>
  <c r="M736" i="4"/>
  <c r="M716" i="4"/>
  <c r="M696" i="4"/>
  <c r="M676" i="4"/>
  <c r="M656" i="4"/>
  <c r="M636" i="4"/>
  <c r="M616" i="4"/>
  <c r="N606" i="4"/>
  <c r="M1196" i="4"/>
  <c r="M1176" i="4"/>
  <c r="M1156" i="4"/>
  <c r="N1146" i="4"/>
  <c r="M1136" i="4"/>
  <c r="M1116" i="4"/>
  <c r="M1096" i="4"/>
  <c r="M1076" i="4"/>
  <c r="M1056" i="4"/>
  <c r="M1036" i="4"/>
  <c r="N1006" i="4"/>
  <c r="N981" i="4"/>
  <c r="N926" i="4"/>
  <c r="N896" i="4"/>
  <c r="M881" i="4"/>
  <c r="M871" i="4"/>
  <c r="N841" i="4"/>
  <c r="N816" i="4"/>
  <c r="M806" i="4"/>
  <c r="N796" i="4"/>
  <c r="M786" i="4"/>
  <c r="N776" i="4"/>
  <c r="N756" i="4"/>
  <c r="M746" i="4"/>
  <c r="N736" i="4"/>
  <c r="N716" i="4"/>
  <c r="N696" i="4"/>
  <c r="N676" i="4"/>
  <c r="M666" i="4"/>
  <c r="N656" i="4"/>
  <c r="M646" i="4"/>
  <c r="N636" i="4"/>
  <c r="M626" i="4"/>
  <c r="N616" i="4"/>
  <c r="M1041" i="4"/>
  <c r="M1021" i="4"/>
  <c r="M1001" i="4"/>
  <c r="M981" i="4"/>
  <c r="M961" i="4"/>
  <c r="M941" i="4"/>
  <c r="M921" i="4"/>
  <c r="M896" i="4"/>
  <c r="M876" i="4"/>
  <c r="M856" i="4"/>
  <c r="M836" i="4"/>
  <c r="M606" i="4"/>
  <c r="N1036" i="4"/>
  <c r="N1016" i="4"/>
  <c r="N996" i="4"/>
  <c r="N976" i="4"/>
  <c r="N956" i="4"/>
  <c r="N936" i="4"/>
  <c r="N916" i="4"/>
  <c r="N891" i="4"/>
  <c r="N871" i="4"/>
  <c r="N851" i="4"/>
  <c r="N831" i="4"/>
  <c r="N906" i="4"/>
  <c r="M906" i="4"/>
  <c r="M1031" i="4"/>
  <c r="M1011" i="4"/>
  <c r="M991" i="4"/>
  <c r="M971" i="4"/>
  <c r="M951" i="4"/>
  <c r="M931" i="4"/>
  <c r="M911" i="4"/>
  <c r="M886" i="4"/>
  <c r="M866" i="4"/>
  <c r="M846" i="4"/>
  <c r="M826" i="4"/>
  <c r="M611" i="4"/>
  <c r="G482" i="4"/>
  <c r="H482" i="4"/>
  <c r="G483" i="4"/>
  <c r="H483" i="4"/>
  <c r="G484" i="4"/>
  <c r="H484" i="4"/>
  <c r="G485" i="4"/>
  <c r="H485" i="4"/>
  <c r="G486" i="4"/>
  <c r="H486" i="4"/>
  <c r="G487" i="4"/>
  <c r="H487" i="4"/>
  <c r="G488" i="4"/>
  <c r="H488" i="4"/>
  <c r="G489" i="4"/>
  <c r="H489" i="4"/>
  <c r="G490" i="4"/>
  <c r="H490" i="4"/>
  <c r="G491" i="4"/>
  <c r="H491" i="4"/>
  <c r="G492" i="4"/>
  <c r="H492" i="4"/>
  <c r="G493" i="4"/>
  <c r="H493" i="4"/>
  <c r="G494" i="4"/>
  <c r="H494" i="4"/>
  <c r="G495" i="4"/>
  <c r="H495" i="4"/>
  <c r="G496" i="4"/>
  <c r="H496" i="4"/>
  <c r="G497" i="4"/>
  <c r="H497" i="4"/>
  <c r="G498" i="4"/>
  <c r="H498" i="4"/>
  <c r="G499" i="4"/>
  <c r="H499" i="4"/>
  <c r="G500" i="4"/>
  <c r="H500" i="4"/>
  <c r="G501" i="4"/>
  <c r="H501" i="4"/>
  <c r="G502" i="4"/>
  <c r="H502" i="4"/>
  <c r="G503" i="4"/>
  <c r="H503" i="4"/>
  <c r="G504" i="4"/>
  <c r="H504" i="4"/>
  <c r="G505" i="4"/>
  <c r="H505" i="4"/>
  <c r="G506" i="4"/>
  <c r="H506" i="4"/>
  <c r="G507" i="4"/>
  <c r="H507" i="4"/>
  <c r="G508" i="4"/>
  <c r="H508" i="4"/>
  <c r="G509" i="4"/>
  <c r="H509" i="4"/>
  <c r="G510" i="4"/>
  <c r="H510" i="4"/>
  <c r="G511" i="4"/>
  <c r="H511" i="4"/>
  <c r="G512" i="4"/>
  <c r="H512" i="4"/>
  <c r="G513" i="4"/>
  <c r="H513" i="4"/>
  <c r="G514" i="4"/>
  <c r="H514" i="4"/>
  <c r="G515" i="4"/>
  <c r="H515" i="4"/>
  <c r="G516" i="4"/>
  <c r="H516" i="4"/>
  <c r="G517" i="4"/>
  <c r="H517" i="4"/>
  <c r="G518" i="4"/>
  <c r="H518" i="4"/>
  <c r="G519" i="4"/>
  <c r="H519" i="4"/>
  <c r="G520" i="4"/>
  <c r="H520" i="4"/>
  <c r="G521" i="4"/>
  <c r="H521" i="4"/>
  <c r="G522" i="4"/>
  <c r="H522" i="4"/>
  <c r="G523" i="4"/>
  <c r="H523" i="4"/>
  <c r="G524" i="4"/>
  <c r="H524" i="4"/>
  <c r="G525" i="4"/>
  <c r="H525" i="4"/>
  <c r="G526" i="4"/>
  <c r="H526" i="4"/>
  <c r="G527" i="4"/>
  <c r="H527" i="4"/>
  <c r="G528" i="4"/>
  <c r="H528" i="4"/>
  <c r="G529" i="4"/>
  <c r="H529" i="4"/>
  <c r="G530" i="4"/>
  <c r="H530" i="4"/>
  <c r="G531" i="4"/>
  <c r="H531" i="4"/>
  <c r="G532" i="4"/>
  <c r="H532" i="4"/>
  <c r="G533" i="4"/>
  <c r="H533" i="4"/>
  <c r="G534" i="4"/>
  <c r="H534" i="4"/>
  <c r="G535" i="4"/>
  <c r="H535" i="4"/>
  <c r="G536" i="4"/>
  <c r="H536" i="4"/>
  <c r="G537" i="4"/>
  <c r="H537" i="4"/>
  <c r="G538" i="4"/>
  <c r="H538" i="4"/>
  <c r="G539" i="4"/>
  <c r="H539" i="4"/>
  <c r="G540" i="4"/>
  <c r="H540" i="4"/>
  <c r="G541" i="4"/>
  <c r="H541" i="4"/>
  <c r="G542" i="4"/>
  <c r="H542" i="4"/>
  <c r="G543" i="4"/>
  <c r="H543" i="4"/>
  <c r="G544" i="4"/>
  <c r="H544" i="4"/>
  <c r="G545" i="4"/>
  <c r="H545" i="4"/>
  <c r="G546" i="4"/>
  <c r="H546" i="4"/>
  <c r="G547" i="4"/>
  <c r="H547" i="4"/>
  <c r="G548" i="4"/>
  <c r="H548" i="4"/>
  <c r="G549" i="4"/>
  <c r="H549" i="4"/>
  <c r="G550" i="4"/>
  <c r="H550" i="4"/>
  <c r="G551" i="4"/>
  <c r="H551" i="4"/>
  <c r="G552" i="4"/>
  <c r="H552" i="4"/>
  <c r="G553" i="4"/>
  <c r="H553" i="4"/>
  <c r="G554" i="4"/>
  <c r="H554" i="4"/>
  <c r="G555" i="4"/>
  <c r="H555" i="4"/>
  <c r="G556" i="4"/>
  <c r="H556" i="4"/>
  <c r="G557" i="4"/>
  <c r="H557" i="4"/>
  <c r="G558" i="4"/>
  <c r="H558" i="4"/>
  <c r="G559" i="4"/>
  <c r="H559" i="4"/>
  <c r="G560" i="4"/>
  <c r="H560" i="4"/>
  <c r="G561" i="4"/>
  <c r="H561" i="4"/>
  <c r="G562" i="4"/>
  <c r="H562" i="4"/>
  <c r="G563" i="4"/>
  <c r="H563" i="4"/>
  <c r="G564" i="4"/>
  <c r="H564" i="4"/>
  <c r="G565" i="4"/>
  <c r="H565" i="4"/>
  <c r="G566" i="4"/>
  <c r="H566" i="4"/>
  <c r="G567" i="4"/>
  <c r="H567" i="4"/>
  <c r="G568" i="4"/>
  <c r="H568" i="4"/>
  <c r="G569" i="4"/>
  <c r="H569" i="4"/>
  <c r="G570" i="4"/>
  <c r="H570" i="4"/>
  <c r="G571" i="4"/>
  <c r="H571" i="4"/>
  <c r="G572" i="4"/>
  <c r="H572" i="4"/>
  <c r="G573" i="4"/>
  <c r="H573" i="4"/>
  <c r="G574" i="4"/>
  <c r="H574" i="4"/>
  <c r="G575" i="4"/>
  <c r="H575" i="4"/>
  <c r="G576" i="4"/>
  <c r="H576" i="4"/>
  <c r="G577" i="4"/>
  <c r="H577" i="4"/>
  <c r="G578" i="4"/>
  <c r="H578" i="4"/>
  <c r="G579" i="4"/>
  <c r="H579" i="4"/>
  <c r="G580" i="4"/>
  <c r="H580" i="4"/>
  <c r="G581" i="4"/>
  <c r="H581" i="4"/>
  <c r="G582" i="4"/>
  <c r="H582" i="4"/>
  <c r="G583" i="4"/>
  <c r="H583" i="4"/>
  <c r="G584" i="4"/>
  <c r="H584" i="4"/>
  <c r="G585" i="4"/>
  <c r="H585" i="4"/>
  <c r="G586" i="4"/>
  <c r="H586" i="4"/>
  <c r="G587" i="4"/>
  <c r="H587" i="4"/>
  <c r="G588" i="4"/>
  <c r="H588" i="4"/>
  <c r="G589" i="4"/>
  <c r="H589" i="4"/>
  <c r="G590" i="4"/>
  <c r="H590" i="4"/>
  <c r="G591" i="4"/>
  <c r="H591" i="4"/>
  <c r="G592" i="4"/>
  <c r="H592" i="4"/>
  <c r="G593" i="4"/>
  <c r="H593" i="4"/>
  <c r="G594" i="4"/>
  <c r="H594" i="4"/>
  <c r="G595" i="4"/>
  <c r="H595" i="4"/>
  <c r="G596" i="4"/>
  <c r="H596" i="4"/>
  <c r="G597" i="4"/>
  <c r="H597" i="4"/>
  <c r="G598" i="4"/>
  <c r="H598" i="4"/>
  <c r="G599" i="4"/>
  <c r="H599" i="4"/>
  <c r="G600" i="4"/>
  <c r="H600" i="4"/>
  <c r="G601" i="4"/>
  <c r="H601"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2" i="4"/>
  <c r="D12" i="3"/>
  <c r="D13" i="3"/>
  <c r="D14" i="3"/>
  <c r="D15" i="3"/>
  <c r="D16" i="3"/>
  <c r="D17" i="3"/>
  <c r="D18" i="3"/>
  <c r="D19" i="3"/>
  <c r="D20" i="3"/>
  <c r="D21" i="3"/>
  <c r="D11" i="3"/>
  <c r="C21" i="3" l="1"/>
  <c r="C20" i="3"/>
  <c r="C19" i="3"/>
  <c r="C18" i="3"/>
  <c r="C17" i="3"/>
  <c r="C16" i="3"/>
  <c r="C15" i="3"/>
  <c r="C14" i="3"/>
  <c r="C13" i="3"/>
  <c r="C12" i="3"/>
  <c r="G53" i="2"/>
  <c r="G52" i="2"/>
  <c r="G51" i="2"/>
  <c r="G50" i="2"/>
  <c r="G49" i="2"/>
  <c r="G48" i="2"/>
  <c r="G47" i="2"/>
  <c r="G46" i="2"/>
  <c r="G45" i="2"/>
  <c r="G44" i="2"/>
  <c r="G43" i="2"/>
  <c r="G42" i="2"/>
  <c r="G41" i="2"/>
  <c r="G40" i="2"/>
  <c r="G39" i="2"/>
  <c r="G38" i="2"/>
  <c r="G37" i="2"/>
  <c r="G36" i="2"/>
  <c r="G35" i="2"/>
  <c r="G34" i="2"/>
  <c r="G33" i="2"/>
  <c r="G32" i="2"/>
  <c r="G31" i="2"/>
  <c r="U230" i="1" l="1"/>
  <c r="T290" i="1"/>
  <c r="U185" i="1" l="1"/>
  <c r="T185" i="1"/>
  <c r="U395" i="1" l="1"/>
  <c r="T395" i="1"/>
  <c r="U380" i="1"/>
  <c r="T380" i="1"/>
  <c r="U365" i="1"/>
  <c r="T365" i="1"/>
  <c r="U350" i="1"/>
  <c r="T350" i="1"/>
  <c r="U335" i="1"/>
  <c r="T335" i="1"/>
  <c r="U320" i="1"/>
  <c r="T320" i="1"/>
  <c r="U305" i="1"/>
  <c r="T305" i="1"/>
  <c r="U290" i="1"/>
  <c r="W290" i="1" s="1"/>
  <c r="U275" i="1"/>
  <c r="T275" i="1"/>
  <c r="U260" i="1"/>
  <c r="T260" i="1"/>
  <c r="U245" i="1"/>
  <c r="T245" i="1"/>
  <c r="T230" i="1"/>
  <c r="U215" i="1"/>
  <c r="T215" i="1"/>
  <c r="U200" i="1"/>
  <c r="T200" i="1"/>
  <c r="W185" i="1"/>
  <c r="U170" i="1"/>
  <c r="T170" i="1"/>
  <c r="U155" i="1"/>
  <c r="T155" i="1"/>
  <c r="U140" i="1"/>
  <c r="T140" i="1"/>
  <c r="U125" i="1"/>
  <c r="T125" i="1"/>
  <c r="U110" i="1"/>
  <c r="T110" i="1"/>
  <c r="U95" i="1"/>
  <c r="T95" i="1"/>
  <c r="U80" i="1"/>
  <c r="T80" i="1"/>
  <c r="U65" i="1"/>
  <c r="T65" i="1"/>
  <c r="U50" i="1"/>
  <c r="T50" i="1"/>
  <c r="U47" i="1"/>
  <c r="T47" i="1"/>
  <c r="U44" i="1"/>
  <c r="T44" i="1"/>
  <c r="U41" i="1"/>
  <c r="T41" i="1"/>
  <c r="U38" i="1"/>
  <c r="T38" i="1"/>
  <c r="U35" i="1"/>
  <c r="T35" i="1"/>
  <c r="U32" i="1"/>
  <c r="T32" i="1"/>
  <c r="U29" i="1"/>
  <c r="T29" i="1"/>
  <c r="U26" i="1"/>
  <c r="T26" i="1"/>
  <c r="U23" i="1"/>
  <c r="T23" i="1"/>
  <c r="U20" i="1"/>
  <c r="T20" i="1"/>
  <c r="U17" i="1"/>
  <c r="T17" i="1"/>
  <c r="U14" i="1"/>
  <c r="T14" i="1"/>
  <c r="U11" i="1"/>
  <c r="T11" i="1"/>
  <c r="U8" i="1"/>
  <c r="T8" i="1"/>
  <c r="U5" i="1"/>
  <c r="T5" i="1"/>
  <c r="U2" i="1"/>
  <c r="T2" i="1"/>
  <c r="W95" i="1" l="1"/>
  <c r="W155" i="1"/>
  <c r="W260" i="1"/>
  <c r="W11" i="1"/>
  <c r="W23" i="1"/>
  <c r="W320" i="1"/>
  <c r="W5" i="1"/>
  <c r="W17" i="1"/>
  <c r="W125" i="1"/>
  <c r="W215" i="1"/>
  <c r="V335" i="1"/>
  <c r="V230" i="1"/>
  <c r="W14" i="1"/>
  <c r="W20" i="1"/>
  <c r="W26" i="1"/>
  <c r="W32" i="1"/>
  <c r="W38" i="1"/>
  <c r="W44" i="1"/>
  <c r="W50" i="1"/>
  <c r="W80" i="1"/>
  <c r="W110" i="1"/>
  <c r="W140" i="1"/>
  <c r="W245" i="1"/>
  <c r="W350" i="1"/>
  <c r="W380" i="1"/>
  <c r="W29" i="1"/>
  <c r="W35" i="1"/>
  <c r="W41" i="1"/>
  <c r="W65" i="1"/>
  <c r="W365" i="1"/>
  <c r="W395" i="1"/>
  <c r="W2" i="1"/>
  <c r="W8" i="1"/>
  <c r="V170" i="1"/>
  <c r="V200" i="1"/>
  <c r="W275" i="1"/>
  <c r="V320" i="1"/>
  <c r="W335" i="1"/>
  <c r="W230" i="1"/>
  <c r="V275" i="1"/>
  <c r="W47" i="1"/>
  <c r="W200" i="1"/>
  <c r="V215" i="1"/>
  <c r="W170" i="1"/>
  <c r="V260" i="1"/>
  <c r="W305" i="1"/>
  <c r="V290" i="1"/>
  <c r="V2" i="1"/>
  <c r="V5" i="1"/>
  <c r="V8" i="1"/>
  <c r="V11" i="1"/>
  <c r="V14" i="1"/>
  <c r="V17" i="1"/>
  <c r="V20" i="1"/>
  <c r="V23" i="1"/>
  <c r="V26" i="1"/>
  <c r="V29" i="1"/>
  <c r="V32" i="1"/>
  <c r="V35" i="1"/>
  <c r="V38" i="1"/>
  <c r="V41" i="1"/>
  <c r="V44" i="1"/>
  <c r="V47" i="1"/>
  <c r="V50" i="1"/>
  <c r="V65" i="1"/>
  <c r="V80" i="1"/>
  <c r="V95" i="1"/>
  <c r="V110" i="1"/>
  <c r="V125" i="1"/>
  <c r="V140" i="1"/>
  <c r="V155" i="1"/>
  <c r="V185" i="1"/>
  <c r="V245" i="1"/>
  <c r="V305" i="1"/>
  <c r="V350" i="1"/>
  <c r="V365" i="1"/>
  <c r="V380" i="1"/>
  <c r="V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tc={E8670559-1BDC-40E0-8497-1DD89B8DDB68}</author>
    <author>tc={21187EA7-2591-4D55-9DFB-A89819510CC9}</author>
    <author>tc={E41DEFB4-6511-438D-8AE1-59C4EE66E4FF}</author>
    <author>tc={E4600816-890D-4BDF-B7F4-B68686F71F70}</author>
  </authors>
  <commentList>
    <comment ref="A32" authorId="0" shapeId="0" xr:uid="{E8670559-1BDC-40E0-8497-1DD89B8DDB68}">
      <text>
        <t>[Threaded comment]
Your version of Excel allows you to read this threaded comment; however, any edits to it will get removed if the file is opened in a newer version of Excel. Learn more: https://go.microsoft.com/fwlink/?linkid=870924
Comment:
    1970/80 old variety
Reply:
    rereleased in India (form elsewhere)</t>
      </text>
    </comment>
    <comment ref="A33" authorId="1" shapeId="0" xr:uid="{21187EA7-2591-4D55-9DFB-A89819510CC9}">
      <text>
        <t>[Threaded comment]
Your version of Excel allows you to read this threaded comment; however, any edits to it will get removed if the file is opened in a newer version of Excel. Learn more: https://go.microsoft.com/fwlink/?linkid=870924
Comment:
    new variety (maybe released)</t>
      </text>
    </comment>
    <comment ref="A34" authorId="2" shapeId="0" xr:uid="{E41DEFB4-6511-438D-8AE1-59C4EE66E4FF}">
      <text>
        <t>[Threaded comment]
Your version of Excel allows you to read this threaded comment; however, any edits to it will get removed if the file is opened in a newer version of Excel. Learn more: https://go.microsoft.com/fwlink/?linkid=870924
Comment:
    2010ish newer variety (released from a state institute)</t>
      </text>
    </comment>
    <comment ref="A35" authorId="3" shapeId="0" xr:uid="{E4600816-890D-4BDF-B7F4-B68686F71F70}">
      <text>
        <t>[Threaded comment]
Your version of Excel allows you to read this threaded comment; however, any edits to it will get removed if the file is opened in a newer version of Excel. Learn more: https://go.microsoft.com/fwlink/?linkid=870924
Comment:
    Old variety
Reply:
    rereleased in India (form elsewhere)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tc={EC99C57E-E341-4C25-AE20-BDFBF0F71AE6}</author>
    <author>Krithika, Anbazhagan (ICRISAT-IN)</author>
    <author>tc={8DF1D266-6862-4ADE-9D9C-1A56168AE247}</author>
    <author>tc={390A2D56-584F-442D-800A-8360025C3BD9}</author>
    <author>tc={C1385ADD-C471-44D0-B021-8A3FA5C756EA}</author>
    <author>Author</author>
    <author>icrisat</author>
  </authors>
  <commentList>
    <comment ref="A1" authorId="0" shapeId="0" xr:uid="{EC99C57E-E341-4C25-AE20-BDFBF0F71AE6}">
      <text>
        <t>[Threaded comment]
Your version of Excel allows you to read this threaded comment; however, any edits to it will get removed if the file is opened in a newer version of Excel. Learn more: https://go.microsoft.com/fwlink/?linkid=870924
Comment:
    data per m2</t>
      </text>
    </comment>
    <comment ref="E1" authorId="1" shapeId="0" xr:uid="{00000000-0006-0000-0900-000001000000}">
      <text>
        <r>
          <rPr>
            <b/>
            <sz val="9"/>
            <color indexed="81"/>
            <rFont val="Tahoma"/>
            <family val="2"/>
          </rPr>
          <t>Krithika, Anbazhagan (ICRISAT-IN):</t>
        </r>
        <r>
          <rPr>
            <sz val="9"/>
            <color indexed="81"/>
            <rFont val="Tahoma"/>
            <family val="2"/>
          </rPr>
          <t xml:space="preserve">
5 plants taken for detailed observation (LA)
</t>
        </r>
      </text>
    </comment>
    <comment ref="G1" authorId="2" shapeId="0" xr:uid="{8DF1D266-6862-4ADE-9D9C-1A56168AE247}">
      <text>
        <t>[Threaded comment]
Your version of Excel allows you to read this threaded comment; however, any edits to it will get removed if the file is opened in a newer version of Excel. Learn more: https://go.microsoft.com/fwlink/?linkid=870924
Comment:
    g/m2</t>
      </text>
    </comment>
    <comment ref="H1" authorId="3" shapeId="0" xr:uid="{390A2D56-584F-442D-800A-8360025C3BD9}">
      <text>
        <t>[Threaded comment]
Your version of Excel allows you to read this threaded comment; however, any edits to it will get removed if the file is opened in a newer version of Excel. Learn more: https://go.microsoft.com/fwlink/?linkid=870924
Comment:
    pod number per m2</t>
      </text>
    </comment>
    <comment ref="I1" authorId="4" shapeId="0" xr:uid="{C1385ADD-C471-44D0-B021-8A3FA5C756EA}">
      <text>
        <t>[Threaded comment]
Your version of Excel allows you to read this threaded comment; however, any edits to it will get removed if the file is opened in a newer version of Excel. Learn more: https://go.microsoft.com/fwlink/?linkid=870924
Comment:
    g/m2</t>
      </text>
    </comment>
    <comment ref="A15" authorId="5" shapeId="0" xr:uid="{00000000-0006-0000-0900-000002000000}">
      <text>
        <r>
          <rPr>
            <b/>
            <sz val="9"/>
            <color indexed="81"/>
            <rFont val="Tahoma"/>
            <family val="2"/>
          </rPr>
          <t>Author:</t>
        </r>
        <r>
          <rPr>
            <sz val="9"/>
            <color indexed="81"/>
            <rFont val="Tahoma"/>
            <family val="2"/>
          </rPr>
          <t xml:space="preserve">
2 packet of 9008 was pooled into 9009
</t>
        </r>
      </text>
    </comment>
    <comment ref="F16" authorId="6" shapeId="0" xr:uid="{00000000-0006-0000-0900-000003000000}">
      <text>
        <r>
          <rPr>
            <b/>
            <sz val="9"/>
            <color indexed="81"/>
            <rFont val="Tahoma"/>
            <family val="2"/>
          </rPr>
          <t>icrisat:</t>
        </r>
        <r>
          <rPr>
            <sz val="9"/>
            <color indexed="81"/>
            <rFont val="Tahoma"/>
            <family val="2"/>
          </rPr>
          <t xml:space="preserve">
Peg was fallen, harvested 8 more plants</t>
        </r>
      </text>
    </comment>
    <comment ref="G26" authorId="5" shapeId="0" xr:uid="{00000000-0006-0000-0900-000004000000}">
      <text>
        <r>
          <rPr>
            <b/>
            <sz val="9"/>
            <color indexed="81"/>
            <rFont val="Tahoma"/>
            <family val="2"/>
          </rPr>
          <t>Author:</t>
        </r>
        <r>
          <rPr>
            <sz val="9"/>
            <color indexed="81"/>
            <rFont val="Tahoma"/>
            <family val="2"/>
          </rPr>
          <t xml:space="preserve">
from mbssm2019 sheet
</t>
        </r>
      </text>
    </comment>
    <comment ref="G29" authorId="5" shapeId="0" xr:uid="{00000000-0006-0000-0900-000005000000}">
      <text>
        <r>
          <rPr>
            <b/>
            <sz val="9"/>
            <color indexed="81"/>
            <rFont val="Tahoma"/>
            <family val="2"/>
          </rPr>
          <t>Author:</t>
        </r>
        <r>
          <rPr>
            <sz val="9"/>
            <color indexed="81"/>
            <rFont val="Tahoma"/>
            <family val="2"/>
          </rPr>
          <t xml:space="preserve">
or 586.6</t>
        </r>
      </text>
    </comment>
    <comment ref="C38" authorId="5" shapeId="0" xr:uid="{00000000-0006-0000-0900-000006000000}">
      <text>
        <r>
          <rPr>
            <b/>
            <sz val="9"/>
            <color indexed="81"/>
            <rFont val="Tahoma"/>
            <family val="2"/>
          </rPr>
          <t>Author:</t>
        </r>
        <r>
          <rPr>
            <sz val="9"/>
            <color indexed="81"/>
            <rFont val="Tahoma"/>
            <family val="2"/>
          </rPr>
          <t xml:space="preserve">
labelled as 27 aug 2019</t>
        </r>
      </text>
    </comment>
    <comment ref="H50" authorId="1" shapeId="0" xr:uid="{00000000-0006-0000-0900-000007000000}">
      <text>
        <r>
          <rPr>
            <b/>
            <sz val="9"/>
            <color indexed="81"/>
            <rFont val="Tahoma"/>
            <family val="2"/>
          </rPr>
          <t>Krithika, Anbazhagan (ICRISAT-IN):</t>
        </r>
        <r>
          <rPr>
            <sz val="9"/>
            <color indexed="81"/>
            <rFont val="Tahoma"/>
            <family val="2"/>
          </rPr>
          <t xml:space="preserve">
Second pick
</t>
        </r>
      </text>
    </comment>
    <comment ref="J62" authorId="6" shapeId="0" xr:uid="{00000000-0006-0000-0900-000008000000}">
      <text>
        <r>
          <rPr>
            <b/>
            <sz val="9"/>
            <color indexed="81"/>
            <rFont val="Tahoma"/>
            <family val="2"/>
          </rPr>
          <t>icrisat:</t>
        </r>
        <r>
          <rPr>
            <sz val="9"/>
            <color indexed="81"/>
            <rFont val="Tahoma"/>
            <family val="2"/>
          </rPr>
          <t xml:space="preserve">
From Balu's 28.8.2019 sheet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tc={C014DBAC-89EF-4893-829D-91FC58C5BAAB}</author>
  </authors>
  <commentList>
    <comment ref="A1" authorId="0" shapeId="0" xr:uid="{C014DBAC-89EF-4893-829D-91FC58C5BAAB}">
      <text>
        <t>[Threaded comment]
Your version of Excel allows you to read this threaded comment; however, any edits to it will get removed if the file is opened in a newer version of Excel. Learn more: https://go.microsoft.com/fwlink/?linkid=870924
Comment:
    data from other sheets but put into the same sheet (no dry weight for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tc={E067543A-5496-4EC8-B7C9-A3E6DDBBDD46}</author>
    <author>tc={DC033DB3-2FC6-4D4A-A37B-B6BAE79F5623}</author>
    <author>tc={BC02E266-3359-402D-96BD-A5FA56D7DCBE}</author>
    <author>tc={65AC082C-4FAA-4713-AE8D-1A3E5A9331B2}</author>
    <author>tc={C482EEE8-3F1B-4D1C-ADCD-993F58E7249E}</author>
  </authors>
  <commentList>
    <comment ref="B3" authorId="0" shapeId="0" xr:uid="{E067543A-5496-4EC8-B7C9-A3E6DDBBDD46}">
      <text>
        <t>[Threaded comment]
Your version of Excel allows you to read this threaded comment; however, any edits to it will get removed if the file is opened in a newer version of Excel. Learn more: https://go.microsoft.com/fwlink/?linkid=870924
Comment:
    shallow planting depth (1-1.5 inches)</t>
      </text>
    </comment>
    <comment ref="G3" authorId="1" shapeId="0" xr:uid="{DC033DB3-2FC6-4D4A-A37B-B6BAE79F5623}">
      <text>
        <t>[Threaded comment]
Your version of Excel allows you to read this threaded comment; however, any edits to it will get removed if the file is opened in a newer version of Excel. Learn more: https://go.microsoft.com/fwlink/?linkid=870924
Comment:
    picked the best 5 plants based on previous studies, simple design, path between replicates, uneven populations because of discturctive sampleing during the season (stopped the harvesting when saw that the stands were very random)
Reply:
    maybe vegetables beforehand</t>
      </text>
    </comment>
    <comment ref="B5" authorId="2" shapeId="0" xr:uid="{BC02E266-3359-402D-96BD-A5FA56D7DCBE}">
      <text>
        <t>[Threaded comment]
Your version of Excel allows you to read this threaded comment; however, any edits to it will get removed if the file is opened in a newer version of Excel. Learn more: https://go.microsoft.com/fwlink/?linkid=870924
Comment:
    Well Watered</t>
      </text>
    </comment>
    <comment ref="D10" authorId="3" shapeId="0" xr:uid="{65AC082C-4FAA-4713-AE8D-1A3E5A9331B2}">
      <text>
        <t>[Threaded comment]
Your version of Excel allows you to read this threaded comment; however, any edits to it will get removed if the file is opened in a newer version of Excel. Learn more: https://go.microsoft.com/fwlink/?linkid=870924
Comment:
    Cumulative thermal time
Reply:
    calculated on a daily basis (max, min, base (8)</t>
      </text>
    </comment>
    <comment ref="A12" authorId="4" shapeId="0" xr:uid="{C482EEE8-3F1B-4D1C-ADCD-993F58E7249E}">
      <text>
        <t>[Threaded comment]
Your version of Excel allows you to read this threaded comment; however, any edits to it will get removed if the file is opened in a newer version of Excel. Learn more: https://go.microsoft.com/fwlink/?linkid=870924
Comment:
    date of harvest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tc={5B969D0B-FF83-4BFA-A629-37F32EBA8760}</author>
    <author>tc={DBBF7EE4-DA7C-4859-AF22-826E736865FB}</author>
    <author>tc={7DD52896-6CB0-4237-920A-74188C598850}</author>
  </authors>
  <commentList>
    <comment ref="F1" authorId="0" shapeId="0" xr:uid="{5B969D0B-FF83-4BFA-A629-37F32EBA8760}">
      <text>
        <t>[Threaded comment]
Your version of Excel allows you to read this threaded comment; however, any edits to it will get removed if the file is opened in a newer version of Excel. Learn more: https://go.microsoft.com/fwlink/?linkid=870924
Comment:
    days after planting</t>
      </text>
    </comment>
    <comment ref="I1" authorId="1" shapeId="0" xr:uid="{DBBF7EE4-DA7C-4859-AF22-826E736865FB}">
      <text>
        <t>[Threaded comment]
Your version of Excel allows you to read this threaded comment; however, any edits to it will get removed if the file is opened in a newer version of Excel. Learn more: https://go.microsoft.com/fwlink/?linkid=870924
Comment:
    trifoliate on the main stem</t>
      </text>
    </comment>
    <comment ref="J1" authorId="2" shapeId="0" xr:uid="{7DD52896-6CB0-4237-920A-74188C598850}">
      <text>
        <t>[Threaded comment]
Your version of Excel allows you to read this threaded comment; however, any edits to it will get removed if the file is opened in a newer version of Excel. Learn more: https://go.microsoft.com/fwlink/?linkid=870924
Comment:
    Leaf Area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Pasley, Heather (A&amp;F, Toowoomba)</author>
    <author>Crop Physiology</author>
  </authors>
  <commentList>
    <comment ref="A1" authorId="0" shapeId="0" xr:uid="{907BD67E-6A41-4DCE-A367-B2FA23CA63F7}">
      <text>
        <r>
          <rPr>
            <b/>
            <sz val="9"/>
            <color indexed="81"/>
            <rFont val="Tahoma"/>
            <charset val="1"/>
          </rPr>
          <t>Pasley, Heather (A&amp;F, Toowoomba):</t>
        </r>
        <r>
          <rPr>
            <sz val="9"/>
            <color indexed="81"/>
            <rFont val="Tahoma"/>
            <charset val="1"/>
          </rPr>
          <t xml:space="preserve">
observed the same 5 plants throughout the season</t>
        </r>
      </text>
    </comment>
    <comment ref="G1" authorId="1" shapeId="0" xr:uid="{702144EA-C1FB-410E-B00C-0E34ED47A141}">
      <text>
        <r>
          <rPr>
            <b/>
            <sz val="9"/>
            <color indexed="81"/>
            <rFont val="Tahoma"/>
            <family val="2"/>
          </rPr>
          <t>Crop Physiology:</t>
        </r>
        <r>
          <rPr>
            <sz val="9"/>
            <color indexed="81"/>
            <rFont val="Tahoma"/>
            <family val="2"/>
          </rPr>
          <t xml:space="preserve">
VE=Emergence= Cotyledons near the surface with the seedling showing some part of the plant from the soil surface</t>
        </r>
      </text>
    </comment>
    <comment ref="H1" authorId="1" shapeId="0" xr:uid="{29EDA045-B6FC-4C7E-BCDF-9B21F8339845}">
      <text>
        <r>
          <rPr>
            <b/>
            <sz val="9"/>
            <color indexed="81"/>
            <rFont val="Tahoma"/>
            <family val="2"/>
          </rPr>
          <t>Crop Physiology:</t>
        </r>
        <r>
          <rPr>
            <sz val="9"/>
            <color indexed="81"/>
            <rFont val="Tahoma"/>
            <family val="2"/>
          </rPr>
          <t xml:space="preserve">
VC=Cotyledon= Cotyledons separate from each other on the upper surface. Unifoliate leaves start unrolling such that the edge of the leaves are not touching each other.</t>
        </r>
      </text>
    </comment>
    <comment ref="I1" authorId="1" shapeId="0" xr:uid="{E8CEAA88-061D-4A2E-9A1C-3B7ACD21D950}">
      <text>
        <r>
          <rPr>
            <b/>
            <sz val="9"/>
            <color indexed="81"/>
            <rFont val="Tahoma"/>
            <family val="2"/>
          </rPr>
          <t>Crop Physiology:</t>
        </r>
        <r>
          <rPr>
            <sz val="9"/>
            <color indexed="81"/>
            <rFont val="Tahoma"/>
            <family val="2"/>
          </rPr>
          <t xml:space="preserve">
V1= First Node=
Unifoliate leaves attached to the first node are fully expanding and flat while the 1st trifoliate leaf attached to the upper node starts unrolling.</t>
        </r>
      </text>
    </comment>
    <comment ref="J1" authorId="1" shapeId="0" xr:uid="{9AB4DB96-1A39-4B29-864C-64E49BCC48A0}">
      <text>
        <r>
          <rPr>
            <b/>
            <sz val="9"/>
            <color indexed="81"/>
            <rFont val="Tahoma"/>
            <family val="2"/>
          </rPr>
          <t>Crop Physiology:</t>
        </r>
        <r>
          <rPr>
            <sz val="9"/>
            <color indexed="81"/>
            <rFont val="Tahoma"/>
            <family val="2"/>
          </rPr>
          <t xml:space="preserve">
V2=Second node=
1st trifoliate leaf attached to the second node is fully expanding and flat while the 2nd trifoliate leaf on the upper node starts unrolling.</t>
        </r>
      </text>
    </comment>
    <comment ref="K1" authorId="1" shapeId="0" xr:uid="{57B29AE3-2D85-4757-99AB-63A466D15D04}">
      <text>
        <r>
          <rPr>
            <b/>
            <sz val="9"/>
            <color indexed="81"/>
            <rFont val="Tahoma"/>
            <family val="2"/>
          </rPr>
          <t>Crop Physiology:</t>
        </r>
        <r>
          <rPr>
            <sz val="9"/>
            <color indexed="81"/>
            <rFont val="Tahoma"/>
            <family val="2"/>
          </rPr>
          <t xml:space="preserve">
V3=Third node= 
2nd trifoliate leaf attached to the third node is fully expanding and flat while the 3rd trifoliate leaf on the upper node starts unrolling.</t>
        </r>
      </text>
    </comment>
    <comment ref="L1" authorId="1" shapeId="0" xr:uid="{F3FC3F46-9896-4282-9587-DA18194AC893}">
      <text>
        <r>
          <rPr>
            <b/>
            <sz val="9"/>
            <color indexed="81"/>
            <rFont val="Tahoma"/>
            <family val="2"/>
          </rPr>
          <t>Crop Physiology:</t>
        </r>
        <r>
          <rPr>
            <sz val="9"/>
            <color indexed="81"/>
            <rFont val="Tahoma"/>
            <family val="2"/>
          </rPr>
          <t xml:space="preserve">
V4=Fourth node= 
3rd trifoliate leaf attached to the fourth node is fully expanding and flat while the 4th trifoliate leaf on the upper node starts unrolling.</t>
        </r>
      </text>
    </comment>
    <comment ref="M1" authorId="1" shapeId="0" xr:uid="{D5593E92-07AB-4824-A8E5-B572470F4477}">
      <text>
        <r>
          <rPr>
            <b/>
            <sz val="9"/>
            <color indexed="81"/>
            <rFont val="Tahoma"/>
            <family val="2"/>
          </rPr>
          <t>Crop Physiology:</t>
        </r>
        <r>
          <rPr>
            <sz val="9"/>
            <color indexed="81"/>
            <rFont val="Tahoma"/>
            <family val="2"/>
          </rPr>
          <t xml:space="preserve">
V5=Fifth node= 
4th trifoliate leaf attached to the fifth node is fully expanding and flat while the 5th trifoliate leaf on the upper node starts unrolling.</t>
        </r>
      </text>
    </comment>
    <comment ref="N1" authorId="1" shapeId="0" xr:uid="{E56B39AC-106C-40FC-964D-2BB848146667}">
      <text>
        <r>
          <rPr>
            <b/>
            <sz val="9"/>
            <color indexed="81"/>
            <rFont val="Tahoma"/>
            <family val="2"/>
          </rPr>
          <t>Crop Physiology:</t>
        </r>
        <r>
          <rPr>
            <sz val="9"/>
            <color indexed="81"/>
            <rFont val="Tahoma"/>
            <family val="2"/>
          </rPr>
          <t xml:space="preserve">
V6= Sixth node= 
5th trifoliate leaf attached to the sixth node is fully expanding and flat while the 6th trifoliate leaf on the upper node starts unrolling.</t>
        </r>
      </text>
    </comment>
    <comment ref="O1" authorId="1" shapeId="0" xr:uid="{8ADB069E-C4C6-4009-B359-40C6E600773C}">
      <text>
        <r>
          <rPr>
            <b/>
            <sz val="9"/>
            <color indexed="81"/>
            <rFont val="Tahoma"/>
            <family val="2"/>
          </rPr>
          <t>Crop Physiology:</t>
        </r>
        <r>
          <rPr>
            <sz val="9"/>
            <color indexed="81"/>
            <rFont val="Tahoma"/>
            <family val="2"/>
          </rPr>
          <t xml:space="preserve">
V7=Seventh node=
6th trifoliate leaf attached to the seventh node is fully expanding and flat while the 7th trifoliate leaf on the upper node starts unrolling.</t>
        </r>
      </text>
    </comment>
    <comment ref="P1" authorId="1" shapeId="0" xr:uid="{743B6362-DA96-4A39-A748-4D2AEDE6B895}">
      <text>
        <r>
          <rPr>
            <b/>
            <sz val="9"/>
            <color indexed="81"/>
            <rFont val="Tahoma"/>
            <family val="2"/>
          </rPr>
          <t>Crop Physiology:</t>
        </r>
        <r>
          <rPr>
            <sz val="9"/>
            <color indexed="81"/>
            <rFont val="Tahoma"/>
            <family val="2"/>
          </rPr>
          <t xml:space="preserve">
V8=Eigth node=
7th trifoliate leaf attached to the eighth node is fully expanding and flat while the 8th trifoliate leaf on the upper node starts unrolling.</t>
        </r>
      </text>
    </comment>
    <comment ref="Q1" authorId="1" shapeId="0" xr:uid="{E51365E6-DE39-4906-8071-356C7EEAC454}">
      <text>
        <r>
          <rPr>
            <b/>
            <sz val="9"/>
            <color indexed="81"/>
            <rFont val="Tahoma"/>
            <family val="2"/>
          </rPr>
          <t>Crop Physiology:</t>
        </r>
        <r>
          <rPr>
            <sz val="9"/>
            <color indexed="81"/>
            <rFont val="Tahoma"/>
            <family val="2"/>
          </rPr>
          <t xml:space="preserve">
V9=8th trifoliate leaf attached to the ninth node is fully expanding and flat while the 9th trifoliate leaf on the upper node starts unrolling.</t>
        </r>
      </text>
    </comment>
    <comment ref="R1" authorId="1" shapeId="0" xr:uid="{8B08B22F-BD93-4354-ADFC-1D69C19E1776}">
      <text>
        <r>
          <rPr>
            <b/>
            <sz val="9"/>
            <color indexed="81"/>
            <rFont val="Tahoma"/>
            <family val="2"/>
          </rPr>
          <t>Crop Physiology:</t>
        </r>
        <r>
          <rPr>
            <sz val="9"/>
            <color indexed="81"/>
            <rFont val="Tahoma"/>
            <family val="2"/>
          </rPr>
          <t xml:space="preserve">
V10=9th trifoliate leaf attached to the tenth node is fully expanding and flat while the 10th trifoliate leaf on the upper node starts unrolling.</t>
        </r>
      </text>
    </comment>
    <comment ref="S1" authorId="1" shapeId="0" xr:uid="{C12D6E89-9139-46FF-97A3-EB7B5118742D}">
      <text>
        <r>
          <rPr>
            <b/>
            <sz val="9"/>
            <color indexed="81"/>
            <rFont val="Tahoma"/>
            <family val="2"/>
          </rPr>
          <t>Crop Physiology:</t>
        </r>
        <r>
          <rPr>
            <sz val="9"/>
            <color indexed="81"/>
            <rFont val="Tahoma"/>
            <family val="2"/>
          </rPr>
          <t xml:space="preserve">
R1=Beginning bloom=
One open flower at any node on the main stem</t>
        </r>
      </text>
    </comment>
    <comment ref="T1" authorId="1" shapeId="0" xr:uid="{5D2B17DC-404C-4D8E-A5D8-9CD1D2156978}">
      <text>
        <r>
          <rPr>
            <b/>
            <sz val="9"/>
            <color indexed="81"/>
            <rFont val="Tahoma"/>
            <family val="2"/>
          </rPr>
          <t>Crop Physiology:</t>
        </r>
        <r>
          <rPr>
            <sz val="9"/>
            <color indexed="81"/>
            <rFont val="Tahoma"/>
            <family val="2"/>
          </rPr>
          <t xml:space="preserve">
R2=Beginning of pod= One pod of 1 cm in length</t>
        </r>
      </text>
    </comment>
    <comment ref="U1" authorId="1" shapeId="0" xr:uid="{E7FD6379-BBF8-4026-9774-829E07CC8C45}">
      <text>
        <r>
          <rPr>
            <b/>
            <sz val="9"/>
            <color indexed="81"/>
            <rFont val="Tahoma"/>
            <family val="2"/>
          </rPr>
          <t>Crop Physiology:</t>
        </r>
        <r>
          <rPr>
            <sz val="9"/>
            <color indexed="81"/>
            <rFont val="Tahoma"/>
            <family val="2"/>
          </rPr>
          <t xml:space="preserve">
R3=beginning of seed=one pod of 5cm in length is found on any of the nodes on the main stem</t>
        </r>
      </text>
    </comment>
    <comment ref="V1" authorId="1" shapeId="0" xr:uid="{0366A71B-FE56-4572-B1EB-E264E6364D5B}">
      <text>
        <r>
          <rPr>
            <b/>
            <sz val="9"/>
            <color indexed="81"/>
            <rFont val="Tahoma"/>
            <family val="2"/>
          </rPr>
          <t>Crop Physiology:</t>
        </r>
        <r>
          <rPr>
            <sz val="9"/>
            <color indexed="81"/>
            <rFont val="Tahoma"/>
            <family val="2"/>
          </rPr>
          <t xml:space="preserve">
R4= Full seed=
One pod on any of nodes has constriction between seed.</t>
        </r>
      </text>
    </comment>
    <comment ref="W1" authorId="1" shapeId="0" xr:uid="{B028C090-2C6B-441C-A2B7-9B18FDA37726}">
      <text>
        <r>
          <rPr>
            <b/>
            <sz val="9"/>
            <color indexed="81"/>
            <rFont val="Tahoma"/>
            <family val="2"/>
          </rPr>
          <t>Crop Physiology:</t>
        </r>
        <r>
          <rPr>
            <sz val="9"/>
            <color indexed="81"/>
            <rFont val="Tahoma"/>
            <family val="2"/>
          </rPr>
          <t xml:space="preserve">
R5=beginning maturity=
one pod on the main stem matures</t>
        </r>
      </text>
    </comment>
    <comment ref="X1" authorId="1" shapeId="0" xr:uid="{DB32B130-9BFD-4F5B-93A4-CFDA5CEFEAA3}">
      <text>
        <r>
          <rPr>
            <b/>
            <sz val="9"/>
            <color indexed="81"/>
            <rFont val="Tahoma"/>
            <family val="2"/>
          </rPr>
          <t>Crop Physiology:</t>
        </r>
        <r>
          <rPr>
            <sz val="9"/>
            <color indexed="81"/>
            <rFont val="Tahoma"/>
            <family val="2"/>
          </rPr>
          <t xml:space="preserve">
R6= First harvest=
50% of the pods on the plant mature
Harvest those pods as 1st picking</t>
        </r>
      </text>
    </comment>
    <comment ref="Y1" authorId="1" shapeId="0" xr:uid="{D74A3D40-1367-4D93-BC72-D6B31FD75D95}">
      <text>
        <r>
          <rPr>
            <b/>
            <sz val="9"/>
            <color indexed="81"/>
            <rFont val="Tahoma"/>
            <family val="2"/>
          </rPr>
          <t>Crop Physiology:</t>
        </r>
        <r>
          <rPr>
            <sz val="9"/>
            <color indexed="81"/>
            <rFont val="Tahoma"/>
            <family val="2"/>
          </rPr>
          <t xml:space="preserve">
R7= Second harvest=
after harvesting the mature pods at R6, when rest of the pods on plant mature.
Harvest those pods as second picking.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tc={1EE45777-827E-4E56-904E-A9C989D82506}</author>
    <author>tc={037B3E9C-66D6-49FE-A66C-07313E6A0783}</author>
    <author>tc={AB4D9B8C-9087-4B65-963C-C64327B64B47}</author>
    <author>tc={E7922D9E-23B4-4C2B-8D55-3D3F8BD11ADE}</author>
    <author>tc={F61377D9-A4DE-46B2-A203-CEA239C58DAD}</author>
    <author>tc={4C39FFE1-85CC-489C-A8DD-0F343A592958}</author>
    <author>Anbazhagan Sam Venkatesan</author>
    <author>Krithika, Anbazhagan (ICRISAT-IN)</author>
    <author>tc={9458D5B2-05C0-41FD-A1D1-F20C4D7F9FBE}</author>
  </authors>
  <commentList>
    <comment ref="AM1" authorId="0" shapeId="0" xr:uid="{1EE45777-827E-4E56-904E-A9C989D82506}">
      <text>
        <t>[Threaded comment]
Your version of Excel allows you to read this threaded comment; however, any edits to it will get removed if the file is opened in a newer version of Excel. Learn more: https://go.microsoft.com/fwlink/?linkid=870924
Comment:
    this column over is model experimentation</t>
      </text>
    </comment>
    <comment ref="E3" authorId="1" shapeId="0" xr:uid="{037B3E9C-66D6-49FE-A66C-07313E6A0783}">
      <text>
        <t>[Threaded comment]
Your version of Excel allows you to read this threaded comment; however, any edits to it will get removed if the file is opened in a newer version of Excel. Learn more: https://go.microsoft.com/fwlink/?linkid=870924
Comment:
    12 m for each replicate, 1 squeare meter for observation, harvested in a serial manner, 4 rows per genotype, harvested in a ches knight formation to keep the stand a bit more even
Reply:
    groundnut was the previous trial</t>
      </text>
    </comment>
    <comment ref="A34" authorId="2" shapeId="0" xr:uid="{AB4D9B8C-9087-4B65-963C-C64327B64B47}">
      <text>
        <t>[Threaded comment]
Your version of Excel allows you to read this threaded comment; however, any edits to it will get removed if the file is opened in a newer version of Excel. Learn more: https://go.microsoft.com/fwlink/?linkid=870924
Comment:
    date of thinning</t>
      </text>
    </comment>
    <comment ref="A35" authorId="3" shapeId="0" xr:uid="{E7922D9E-23B4-4C2B-8D55-3D3F8BD11ADE}">
      <text>
        <t>[Threaded comment]
Your version of Excel allows you to read this threaded comment; however, any edits to it will get removed if the file is opened in a newer version of Excel. Learn more: https://go.microsoft.com/fwlink/?linkid=870924
Comment:
    pesticide</t>
      </text>
    </comment>
    <comment ref="A38" authorId="4" shapeId="0" xr:uid="{F61377D9-A4DE-46B2-A203-CEA239C58DAD}">
      <text>
        <t>[Threaded comment]
Your version of Excel allows you to read this threaded comment; however, any edits to it will get removed if the file is opened in a newer version of Excel. Learn more: https://go.microsoft.com/fwlink/?linkid=870924
Comment:
    loosen soil around the plant to avoid weeds from popping up again</t>
      </text>
    </comment>
    <comment ref="C42" authorId="5" shapeId="0" xr:uid="{4C39FFE1-85CC-489C-A8DD-0F343A592958}">
      <text>
        <t>[Threaded comment]
Your version of Excel allows you to read this threaded comment; however, any edits to it will get removed if the file is opened in a newer version of Excel. Learn more: https://go.microsoft.com/fwlink/?linkid=870924
Comment:
    will find out the rate to get the amount</t>
      </text>
    </comment>
    <comment ref="B49" authorId="6" shapeId="0" xr:uid="{00000000-0006-0000-0300-000001000000}">
      <text>
        <r>
          <rPr>
            <b/>
            <sz val="9"/>
            <color indexed="81"/>
            <rFont val="Tahoma"/>
            <family val="2"/>
          </rPr>
          <t xml:space="preserve">KA: </t>
        </r>
        <r>
          <rPr>
            <sz val="9"/>
            <color indexed="81"/>
            <rFont val="Tahoma"/>
            <family val="2"/>
          </rPr>
          <t xml:space="preserve">Scheduled harvest for 15-Aug (holiday).
Harvested on next day.
</t>
        </r>
      </text>
    </comment>
    <comment ref="E49" authorId="7" shapeId="0" xr:uid="{00000000-0006-0000-0300-000002000000}">
      <text>
        <r>
          <rPr>
            <b/>
            <sz val="9"/>
            <color indexed="81"/>
            <rFont val="Tahoma"/>
            <family val="2"/>
          </rPr>
          <t>Krithika, Anbazhagan (ICRISAT-IN):</t>
        </r>
        <r>
          <rPr>
            <sz val="9"/>
            <color indexed="81"/>
            <rFont val="Tahoma"/>
            <family val="2"/>
          </rPr>
          <t xml:space="preserve">
 Scheduled harvest for 15-Aug (holiday).
Harvested on next day.</t>
        </r>
      </text>
    </comment>
    <comment ref="B57" authorId="8" shapeId="0" xr:uid="{9458D5B2-05C0-41FD-A1D1-F20C4D7F9FBE}">
      <text>
        <t>[Threaded comment]
Your version of Excel allows you to read this threaded comment; however, any edits to it will get removed if the file is opened in a newer version of Excel. Learn more: https://go.microsoft.com/fwlink/?linkid=870924
Comment:
    what book it was recorded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Krithika, Anbazhagan (ICRISAT-IN)</author>
  </authors>
  <commentList>
    <comment ref="P227" authorId="0" shapeId="0" xr:uid="{00000000-0006-0000-0400-000001000000}">
      <text>
        <r>
          <rPr>
            <b/>
            <sz val="9"/>
            <color indexed="81"/>
            <rFont val="Tahoma"/>
            <family val="2"/>
          </rPr>
          <t>Author:</t>
        </r>
        <r>
          <rPr>
            <sz val="9"/>
            <color indexed="81"/>
            <rFont val="Tahoma"/>
            <family val="2"/>
          </rPr>
          <t xml:space="preserve">
weight included in shoot weight
</t>
        </r>
      </text>
    </comment>
    <comment ref="M232" authorId="0" shapeId="0" xr:uid="{00000000-0006-0000-0400-000002000000}">
      <text>
        <r>
          <rPr>
            <b/>
            <sz val="9"/>
            <color indexed="81"/>
            <rFont val="Tahoma"/>
            <family val="2"/>
          </rPr>
          <t xml:space="preserve">Author:
</t>
        </r>
      </text>
    </comment>
    <comment ref="M233" authorId="0" shapeId="0" xr:uid="{00000000-0006-0000-0400-000003000000}">
      <text>
        <r>
          <rPr>
            <b/>
            <sz val="9"/>
            <color indexed="81"/>
            <rFont val="Tahoma"/>
            <family val="2"/>
          </rPr>
          <t xml:space="preserve">Author:
</t>
        </r>
      </text>
    </comment>
    <comment ref="M235" authorId="0" shapeId="0" xr:uid="{00000000-0006-0000-0400-000004000000}">
      <text>
        <r>
          <rPr>
            <b/>
            <sz val="9"/>
            <color indexed="81"/>
            <rFont val="Tahoma"/>
            <family val="2"/>
          </rPr>
          <t xml:space="preserve">Author:
</t>
        </r>
      </text>
    </comment>
    <comment ref="M240" authorId="0" shapeId="0" xr:uid="{00000000-0006-0000-0400-000005000000}">
      <text>
        <r>
          <rPr>
            <b/>
            <sz val="9"/>
            <color indexed="81"/>
            <rFont val="Tahoma"/>
            <family val="2"/>
          </rPr>
          <t xml:space="preserve">Author:
</t>
        </r>
      </text>
    </comment>
    <comment ref="M244" authorId="0" shapeId="0" xr:uid="{00000000-0006-0000-0400-000006000000}">
      <text>
        <r>
          <rPr>
            <b/>
            <sz val="9"/>
            <color indexed="81"/>
            <rFont val="Tahoma"/>
            <family val="2"/>
          </rPr>
          <t>Author:</t>
        </r>
        <r>
          <rPr>
            <sz val="9"/>
            <color indexed="81"/>
            <rFont val="Tahoma"/>
            <family val="2"/>
          </rPr>
          <t xml:space="preserve">
fungus infested samples. Took only total plant weight</t>
        </r>
      </text>
    </comment>
    <comment ref="M246" authorId="0" shapeId="0" xr:uid="{00000000-0006-0000-0400-000007000000}">
      <text>
        <r>
          <rPr>
            <b/>
            <sz val="9"/>
            <color indexed="81"/>
            <rFont val="Tahoma"/>
            <family val="2"/>
          </rPr>
          <t xml:space="preserve">Author:
</t>
        </r>
      </text>
    </comment>
    <comment ref="M248" authorId="0" shapeId="0" xr:uid="{00000000-0006-0000-0400-000008000000}">
      <text>
        <r>
          <rPr>
            <b/>
            <sz val="9"/>
            <color indexed="81"/>
            <rFont val="Tahoma"/>
            <family val="2"/>
          </rPr>
          <t xml:space="preserve">Author:
</t>
        </r>
      </text>
    </comment>
    <comment ref="M253" authorId="0" shapeId="0" xr:uid="{00000000-0006-0000-0400-000009000000}">
      <text>
        <r>
          <rPr>
            <b/>
            <sz val="9"/>
            <color indexed="81"/>
            <rFont val="Tahoma"/>
            <family val="2"/>
          </rPr>
          <t xml:space="preserve">Author:
</t>
        </r>
      </text>
    </comment>
    <comment ref="M255" authorId="0" shapeId="0" xr:uid="{00000000-0006-0000-0400-00000A000000}">
      <text>
        <r>
          <rPr>
            <b/>
            <sz val="9"/>
            <color indexed="81"/>
            <rFont val="Tahoma"/>
            <family val="2"/>
          </rPr>
          <t xml:space="preserve">Author:
</t>
        </r>
      </text>
    </comment>
    <comment ref="M257" authorId="0" shapeId="0" xr:uid="{00000000-0006-0000-0400-00000B000000}">
      <text>
        <r>
          <rPr>
            <b/>
            <sz val="9"/>
            <color indexed="81"/>
            <rFont val="Tahoma"/>
            <family val="2"/>
          </rPr>
          <t xml:space="preserve">Author:
</t>
        </r>
      </text>
    </comment>
    <comment ref="M262" authorId="0" shapeId="0" xr:uid="{00000000-0006-0000-0400-00000C000000}">
      <text>
        <r>
          <rPr>
            <b/>
            <sz val="9"/>
            <color indexed="81"/>
            <rFont val="Tahoma"/>
            <family val="2"/>
          </rPr>
          <t xml:space="preserve">Author:
</t>
        </r>
      </text>
    </comment>
    <comment ref="M270" authorId="0" shapeId="0" xr:uid="{00000000-0006-0000-0400-00000D000000}">
      <text>
        <r>
          <rPr>
            <b/>
            <sz val="9"/>
            <color indexed="81"/>
            <rFont val="Tahoma"/>
            <family val="2"/>
          </rPr>
          <t xml:space="preserve">Author:
</t>
        </r>
      </text>
    </comment>
    <comment ref="M274" authorId="0" shapeId="0" xr:uid="{00000000-0006-0000-0400-00000E000000}">
      <text>
        <r>
          <rPr>
            <b/>
            <sz val="9"/>
            <color indexed="81"/>
            <rFont val="Tahoma"/>
            <family val="2"/>
          </rPr>
          <t xml:space="preserve">Author:
</t>
        </r>
      </text>
    </comment>
    <comment ref="M276" authorId="0" shapeId="0" xr:uid="{00000000-0006-0000-0400-00000F000000}">
      <text>
        <r>
          <rPr>
            <b/>
            <sz val="9"/>
            <color indexed="81"/>
            <rFont val="Tahoma"/>
            <family val="2"/>
          </rPr>
          <t xml:space="preserve">Author:
</t>
        </r>
      </text>
    </comment>
    <comment ref="M277" authorId="0" shapeId="0" xr:uid="{00000000-0006-0000-0400-000010000000}">
      <text>
        <r>
          <rPr>
            <b/>
            <sz val="9"/>
            <color indexed="81"/>
            <rFont val="Tahoma"/>
            <family val="2"/>
          </rPr>
          <t xml:space="preserve">Author:
</t>
        </r>
      </text>
    </comment>
    <comment ref="M278" authorId="1" shapeId="0" xr:uid="{00000000-0006-0000-0400-000011000000}">
      <text>
        <r>
          <rPr>
            <b/>
            <sz val="9"/>
            <color indexed="81"/>
            <rFont val="Tahoma"/>
            <family val="2"/>
          </rPr>
          <t>Krithika, Anbazhagan (ICRISAT-IN):</t>
        </r>
        <r>
          <rPr>
            <sz val="9"/>
            <color indexed="81"/>
            <rFont val="Tahoma"/>
            <family val="2"/>
          </rPr>
          <t xml:space="preserve">
7.83+8</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tc={F77C777B-694D-4147-B70D-70CC3DA63951}</author>
    <author>Author</author>
    <author>Krithika, Anbazhagan (ICRISAT-IN)</author>
  </authors>
  <commentList>
    <comment ref="A1" authorId="0" shapeId="0" xr:uid="{F77C777B-694D-4147-B70D-70CC3DA63951}">
      <text>
        <t>[Threaded comment]
Your version of Excel allows you to read this threaded comment; however, any edits to it will get removed if the file is opened in a newer version of Excel. Learn more: https://go.microsoft.com/fwlink/?linkid=870924
Comment:
    Thermal time (24hour) and biological time calculations</t>
      </text>
    </comment>
    <comment ref="P339" authorId="1" shapeId="0" xr:uid="{00000000-0006-0000-0500-000001000000}">
      <text>
        <r>
          <rPr>
            <b/>
            <sz val="9"/>
            <color indexed="81"/>
            <rFont val="Tahoma"/>
            <family val="2"/>
          </rPr>
          <t>Author:</t>
        </r>
        <r>
          <rPr>
            <sz val="9"/>
            <color indexed="81"/>
            <rFont val="Tahoma"/>
            <family val="2"/>
          </rPr>
          <t xml:space="preserve">
weight included in shoot weight
</t>
        </r>
      </text>
    </comment>
    <comment ref="M344" authorId="1" shapeId="0" xr:uid="{00000000-0006-0000-0500-000002000000}">
      <text>
        <r>
          <rPr>
            <b/>
            <sz val="9"/>
            <color indexed="81"/>
            <rFont val="Tahoma"/>
            <family val="2"/>
          </rPr>
          <t xml:space="preserve">Author:
</t>
        </r>
      </text>
    </comment>
    <comment ref="M345" authorId="1" shapeId="0" xr:uid="{00000000-0006-0000-0500-000003000000}">
      <text>
        <r>
          <rPr>
            <b/>
            <sz val="9"/>
            <color indexed="81"/>
            <rFont val="Tahoma"/>
            <family val="2"/>
          </rPr>
          <t xml:space="preserve">Author:
</t>
        </r>
      </text>
    </comment>
    <comment ref="M347" authorId="1" shapeId="0" xr:uid="{00000000-0006-0000-0500-000004000000}">
      <text>
        <r>
          <rPr>
            <b/>
            <sz val="9"/>
            <color indexed="81"/>
            <rFont val="Tahoma"/>
            <family val="2"/>
          </rPr>
          <t xml:space="preserve">Author:
</t>
        </r>
      </text>
    </comment>
    <comment ref="M352" authorId="1" shapeId="0" xr:uid="{00000000-0006-0000-0500-000005000000}">
      <text>
        <r>
          <rPr>
            <b/>
            <sz val="9"/>
            <color indexed="81"/>
            <rFont val="Tahoma"/>
            <family val="2"/>
          </rPr>
          <t xml:space="preserve">Author:
</t>
        </r>
      </text>
    </comment>
    <comment ref="M356" authorId="1" shapeId="0" xr:uid="{00000000-0006-0000-0500-000006000000}">
      <text>
        <r>
          <rPr>
            <b/>
            <sz val="9"/>
            <color indexed="81"/>
            <rFont val="Tahoma"/>
            <family val="2"/>
          </rPr>
          <t>Author:</t>
        </r>
        <r>
          <rPr>
            <sz val="9"/>
            <color indexed="81"/>
            <rFont val="Tahoma"/>
            <family val="2"/>
          </rPr>
          <t xml:space="preserve">
fungus infested samples. Took only total plant weight</t>
        </r>
      </text>
    </comment>
    <comment ref="M358" authorId="1" shapeId="0" xr:uid="{00000000-0006-0000-0500-000007000000}">
      <text>
        <r>
          <rPr>
            <b/>
            <sz val="9"/>
            <color indexed="81"/>
            <rFont val="Tahoma"/>
            <family val="2"/>
          </rPr>
          <t xml:space="preserve">Author:
</t>
        </r>
      </text>
    </comment>
    <comment ref="M360" authorId="1" shapeId="0" xr:uid="{00000000-0006-0000-0500-000008000000}">
      <text>
        <r>
          <rPr>
            <b/>
            <sz val="9"/>
            <color indexed="81"/>
            <rFont val="Tahoma"/>
            <family val="2"/>
          </rPr>
          <t xml:space="preserve">Author:
</t>
        </r>
      </text>
    </comment>
    <comment ref="M365" authorId="1" shapeId="0" xr:uid="{00000000-0006-0000-0500-000009000000}">
      <text>
        <r>
          <rPr>
            <b/>
            <sz val="9"/>
            <color indexed="81"/>
            <rFont val="Tahoma"/>
            <family val="2"/>
          </rPr>
          <t xml:space="preserve">Author:
</t>
        </r>
      </text>
    </comment>
    <comment ref="M367" authorId="1" shapeId="0" xr:uid="{00000000-0006-0000-0500-00000A000000}">
      <text>
        <r>
          <rPr>
            <b/>
            <sz val="9"/>
            <color indexed="81"/>
            <rFont val="Tahoma"/>
            <family val="2"/>
          </rPr>
          <t xml:space="preserve">Author:
</t>
        </r>
      </text>
    </comment>
    <comment ref="M369" authorId="1" shapeId="0" xr:uid="{00000000-0006-0000-0500-00000B000000}">
      <text>
        <r>
          <rPr>
            <b/>
            <sz val="9"/>
            <color indexed="81"/>
            <rFont val="Tahoma"/>
            <family val="2"/>
          </rPr>
          <t xml:space="preserve">Author:
</t>
        </r>
      </text>
    </comment>
    <comment ref="M374" authorId="1" shapeId="0" xr:uid="{00000000-0006-0000-0500-00000C000000}">
      <text>
        <r>
          <rPr>
            <b/>
            <sz val="9"/>
            <color indexed="81"/>
            <rFont val="Tahoma"/>
            <family val="2"/>
          </rPr>
          <t xml:space="preserve">Author:
</t>
        </r>
      </text>
    </comment>
    <comment ref="M382" authorId="1" shapeId="0" xr:uid="{00000000-0006-0000-0500-00000D000000}">
      <text>
        <r>
          <rPr>
            <b/>
            <sz val="9"/>
            <color indexed="81"/>
            <rFont val="Tahoma"/>
            <family val="2"/>
          </rPr>
          <t xml:space="preserve">Author:
</t>
        </r>
      </text>
    </comment>
    <comment ref="M386" authorId="1" shapeId="0" xr:uid="{00000000-0006-0000-0500-00000E000000}">
      <text>
        <r>
          <rPr>
            <b/>
            <sz val="9"/>
            <color indexed="81"/>
            <rFont val="Tahoma"/>
            <family val="2"/>
          </rPr>
          <t xml:space="preserve">Author:
</t>
        </r>
      </text>
    </comment>
    <comment ref="M388" authorId="1" shapeId="0" xr:uid="{00000000-0006-0000-0500-00000F000000}">
      <text>
        <r>
          <rPr>
            <b/>
            <sz val="9"/>
            <color indexed="81"/>
            <rFont val="Tahoma"/>
            <family val="2"/>
          </rPr>
          <t xml:space="preserve">Author:
</t>
        </r>
      </text>
    </comment>
    <comment ref="M389" authorId="1" shapeId="0" xr:uid="{00000000-0006-0000-0500-000010000000}">
      <text>
        <r>
          <rPr>
            <b/>
            <sz val="9"/>
            <color indexed="81"/>
            <rFont val="Tahoma"/>
            <family val="2"/>
          </rPr>
          <t xml:space="preserve">Author:
</t>
        </r>
      </text>
    </comment>
    <comment ref="M390" authorId="2" shapeId="0" xr:uid="{00000000-0006-0000-0500-000011000000}">
      <text>
        <r>
          <rPr>
            <b/>
            <sz val="9"/>
            <color indexed="81"/>
            <rFont val="Tahoma"/>
            <family val="2"/>
          </rPr>
          <t>Krithika, Anbazhagan (ICRISAT-IN):</t>
        </r>
        <r>
          <rPr>
            <sz val="9"/>
            <color indexed="81"/>
            <rFont val="Tahoma"/>
            <family val="2"/>
          </rPr>
          <t xml:space="preserve">
7.83+8</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tc={3E454506-F255-46D1-9572-6B2DA83BBC04}</author>
    <author>tc={A1144BA2-D9D0-4674-9274-501EE947A2DF}</author>
    <author>tc={56624419-1246-47E9-A239-D5772969FCD1}</author>
    <author>icrisat</author>
  </authors>
  <commentList>
    <comment ref="E1" authorId="0" shapeId="0" xr:uid="{3E454506-F255-46D1-9572-6B2DA83BBC04}">
      <text>
        <t>[Threaded comment]
Your version of Excel allows you to read this threaded comment; however, any edits to it will get removed if the file is opened in a newer version of Excel. Learn more: https://go.microsoft.com/fwlink/?linkid=870924
Comment:
    date of emergence</t>
      </text>
    </comment>
    <comment ref="T1" authorId="1" shapeId="0" xr:uid="{A1144BA2-D9D0-4674-9274-501EE947A2DF}">
      <text>
        <t>[Threaded comment]
Your version of Excel allows you to read this threaded comment; however, any edits to it will get removed if the file is opened in a newer version of Excel. Learn more: https://go.microsoft.com/fwlink/?linkid=870924
Comment:
    influorescence</t>
      </text>
    </comment>
    <comment ref="AE1" authorId="2" shapeId="0" xr:uid="{56624419-1246-47E9-A239-D5772969FCD1}">
      <text>
        <t>[Threaded comment]
Your version of Excel allows you to read this threaded comment; however, any edits to it will get removed if the file is opened in a newer version of Excel. Learn more: https://go.microsoft.com/fwlink/?linkid=870924
Comment:
    when you can see the seeds from the outside, bulging out, more prominent than the 5cm</t>
      </text>
    </comment>
    <comment ref="O3" authorId="3" shapeId="0" xr:uid="{00000000-0006-0000-0600-000001000000}">
      <text>
        <r>
          <rPr>
            <b/>
            <sz val="9"/>
            <color indexed="81"/>
            <rFont val="Tahoma"/>
            <family val="2"/>
          </rPr>
          <t>icrisat:</t>
        </r>
        <r>
          <rPr>
            <sz val="9"/>
            <color indexed="81"/>
            <rFont val="Tahoma"/>
            <family val="2"/>
          </rPr>
          <t xml:space="preserve">
14 aug 2019 had 2 fully opened leaves</t>
        </r>
      </text>
    </comment>
    <comment ref="AE22" authorId="3" shapeId="0" xr:uid="{00000000-0006-0000-0600-000002000000}">
      <text>
        <r>
          <rPr>
            <b/>
            <sz val="9"/>
            <color indexed="81"/>
            <rFont val="Tahoma"/>
            <family val="2"/>
          </rPr>
          <t>icrisat:</t>
        </r>
        <r>
          <rPr>
            <sz val="9"/>
            <color indexed="81"/>
            <rFont val="Tahoma"/>
            <family val="2"/>
          </rPr>
          <t xml:space="preserve">
6 pods in seed filling on 12 aug 2019
</t>
        </r>
      </text>
    </comment>
    <comment ref="A47" authorId="3" shapeId="0" xr:uid="{00000000-0006-0000-0600-000003000000}">
      <text>
        <r>
          <rPr>
            <b/>
            <sz val="9"/>
            <color indexed="81"/>
            <rFont val="Tahoma"/>
            <family val="2"/>
          </rPr>
          <t>icrisat:</t>
        </r>
        <r>
          <rPr>
            <sz val="9"/>
            <color indexed="81"/>
            <rFont val="Tahoma"/>
            <family val="2"/>
          </rPr>
          <t xml:space="preserve">
weak plant</t>
        </r>
      </text>
    </comment>
    <comment ref="N65" authorId="3" shapeId="0" xr:uid="{00000000-0006-0000-0600-000004000000}">
      <text>
        <r>
          <rPr>
            <b/>
            <sz val="9"/>
            <color indexed="81"/>
            <rFont val="Tahoma"/>
            <family val="2"/>
          </rPr>
          <t>icrisat:</t>
        </r>
        <r>
          <rPr>
            <sz val="9"/>
            <color indexed="81"/>
            <rFont val="Tahoma"/>
            <family val="2"/>
          </rPr>
          <t xml:space="preserve">
14 aug 2019 had 2 fully opened leaves</t>
        </r>
      </text>
    </comment>
    <comment ref="AD84" authorId="3" shapeId="0" xr:uid="{00000000-0006-0000-0600-000005000000}">
      <text>
        <r>
          <rPr>
            <b/>
            <sz val="9"/>
            <color indexed="81"/>
            <rFont val="Tahoma"/>
            <family val="2"/>
          </rPr>
          <t>icrisat:</t>
        </r>
        <r>
          <rPr>
            <sz val="9"/>
            <color indexed="81"/>
            <rFont val="Tahoma"/>
            <family val="2"/>
          </rPr>
          <t xml:space="preserve">
6 pods in seed filling on 12 aug 2019
</t>
        </r>
      </text>
    </comment>
    <comment ref="A109" authorId="3" shapeId="0" xr:uid="{00000000-0006-0000-0600-000006000000}">
      <text>
        <r>
          <rPr>
            <b/>
            <sz val="9"/>
            <color indexed="81"/>
            <rFont val="Tahoma"/>
            <family val="2"/>
          </rPr>
          <t>icrisat:</t>
        </r>
        <r>
          <rPr>
            <sz val="9"/>
            <color indexed="81"/>
            <rFont val="Tahoma"/>
            <family val="2"/>
          </rPr>
          <t xml:space="preserve">
weak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tc={5553F859-B744-4717-A042-61EA1001DF45}</author>
    <author>tc={3DC84213-9EBF-46BE-B40F-BF17183A3854}</author>
    <author>tc={702FFE2C-5EF7-4D4B-AE2C-7F93C1373CF4}</author>
    <author>tc={76A4B4E4-BA82-4AD1-B2AD-683AA1AFBC26}</author>
    <author>Author</author>
    <author>Krithika, Anbazhagan (ICRISAT-IN)</author>
  </authors>
  <commentList>
    <comment ref="C1" authorId="0" shapeId="0" xr:uid="{5553F859-B744-4717-A042-61EA1001DF45}">
      <text>
        <t>[Threaded comment]
Your version of Excel allows you to read this threaded comment; however, any edits to it will get removed if the file is opened in a newer version of Excel. Learn more: https://go.microsoft.com/fwlink/?linkid=870924
Comment:
    before August 1, sum of 5 plants, afterwards measuremtns for each plant</t>
      </text>
    </comment>
    <comment ref="J1" authorId="1" shapeId="0" xr:uid="{3DC84213-9EBF-46BE-B40F-BF17183A3854}">
      <text>
        <t>[Threaded comment]
Your version of Excel allows you to read this threaded comment; however, any edits to it will get removed if the file is opened in a newer version of Excel. Learn more: https://go.microsoft.com/fwlink/?linkid=870924
Comment:
    cm2 sum for 5 plants</t>
      </text>
    </comment>
    <comment ref="K1" authorId="2" shapeId="0" xr:uid="{702FFE2C-5EF7-4D4B-AE2C-7F93C1373CF4}">
      <text>
        <t>[Threaded comment]
Your version of Excel allows you to read this threaded comment; however, any edits to it will get removed if the file is opened in a newer version of Excel. Learn more: https://go.microsoft.com/fwlink/?linkid=870924
Comment:
    g/plant (need to divide by 5)</t>
      </text>
    </comment>
    <comment ref="P1" authorId="3" shapeId="0" xr:uid="{76A4B4E4-BA82-4AD1-B2AD-683AA1AFBC26}">
      <text>
        <t>[Threaded comment]
Your version of Excel allows you to read this threaded comment; however, any edits to it will get removed if the file is opened in a newer version of Excel. Learn more: https://go.microsoft.com/fwlink/?linkid=870924
Comment:
    only of the mature pods</t>
      </text>
    </comment>
    <comment ref="P170" authorId="4" shapeId="0" xr:uid="{00000000-0006-0000-0800-000001000000}">
      <text>
        <r>
          <rPr>
            <b/>
            <sz val="9"/>
            <color indexed="81"/>
            <rFont val="Tahoma"/>
            <family val="2"/>
          </rPr>
          <t>Author:</t>
        </r>
        <r>
          <rPr>
            <sz val="9"/>
            <color indexed="81"/>
            <rFont val="Tahoma"/>
            <family val="2"/>
          </rPr>
          <t xml:space="preserve">
weight included in shoot weight
</t>
        </r>
      </text>
    </comment>
    <comment ref="M175" authorId="4" shapeId="0" xr:uid="{00000000-0006-0000-0800-000002000000}">
      <text>
        <r>
          <rPr>
            <b/>
            <sz val="9"/>
            <color indexed="81"/>
            <rFont val="Tahoma"/>
            <family val="2"/>
          </rPr>
          <t xml:space="preserve">Author:
</t>
        </r>
      </text>
    </comment>
    <comment ref="M176" authorId="4" shapeId="0" xr:uid="{00000000-0006-0000-0800-000003000000}">
      <text>
        <r>
          <rPr>
            <b/>
            <sz val="9"/>
            <color indexed="81"/>
            <rFont val="Tahoma"/>
            <family val="2"/>
          </rPr>
          <t xml:space="preserve">Author:
</t>
        </r>
      </text>
    </comment>
    <comment ref="M178" authorId="4" shapeId="0" xr:uid="{00000000-0006-0000-0800-000004000000}">
      <text>
        <r>
          <rPr>
            <b/>
            <sz val="9"/>
            <color indexed="81"/>
            <rFont val="Tahoma"/>
            <family val="2"/>
          </rPr>
          <t xml:space="preserve">Author:
</t>
        </r>
      </text>
    </comment>
    <comment ref="M183" authorId="4" shapeId="0" xr:uid="{00000000-0006-0000-0800-000005000000}">
      <text>
        <r>
          <rPr>
            <b/>
            <sz val="9"/>
            <color indexed="81"/>
            <rFont val="Tahoma"/>
            <family val="2"/>
          </rPr>
          <t xml:space="preserve">Author:
</t>
        </r>
      </text>
    </comment>
    <comment ref="M188" authorId="4" shapeId="0" xr:uid="{00000000-0006-0000-0800-000006000000}">
      <text>
        <r>
          <rPr>
            <b/>
            <sz val="9"/>
            <color indexed="81"/>
            <rFont val="Tahoma"/>
            <family val="2"/>
          </rPr>
          <t>Author:</t>
        </r>
        <r>
          <rPr>
            <sz val="9"/>
            <color indexed="81"/>
            <rFont val="Tahoma"/>
            <family val="2"/>
          </rPr>
          <t xml:space="preserve">
fungus infested samples. Took only total plant weight</t>
        </r>
      </text>
    </comment>
    <comment ref="M191" authorId="4" shapeId="0" xr:uid="{00000000-0006-0000-0800-000007000000}">
      <text>
        <r>
          <rPr>
            <b/>
            <sz val="9"/>
            <color indexed="81"/>
            <rFont val="Tahoma"/>
            <family val="2"/>
          </rPr>
          <t xml:space="preserve">Author:
</t>
        </r>
      </text>
    </comment>
    <comment ref="M193" authorId="4" shapeId="0" xr:uid="{00000000-0006-0000-0800-000008000000}">
      <text>
        <r>
          <rPr>
            <b/>
            <sz val="9"/>
            <color indexed="81"/>
            <rFont val="Tahoma"/>
            <family val="2"/>
          </rPr>
          <t xml:space="preserve">Author:
</t>
        </r>
      </text>
    </comment>
    <comment ref="M200" authorId="4" shapeId="0" xr:uid="{00000000-0006-0000-0800-000009000000}">
      <text>
        <r>
          <rPr>
            <b/>
            <sz val="9"/>
            <color indexed="81"/>
            <rFont val="Tahoma"/>
            <family val="2"/>
          </rPr>
          <t xml:space="preserve">Author:
</t>
        </r>
      </text>
    </comment>
    <comment ref="M202" authorId="4" shapeId="0" xr:uid="{00000000-0006-0000-0800-00000A000000}">
      <text>
        <r>
          <rPr>
            <b/>
            <sz val="9"/>
            <color indexed="81"/>
            <rFont val="Tahoma"/>
            <family val="2"/>
          </rPr>
          <t xml:space="preserve">Author:
</t>
        </r>
      </text>
    </comment>
    <comment ref="M204" authorId="4" shapeId="0" xr:uid="{00000000-0006-0000-0800-00000B000000}">
      <text>
        <r>
          <rPr>
            <b/>
            <sz val="9"/>
            <color indexed="81"/>
            <rFont val="Tahoma"/>
            <family val="2"/>
          </rPr>
          <t xml:space="preserve">Author:
</t>
        </r>
      </text>
    </comment>
    <comment ref="M206" authorId="4" shapeId="0" xr:uid="{00000000-0006-0000-0800-00000C000000}">
      <text>
        <r>
          <rPr>
            <b/>
            <sz val="9"/>
            <color indexed="81"/>
            <rFont val="Tahoma"/>
            <family val="2"/>
          </rPr>
          <t xml:space="preserve">Author:
</t>
        </r>
      </text>
    </comment>
    <comment ref="M212" authorId="4" shapeId="0" xr:uid="{00000000-0006-0000-0800-00000D000000}">
      <text>
        <r>
          <rPr>
            <b/>
            <sz val="9"/>
            <color indexed="81"/>
            <rFont val="Tahoma"/>
            <family val="2"/>
          </rPr>
          <t xml:space="preserve">Author:
</t>
        </r>
      </text>
    </comment>
    <comment ref="M220" authorId="4" shapeId="0" xr:uid="{00000000-0006-0000-0800-00000E000000}">
      <text>
        <r>
          <rPr>
            <b/>
            <sz val="9"/>
            <color indexed="81"/>
            <rFont val="Tahoma"/>
            <family val="2"/>
          </rPr>
          <t xml:space="preserve">Author:
</t>
        </r>
      </text>
    </comment>
    <comment ref="M224" authorId="4" shapeId="0" xr:uid="{00000000-0006-0000-0800-00000F000000}">
      <text>
        <r>
          <rPr>
            <b/>
            <sz val="9"/>
            <color indexed="81"/>
            <rFont val="Tahoma"/>
            <family val="2"/>
          </rPr>
          <t xml:space="preserve">Author:
</t>
        </r>
      </text>
    </comment>
    <comment ref="M226" authorId="4" shapeId="0" xr:uid="{00000000-0006-0000-0800-000010000000}">
      <text>
        <r>
          <rPr>
            <b/>
            <sz val="9"/>
            <color indexed="81"/>
            <rFont val="Tahoma"/>
            <family val="2"/>
          </rPr>
          <t xml:space="preserve">Author:
</t>
        </r>
      </text>
    </comment>
    <comment ref="M228" authorId="4" shapeId="0" xr:uid="{00000000-0006-0000-0800-000011000000}">
      <text>
        <r>
          <rPr>
            <b/>
            <sz val="9"/>
            <color indexed="81"/>
            <rFont val="Tahoma"/>
            <family val="2"/>
          </rPr>
          <t xml:space="preserve">Author:
</t>
        </r>
      </text>
    </comment>
    <comment ref="M229" authorId="5" shapeId="0" xr:uid="{00000000-0006-0000-0800-000012000000}">
      <text>
        <r>
          <rPr>
            <b/>
            <sz val="9"/>
            <color indexed="81"/>
            <rFont val="Tahoma"/>
            <family val="2"/>
          </rPr>
          <t>Krithika, Anbazhagan (ICRISAT-IN):</t>
        </r>
        <r>
          <rPr>
            <sz val="9"/>
            <color indexed="81"/>
            <rFont val="Tahoma"/>
            <family val="2"/>
          </rPr>
          <t xml:space="preserve">
7.83+8</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2019 data!$A$73:$T$438" type="102" refreshedVersion="6" minRefreshableVersion="5">
    <extLst>
      <ext xmlns:x15="http://schemas.microsoft.com/office/spreadsheetml/2010/11/main" uri="{DE250136-89BD-433C-8126-D09CA5730AF9}">
        <x15:connection id="Range1" autoDelete="1">
          <x15:rangePr sourceName="_xlcn.WorksheetConnection_2019dataA73T4381"/>
        </x15:connection>
      </ext>
    </extLst>
  </connection>
</connections>
</file>

<file path=xl/sharedStrings.xml><?xml version="1.0" encoding="utf-8"?>
<sst xmlns="http://schemas.openxmlformats.org/spreadsheetml/2006/main" count="9719" uniqueCount="352">
  <si>
    <t>Plot no</t>
  </si>
  <si>
    <t>Geno</t>
  </si>
  <si>
    <t>Plant no.</t>
  </si>
  <si>
    <t>DOH</t>
  </si>
  <si>
    <t>Harvest no.</t>
  </si>
  <si>
    <t>DAP</t>
  </si>
  <si>
    <t>DOY</t>
  </si>
  <si>
    <t>CTT</t>
  </si>
  <si>
    <t>TF on main stem</t>
  </si>
  <si>
    <t>LA</t>
  </si>
  <si>
    <t>Leaf DWT</t>
  </si>
  <si>
    <t>Stem DWT</t>
  </si>
  <si>
    <t>Total Shoot weight</t>
  </si>
  <si>
    <t>No. of pods</t>
  </si>
  <si>
    <t>No. of mature pod</t>
  </si>
  <si>
    <t>Pod DW</t>
  </si>
  <si>
    <t>No. of seed</t>
  </si>
  <si>
    <t>Seed DW</t>
  </si>
  <si>
    <t>HI</t>
  </si>
  <si>
    <t>av</t>
  </si>
  <si>
    <t>stdev</t>
  </si>
  <si>
    <t>max</t>
  </si>
  <si>
    <t>min</t>
  </si>
  <si>
    <t>AVMU1633</t>
  </si>
  <si>
    <t>p1-p5</t>
  </si>
  <si>
    <t>Row Labels</t>
  </si>
  <si>
    <t>Average of TF on main stem</t>
  </si>
  <si>
    <t>Average of LA</t>
  </si>
  <si>
    <t>Harsha</t>
  </si>
  <si>
    <t>IPM02-14</t>
  </si>
  <si>
    <t>KPS2</t>
  </si>
  <si>
    <t>p1</t>
  </si>
  <si>
    <t>p2</t>
  </si>
  <si>
    <t>p3</t>
  </si>
  <si>
    <t>p4</t>
  </si>
  <si>
    <t>p5</t>
  </si>
  <si>
    <t>P1</t>
  </si>
  <si>
    <t>P2</t>
  </si>
  <si>
    <t>P3</t>
  </si>
  <si>
    <t>P5</t>
  </si>
  <si>
    <t>P4</t>
  </si>
  <si>
    <t>Average of Total Shoot weight</t>
  </si>
  <si>
    <t>Average of HI</t>
  </si>
  <si>
    <t xml:space="preserve"> HI</t>
  </si>
  <si>
    <t>All</t>
  </si>
  <si>
    <t>Mungbean Simple Simulation Model Trial Kharif 2019</t>
  </si>
  <si>
    <t>Date</t>
  </si>
  <si>
    <t>Std Week</t>
  </si>
  <si>
    <t>Rain</t>
  </si>
  <si>
    <t>Evap</t>
  </si>
  <si>
    <t>Max Temp</t>
  </si>
  <si>
    <t>Min Temp</t>
  </si>
  <si>
    <t>Rel Humidity1</t>
  </si>
  <si>
    <t>Rel Humidity2</t>
  </si>
  <si>
    <t>Wind Velocity</t>
  </si>
  <si>
    <t>Solar Radiation</t>
  </si>
  <si>
    <t>Bright Sunshine</t>
  </si>
  <si>
    <t>Year</t>
  </si>
  <si>
    <t>TMAX</t>
  </si>
  <si>
    <t>TMIN</t>
  </si>
  <si>
    <t>TMP</t>
  </si>
  <si>
    <t>DTT24</t>
  </si>
  <si>
    <t>DTT3</t>
  </si>
  <si>
    <t>DTT1</t>
  </si>
  <si>
    <t>CTT24</t>
  </si>
  <si>
    <t>CTT3</t>
  </si>
  <si>
    <t>CTT1</t>
  </si>
  <si>
    <t>Geno No</t>
  </si>
  <si>
    <t>Genotype</t>
  </si>
  <si>
    <t>AVMU 1633</t>
  </si>
  <si>
    <t>IPM 02-14</t>
  </si>
  <si>
    <t>HARSHA</t>
  </si>
  <si>
    <t>KPS 2</t>
  </si>
  <si>
    <t>Layout</t>
  </si>
  <si>
    <t>Rep</t>
  </si>
  <si>
    <t>OPERATIONS</t>
  </si>
  <si>
    <t>Details</t>
  </si>
  <si>
    <t>BIOMASS CUTS</t>
  </si>
  <si>
    <t>Imp Details</t>
  </si>
  <si>
    <t>Basal dosage</t>
  </si>
  <si>
    <t>100 kg Urea/Ha</t>
  </si>
  <si>
    <t>DOS</t>
  </si>
  <si>
    <t>Sowing</t>
  </si>
  <si>
    <t>Irr</t>
  </si>
  <si>
    <t>Drip irrigation with density trial</t>
  </si>
  <si>
    <t>Emergence</t>
  </si>
  <si>
    <t>Weeding</t>
  </si>
  <si>
    <t>DOT</t>
  </si>
  <si>
    <t>Confidal spray</t>
  </si>
  <si>
    <t>earthing up &amp; BM cut</t>
  </si>
  <si>
    <t>1st biomass cut</t>
  </si>
  <si>
    <t>1 sq m harvest + weekly harvest</t>
  </si>
  <si>
    <t>spraying</t>
  </si>
  <si>
    <t>BM cut &amp; Irr</t>
  </si>
  <si>
    <t>2nd biomass cut</t>
  </si>
  <si>
    <t>weekly harvest</t>
  </si>
  <si>
    <t>weeding</t>
  </si>
  <si>
    <t>2 hr</t>
  </si>
  <si>
    <t>1 hr</t>
  </si>
  <si>
    <t>3rd biomass cut</t>
  </si>
  <si>
    <t>BM cut</t>
  </si>
  <si>
    <t>4th biomass cut</t>
  </si>
  <si>
    <t>1 sq m harvest</t>
  </si>
  <si>
    <t>5th biomass cut</t>
  </si>
  <si>
    <t>6th biomass cut</t>
  </si>
  <si>
    <t>7th biomass cut</t>
  </si>
  <si>
    <t>8th biomass cut</t>
  </si>
  <si>
    <t>First pod picking</t>
  </si>
  <si>
    <t>9th biomass cut</t>
  </si>
  <si>
    <t>10th biomass cut</t>
  </si>
  <si>
    <t>Phenology observations</t>
  </si>
  <si>
    <t>date</t>
  </si>
  <si>
    <t>book</t>
  </si>
  <si>
    <t>Experiment</t>
  </si>
  <si>
    <t>MB-SSM trial June 2018</t>
  </si>
  <si>
    <t>Genotypes</t>
  </si>
  <si>
    <t>Treatment</t>
  </si>
  <si>
    <t>WW</t>
  </si>
  <si>
    <t>Density</t>
  </si>
  <si>
    <r>
      <t>40 plants m</t>
    </r>
    <r>
      <rPr>
        <vertAlign val="superscript"/>
        <sz val="11"/>
        <color theme="1"/>
        <rFont val="Calibri"/>
        <family val="2"/>
        <scheme val="minor"/>
      </rPr>
      <t>-2</t>
    </r>
    <r>
      <rPr>
        <sz val="11"/>
        <color theme="1"/>
        <rFont val="Calibri"/>
        <family val="2"/>
        <scheme val="minor"/>
      </rPr>
      <t xml:space="preserve"> (10x30)</t>
    </r>
  </si>
  <si>
    <t>row to row</t>
  </si>
  <si>
    <t>30 cm</t>
  </si>
  <si>
    <t>plant to plant</t>
  </si>
  <si>
    <t>10 cm</t>
  </si>
  <si>
    <t>Schedule</t>
  </si>
  <si>
    <t>DAS</t>
  </si>
  <si>
    <t>Field layout</t>
  </si>
  <si>
    <t>Geno nb</t>
  </si>
  <si>
    <t>DOH1</t>
  </si>
  <si>
    <t>border</t>
  </si>
  <si>
    <t>mungbean anthracnose screening</t>
  </si>
  <si>
    <t>DOH2</t>
  </si>
  <si>
    <t>DOH3</t>
  </si>
  <si>
    <t>DOH4</t>
  </si>
  <si>
    <t>DOH5</t>
  </si>
  <si>
    <t>DOH6</t>
  </si>
  <si>
    <t>DOH7</t>
  </si>
  <si>
    <t>DOH8</t>
  </si>
  <si>
    <t>DOH9</t>
  </si>
  <si>
    <t>soybean multiplication</t>
  </si>
  <si>
    <t>DOH10</t>
  </si>
  <si>
    <t>Column Labels</t>
  </si>
  <si>
    <t>Grand Total</t>
  </si>
  <si>
    <t>genotype</t>
  </si>
  <si>
    <t>origin</t>
  </si>
  <si>
    <t>other description</t>
  </si>
  <si>
    <t>Parentage</t>
  </si>
  <si>
    <t>Sri Lanka</t>
  </si>
  <si>
    <t>CES-55 x MI-3-133F</t>
  </si>
  <si>
    <t>Taiwan</t>
  </si>
  <si>
    <t xml:space="preserve">NM94 × V04718 </t>
  </si>
  <si>
    <t>India</t>
  </si>
  <si>
    <t>PDM 139 x EC 398884</t>
  </si>
  <si>
    <t>Thailand</t>
  </si>
  <si>
    <t>medium maturity (~75 DAS)</t>
  </si>
  <si>
    <t>VC 2778A (BPI glabrus 3/ / CES 44/ ML 3/// CES1D-21/PHLV 8)</t>
  </si>
  <si>
    <t>DOE</t>
  </si>
  <si>
    <t>Unifoliate</t>
  </si>
  <si>
    <t>First TF</t>
  </si>
  <si>
    <t>Second TF</t>
  </si>
  <si>
    <t>Third TF</t>
  </si>
  <si>
    <t>Fourth TF</t>
  </si>
  <si>
    <t>Fifth TF</t>
  </si>
  <si>
    <t>Sixth TF</t>
  </si>
  <si>
    <t>Seventh TF</t>
  </si>
  <si>
    <t>Eighth TF</t>
  </si>
  <si>
    <t>Ninth TF</t>
  </si>
  <si>
    <t>Tenth TF</t>
  </si>
  <si>
    <t>Eleventh TF</t>
  </si>
  <si>
    <t>Twelfth TF</t>
  </si>
  <si>
    <t>First Flower</t>
  </si>
  <si>
    <t>first flwr infl</t>
  </si>
  <si>
    <t>second flwr infl</t>
  </si>
  <si>
    <t>third flwr infl</t>
  </si>
  <si>
    <t>fourth flwr infl</t>
  </si>
  <si>
    <t>fifth flwr infl</t>
  </si>
  <si>
    <t>sixth flwr infl</t>
  </si>
  <si>
    <t>seventh flwr infl</t>
  </si>
  <si>
    <t>pod&lt;1 cm</t>
  </si>
  <si>
    <t>pod&gt;1 cm</t>
  </si>
  <si>
    <t>pod&gt;3 cm</t>
  </si>
  <si>
    <t>pod&gt;5 cm</t>
  </si>
  <si>
    <t>Seed filling</t>
  </si>
  <si>
    <t>TFN</t>
  </si>
  <si>
    <t>First Mature pod</t>
  </si>
  <si>
    <t>Last mature pod</t>
  </si>
  <si>
    <t>77 DAP; 252 DOY, 1470.4 CTT</t>
  </si>
  <si>
    <t>Days after flowering</t>
  </si>
  <si>
    <t>Average</t>
  </si>
  <si>
    <t>tuSOWEMR</t>
  </si>
  <si>
    <t>tuEMRTLM</t>
  </si>
  <si>
    <t>tuTLMBSG</t>
  </si>
  <si>
    <t>tuBSGTSG</t>
  </si>
  <si>
    <t>tuTSGMAT</t>
  </si>
  <si>
    <t>VE</t>
  </si>
  <si>
    <t>VC</t>
  </si>
  <si>
    <t>V1</t>
  </si>
  <si>
    <t>V2</t>
  </si>
  <si>
    <t>V3</t>
  </si>
  <si>
    <t>V4</t>
  </si>
  <si>
    <t>V5</t>
  </si>
  <si>
    <t>V6</t>
  </si>
  <si>
    <t>V7</t>
  </si>
  <si>
    <t>V8</t>
  </si>
  <si>
    <t>V9</t>
  </si>
  <si>
    <t>V10</t>
  </si>
  <si>
    <t>V11</t>
  </si>
  <si>
    <t>V12</t>
  </si>
  <si>
    <t>R1</t>
  </si>
  <si>
    <t>R2</t>
  </si>
  <si>
    <t>R3</t>
  </si>
  <si>
    <t>R4</t>
  </si>
  <si>
    <t>R5</t>
  </si>
  <si>
    <t>R7</t>
  </si>
  <si>
    <t>R8</t>
  </si>
  <si>
    <t>R6</t>
  </si>
  <si>
    <t>First picking (~50%mature pods)</t>
  </si>
  <si>
    <t>Second picking (~100% mature pods)</t>
  </si>
  <si>
    <t>Unifoliate leaf appears</t>
  </si>
  <si>
    <t>First TF appears appears</t>
  </si>
  <si>
    <t>Second TF appears</t>
  </si>
  <si>
    <t>Third TF appears</t>
  </si>
  <si>
    <t>Fourth TF appears</t>
  </si>
  <si>
    <t>Fifth TF appears</t>
  </si>
  <si>
    <t>Sixth TF appears</t>
  </si>
  <si>
    <t>Seventh TF appears</t>
  </si>
  <si>
    <t>Eighth TF appears</t>
  </si>
  <si>
    <t>Ninth TF appears</t>
  </si>
  <si>
    <t>Tenth TF appears</t>
  </si>
  <si>
    <t>Eleventh TF appears</t>
  </si>
  <si>
    <t>Twelfth TF appears</t>
  </si>
  <si>
    <t>One pod has constriction between seed</t>
  </si>
  <si>
    <t>First Flower appears</t>
  </si>
  <si>
    <t>One pod of &gt;5 cm forms</t>
  </si>
  <si>
    <t>Stage</t>
  </si>
  <si>
    <t>First Mature pod appears</t>
  </si>
  <si>
    <t>Last mature pod appears</t>
  </si>
  <si>
    <t>First picking</t>
  </si>
  <si>
    <t>Second picking</t>
  </si>
  <si>
    <t>One pod of &gt;1 cm forms</t>
  </si>
  <si>
    <t>Coteledeon separation</t>
  </si>
  <si>
    <t>Vegetative stage</t>
  </si>
  <si>
    <t>Beginning flowering</t>
  </si>
  <si>
    <t>Beginning pod</t>
  </si>
  <si>
    <t>Beginning seed</t>
  </si>
  <si>
    <t>Full seed</t>
  </si>
  <si>
    <t>Beginning maturity</t>
  </si>
  <si>
    <t>Full maturity</t>
  </si>
  <si>
    <t>tu from sowing to emergence (SOW to VE)</t>
  </si>
  <si>
    <t>tu from emergence to termination of leaf production on main stem (VE to R2)</t>
  </si>
  <si>
    <t>tu from termination of leaf production on main stem to beginning of seed growth (R2 to R4)</t>
  </si>
  <si>
    <t>tu from beginning of seed growth to beginning maturity (R4 to R5)</t>
  </si>
  <si>
    <t>tu from beginning maturity to full  maturity (R5 to R7)</t>
  </si>
  <si>
    <t>Definition of stage</t>
  </si>
  <si>
    <t>(SOW to VE)</t>
  </si>
  <si>
    <t>(VE to R2)</t>
  </si>
  <si>
    <t>(R2 to R4)</t>
  </si>
  <si>
    <t>(R4 to R5)</t>
  </si>
  <si>
    <t>(R5 to R7)</t>
  </si>
  <si>
    <t>early maturing (55-60 DAS); resistant to mungbean yellow mosaic virus; moderately resistant to root rot; yellowish-green shiny seed</t>
  </si>
  <si>
    <t>medium maturity (65-70 DAS), Shiny seeded, high yielding and resistant to powdery mildew disease and Mungbean yellow mosaic virus (Vigna strain) and Mungbean yellow mosaic India virus</t>
  </si>
  <si>
    <t>Early maturing (~60 DAS), resistant to mungbean yellow mosaic virus and leaf crinkle</t>
  </si>
  <si>
    <t>PLOT NO</t>
  </si>
  <si>
    <t>Total plants harvested</t>
  </si>
  <si>
    <t>Plant count</t>
  </si>
  <si>
    <t>Shoot WT</t>
  </si>
  <si>
    <t>Pod nb</t>
  </si>
  <si>
    <t>Pod WT</t>
  </si>
  <si>
    <t>Seed nb</t>
  </si>
  <si>
    <t>Seed WT</t>
  </si>
  <si>
    <t>First pick</t>
  </si>
  <si>
    <t>Senescence uni</t>
  </si>
  <si>
    <t>Senescence TF1</t>
  </si>
  <si>
    <t>Senescence TF2</t>
  </si>
  <si>
    <t>Senescence TF3</t>
  </si>
  <si>
    <t>Senescence T4</t>
  </si>
  <si>
    <t>Senescence T5</t>
  </si>
  <si>
    <t>31/08/2019</t>
  </si>
  <si>
    <t>PLAPOW</t>
  </si>
  <si>
    <t>LAR</t>
  </si>
  <si>
    <t>PHYL</t>
  </si>
  <si>
    <t>DTU</t>
  </si>
  <si>
    <t>DTT</t>
  </si>
  <si>
    <t>INODE AVMU1633</t>
  </si>
  <si>
    <t>INODE Harsha</t>
  </si>
  <si>
    <t>INODE IPM02-14</t>
  </si>
  <si>
    <t>INODE KPS2</t>
  </si>
  <si>
    <t>Cardinal temperatures:</t>
  </si>
  <si>
    <t>&lt; Base temp. (oC)</t>
  </si>
  <si>
    <t>&lt; Lower optimum temp. (oC)</t>
  </si>
  <si>
    <t>&lt; Upper optimal temp. (oC)</t>
  </si>
  <si>
    <t>&lt; Ceiling temp. (oC)</t>
  </si>
  <si>
    <t>TBD</t>
  </si>
  <si>
    <t>TPD1</t>
  </si>
  <si>
    <t>TPD2</t>
  </si>
  <si>
    <t>TCD</t>
  </si>
  <si>
    <t>tempfun</t>
  </si>
  <si>
    <t>tuEMR</t>
  </si>
  <si>
    <t>tuTLM</t>
  </si>
  <si>
    <t>tuBSG</t>
  </si>
  <si>
    <t>tuTSG</t>
  </si>
  <si>
    <t>tuMAT</t>
  </si>
  <si>
    <t>All geno</t>
  </si>
  <si>
    <r>
      <t>y = a</t>
    </r>
    <r>
      <rPr>
        <vertAlign val="superscript"/>
        <sz val="11"/>
        <color theme="1"/>
        <rFont val="Calibri"/>
        <family val="2"/>
        <scheme val="minor"/>
      </rPr>
      <t>bx</t>
    </r>
  </si>
  <si>
    <t>a</t>
  </si>
  <si>
    <t>Total DM</t>
  </si>
  <si>
    <t>Average of Total DM</t>
  </si>
  <si>
    <t>Average of Leaf DWT</t>
  </si>
  <si>
    <t>(VE to R1)</t>
  </si>
  <si>
    <t>ttSWEM</t>
  </si>
  <si>
    <t>ttEMR1</t>
  </si>
  <si>
    <t>ttR1R2</t>
  </si>
  <si>
    <t>ttR2R4</t>
  </si>
  <si>
    <t>ttR4R5</t>
  </si>
  <si>
    <t>ttR5R7</t>
  </si>
  <si>
    <t>pp</t>
  </si>
  <si>
    <t>ppfun</t>
  </si>
  <si>
    <t>bd</t>
  </si>
  <si>
    <t>CBD</t>
  </si>
  <si>
    <t>bdSOWEMR</t>
  </si>
  <si>
    <t>bdEMRTLM</t>
  </si>
  <si>
    <t>bdTLMBSG</t>
  </si>
  <si>
    <t>bdBSGTSG</t>
  </si>
  <si>
    <t>bdTSGMAT</t>
  </si>
  <si>
    <t>bdEMR</t>
  </si>
  <si>
    <t>bdTLM</t>
  </si>
  <si>
    <t>bdBSG</t>
  </si>
  <si>
    <t>bdTSG</t>
  </si>
  <si>
    <t>bdMAT</t>
  </si>
  <si>
    <t>bdSWEM</t>
  </si>
  <si>
    <t>bdEMR1</t>
  </si>
  <si>
    <t>bdR1R2</t>
  </si>
  <si>
    <t>bdR2R4</t>
  </si>
  <si>
    <t>bdR4R5</t>
  </si>
  <si>
    <t>bdR5R7</t>
  </si>
  <si>
    <t>Plant no</t>
  </si>
  <si>
    <t>Open unifoliate leaves</t>
  </si>
  <si>
    <t>1st Trifoliate</t>
  </si>
  <si>
    <t>2nd Trifoliate</t>
  </si>
  <si>
    <t>3rd Trifoliate</t>
  </si>
  <si>
    <t>4th Trifoliate</t>
  </si>
  <si>
    <t>5th trifoliate</t>
  </si>
  <si>
    <t>6th Trifoliate</t>
  </si>
  <si>
    <t>7th trifoliate</t>
  </si>
  <si>
    <t>8th trifoliate</t>
  </si>
  <si>
    <t>9th Trifoliate</t>
  </si>
  <si>
    <t>10th Trifoliate</t>
  </si>
  <si>
    <t>Sources from a paper</t>
  </si>
  <si>
    <t>Soybean Model assessment</t>
  </si>
  <si>
    <t>SSM--sending link to explore more</t>
  </si>
  <si>
    <t>from different regions all close to south asia</t>
  </si>
  <si>
    <t>wanted to see if they were bred for different reasons, all form different eras and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</si>
</sst>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0.0"/>
    <numFmt numFmtId="166" formatCode="dd/mm/yyyy"/>
    <numFmt numFmtId="167" formatCode="d/mm/yyyy;@"/>
    <numFmt numFmtId="168" formatCode="mm/dd/yy;@"/>
  </numFmts>
  <fonts count="20" x14ac:knownFonts="1">
    <font>
      <sz val="11"/>
      <color theme="1"/>
      <name val="Calibri"/>
      <family val="2"/>
      <scheme val="minor"/>
    </font>
    <font>
      <sz val="11"/>
      <color theme="1"/>
      <name val="Calibri"/>
      <family val="2"/>
      <scheme val="minor"/>
    </font>
    <font>
      <b/>
      <sz val="11"/>
      <color rgb="FFFA7D00"/>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9"/>
      <name val="Calibri"/>
      <family val="2"/>
      <scheme val="minor"/>
    </font>
    <font>
      <b/>
      <sz val="9"/>
      <color indexed="81"/>
      <name val="Tahoma"/>
      <family val="2"/>
    </font>
    <font>
      <sz val="9"/>
      <color indexed="81"/>
      <name val="Tahoma"/>
      <family val="2"/>
    </font>
    <font>
      <b/>
      <sz val="10"/>
      <name val="Arial"/>
      <family val="2"/>
    </font>
    <font>
      <sz val="10"/>
      <name val="Arial"/>
      <family val="2"/>
    </font>
    <font>
      <vertAlign val="superscript"/>
      <sz val="11"/>
      <color theme="1"/>
      <name val="Calibri"/>
      <family val="2"/>
      <scheme val="minor"/>
    </font>
    <font>
      <sz val="11"/>
      <color rgb="FFC00000"/>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b/>
      <i/>
      <sz val="11"/>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2F2F2"/>
      </patternFill>
    </fill>
    <fill>
      <patternFill patternType="solid">
        <fgColor theme="6" tint="0.79998168889431442"/>
        <bgColor indexed="65"/>
      </patternFill>
    </fill>
    <fill>
      <patternFill patternType="solid">
        <fgColor indexed="13"/>
        <bgColor indexed="64"/>
      </patternFill>
    </fill>
    <fill>
      <patternFill patternType="solid">
        <fgColor rgb="FFFFEB9C"/>
      </patternFill>
    </fill>
    <fill>
      <patternFill patternType="solid">
        <fgColor rgb="FFFFFFCC"/>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1" applyNumberFormat="0" applyAlignment="0" applyProtection="0"/>
    <xf numFmtId="0" fontId="1" fillId="3" borderId="0" applyNumberFormat="0" applyBorder="0" applyAlignment="0" applyProtection="0"/>
    <xf numFmtId="0" fontId="13" fillId="5" borderId="0" applyNumberFormat="0" applyBorder="0" applyAlignment="0" applyProtection="0"/>
    <xf numFmtId="0" fontId="14" fillId="2" borderId="3" applyNumberFormat="0" applyAlignment="0" applyProtection="0"/>
    <xf numFmtId="0" fontId="1" fillId="6" borderId="4" applyNumberFormat="0" applyFont="0" applyAlignment="0" applyProtection="0"/>
  </cellStyleXfs>
  <cellXfs count="165">
    <xf numFmtId="0" fontId="0" fillId="0" borderId="0" xfId="0"/>
    <xf numFmtId="0" fontId="5" fillId="0" borderId="0" xfId="0" applyFont="1" applyAlignment="1">
      <alignment horizontal="left" vertical="center"/>
    </xf>
    <xf numFmtId="164" fontId="5" fillId="0" borderId="0" xfId="0" applyNumberFormat="1" applyFont="1" applyAlignment="1">
      <alignment horizontal="left" vertical="center"/>
    </xf>
    <xf numFmtId="0" fontId="5" fillId="0" borderId="0" xfId="0" applyNumberFormat="1" applyFont="1" applyAlignment="1">
      <alignment horizontal="left" vertical="center"/>
    </xf>
    <xf numFmtId="1" fontId="5" fillId="0" borderId="0" xfId="0" applyNumberFormat="1" applyFont="1" applyAlignment="1">
      <alignment horizontal="left" vertical="center"/>
    </xf>
    <xf numFmtId="2" fontId="5" fillId="0" borderId="0" xfId="0" applyNumberFormat="1" applyFont="1" applyAlignment="1">
      <alignment horizontal="left" wrapText="1"/>
    </xf>
    <xf numFmtId="2" fontId="6" fillId="0" borderId="0" xfId="0" applyNumberFormat="1" applyFont="1" applyAlignment="1">
      <alignment horizontal="left" wrapText="1"/>
    </xf>
    <xf numFmtId="0" fontId="6" fillId="0" borderId="0" xfId="0" applyFont="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15" fontId="5" fillId="0" borderId="0" xfId="0" applyNumberFormat="1" applyFont="1" applyAlignment="1">
      <alignment horizontal="left"/>
    </xf>
    <xf numFmtId="1" fontId="5" fillId="0" borderId="0" xfId="0" applyNumberFormat="1" applyFont="1" applyAlignment="1">
      <alignment horizontal="left"/>
    </xf>
    <xf numFmtId="0" fontId="5" fillId="0" borderId="0" xfId="0" applyFont="1" applyFill="1" applyAlignment="1">
      <alignment horizontal="left" vertical="center"/>
    </xf>
    <xf numFmtId="164" fontId="5" fillId="0" borderId="0" xfId="0" applyNumberFormat="1" applyFont="1" applyFill="1" applyAlignment="1">
      <alignment horizontal="left" vertical="center"/>
    </xf>
    <xf numFmtId="0" fontId="5" fillId="0" borderId="0" xfId="0" applyNumberFormat="1" applyFont="1" applyFill="1" applyAlignment="1">
      <alignment horizontal="left" vertical="center"/>
    </xf>
    <xf numFmtId="165" fontId="5" fillId="0" borderId="0" xfId="0" applyNumberFormat="1" applyFont="1" applyAlignment="1">
      <alignment horizontal="left"/>
    </xf>
    <xf numFmtId="0" fontId="5" fillId="0" borderId="0" xfId="0" applyFont="1" applyFill="1" applyAlignment="1">
      <alignment horizontal="left"/>
    </xf>
    <xf numFmtId="0" fontId="4" fillId="0" borderId="0" xfId="0" applyFont="1" applyAlignment="1">
      <alignment horizontal="left" vertical="center" wrapText="1"/>
    </xf>
    <xf numFmtId="164" fontId="5" fillId="0" borderId="0" xfId="0" applyNumberFormat="1" applyFont="1" applyAlignment="1">
      <alignment horizontal="left" wrapText="1"/>
    </xf>
    <xf numFmtId="0" fontId="5" fillId="0" borderId="0" xfId="0" applyNumberFormat="1" applyFont="1" applyAlignment="1">
      <alignment horizontal="left" wrapText="1"/>
    </xf>
    <xf numFmtId="0" fontId="0" fillId="0" borderId="0" xfId="0" applyNumberFormat="1" applyAlignment="1">
      <alignment horizontal="left" wrapText="1"/>
    </xf>
    <xf numFmtId="0" fontId="2" fillId="2" borderId="1" xfId="1" applyAlignment="1">
      <alignment horizontal="left"/>
    </xf>
    <xf numFmtId="0" fontId="2" fillId="2" borderId="1" xfId="1" applyNumberFormat="1" applyAlignment="1">
      <alignment horizontal="left" vertical="center"/>
    </xf>
    <xf numFmtId="0" fontId="2" fillId="2" borderId="1" xfId="1" applyAlignment="1">
      <alignment horizontal="left" vertical="center"/>
    </xf>
    <xf numFmtId="0" fontId="2" fillId="2" borderId="1" xfId="1" applyAlignment="1">
      <alignment horizontal="left" wrapText="1"/>
    </xf>
    <xf numFmtId="0" fontId="4" fillId="3" borderId="0" xfId="2" applyFont="1" applyAlignment="1">
      <alignment horizontal="left" vertical="center" wrapText="1"/>
    </xf>
    <xf numFmtId="0" fontId="4" fillId="3" borderId="0" xfId="2" applyNumberFormat="1" applyFont="1" applyAlignment="1">
      <alignment horizontal="left" vertical="center" wrapText="1"/>
    </xf>
    <xf numFmtId="0" fontId="3" fillId="3" borderId="0" xfId="2" applyFont="1" applyAlignment="1">
      <alignment horizontal="left" vertical="center" wrapText="1"/>
    </xf>
    <xf numFmtId="2" fontId="5" fillId="0" borderId="0" xfId="0" applyNumberFormat="1" applyFont="1" applyAlignment="1">
      <alignment horizontal="left" vertical="center"/>
    </xf>
    <xf numFmtId="2" fontId="5" fillId="0" borderId="0" xfId="0" applyNumberFormat="1" applyFont="1" applyAlignment="1">
      <alignment horizontal="left"/>
    </xf>
    <xf numFmtId="0" fontId="3" fillId="3" borderId="0" xfId="2" applyFont="1" applyAlignment="1">
      <alignment horizontal="left" vertical="center"/>
    </xf>
    <xf numFmtId="2"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165" fontId="0" fillId="0" borderId="0" xfId="0" applyNumberFormat="1" applyAlignment="1">
      <alignment horizontal="left" vertical="center"/>
    </xf>
    <xf numFmtId="0" fontId="3" fillId="0" borderId="0" xfId="0" applyFont="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Alignment="1">
      <alignment horizontal="left" vertical="center" indent="1"/>
    </xf>
    <xf numFmtId="0" fontId="3" fillId="0" borderId="0" xfId="0" applyFont="1"/>
    <xf numFmtId="0" fontId="9" fillId="4" borderId="0" xfId="0" applyFont="1" applyFill="1" applyAlignment="1">
      <alignment horizontal="center"/>
    </xf>
    <xf numFmtId="165" fontId="9" fillId="4" borderId="0" xfId="0" applyNumberFormat="1" applyFont="1" applyFill="1" applyAlignment="1">
      <alignment horizontal="center"/>
    </xf>
    <xf numFmtId="1" fontId="9" fillId="4" borderId="0" xfId="0" applyNumberFormat="1" applyFont="1" applyFill="1" applyAlignment="1">
      <alignment horizontal="center"/>
    </xf>
    <xf numFmtId="0" fontId="0" fillId="0" borderId="0" xfId="0" applyFont="1"/>
    <xf numFmtId="14" fontId="0" fillId="0" borderId="0" xfId="0" applyNumberFormat="1"/>
    <xf numFmtId="0" fontId="10" fillId="0" borderId="0" xfId="0" applyFont="1" applyFill="1" applyAlignment="1">
      <alignment horizontal="center"/>
    </xf>
    <xf numFmtId="0" fontId="9" fillId="0" borderId="0" xfId="0" applyFont="1" applyFill="1" applyAlignment="1">
      <alignment horizontal="center"/>
    </xf>
    <xf numFmtId="165" fontId="9" fillId="0" borderId="0" xfId="0" applyNumberFormat="1" applyFont="1" applyFill="1" applyAlignment="1">
      <alignment horizontal="center"/>
    </xf>
    <xf numFmtId="1" fontId="9" fillId="0" borderId="0" xfId="0" applyNumberFormat="1" applyFont="1" applyFill="1" applyAlignment="1">
      <alignment horizontal="center"/>
    </xf>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applyFont="1" applyAlignment="1">
      <alignment horizontal="center"/>
    </xf>
    <xf numFmtId="0" fontId="3" fillId="0" borderId="0" xfId="0" applyFont="1" applyAlignment="1">
      <alignment horizontal="left"/>
    </xf>
    <xf numFmtId="164" fontId="0" fillId="0" borderId="0" xfId="0" applyNumberFormat="1"/>
    <xf numFmtId="0" fontId="3" fillId="0" borderId="0" xfId="0" applyFont="1" applyAlignment="1">
      <alignment horizontal="center"/>
    </xf>
    <xf numFmtId="1" fontId="3" fillId="0" borderId="0" xfId="0" applyNumberFormat="1" applyFont="1" applyAlignment="1">
      <alignment horizontal="center"/>
    </xf>
    <xf numFmtId="1" fontId="0" fillId="0" borderId="0" xfId="0" applyNumberFormat="1" applyFont="1"/>
    <xf numFmtId="15"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wrapText="1"/>
    </xf>
    <xf numFmtId="15" fontId="0" fillId="0" borderId="0" xfId="0" applyNumberFormat="1" applyFont="1"/>
    <xf numFmtId="0" fontId="9" fillId="0" borderId="0" xfId="0" applyFont="1"/>
    <xf numFmtId="15" fontId="0" fillId="0" borderId="0" xfId="0" applyNumberFormat="1" applyAlignment="1">
      <alignment horizontal="center"/>
    </xf>
    <xf numFmtId="0" fontId="12" fillId="0" borderId="0" xfId="0" applyFont="1" applyAlignment="1">
      <alignment horizontal="center"/>
    </xf>
    <xf numFmtId="0" fontId="0" fillId="0" borderId="2" xfId="0" applyBorder="1" applyAlignment="1">
      <alignment horizontal="center" vertical="center"/>
    </xf>
    <xf numFmtId="15" fontId="0" fillId="0" borderId="0" xfId="0" applyNumberFormat="1"/>
    <xf numFmtId="0" fontId="0" fillId="0" borderId="0" xfId="0" applyNumberFormat="1" applyAlignment="1">
      <alignment horizontal="center"/>
    </xf>
    <xf numFmtId="2" fontId="0" fillId="0" borderId="0" xfId="0" applyNumberFormat="1" applyAlignment="1">
      <alignment horizontal="center"/>
    </xf>
    <xf numFmtId="0" fontId="3" fillId="0" borderId="0" xfId="0" applyFont="1" applyAlignment="1">
      <alignment horizontal="center" vertical="center"/>
    </xf>
    <xf numFmtId="0" fontId="4" fillId="3" borderId="0" xfId="2" applyFont="1" applyAlignment="1">
      <alignment horizontal="center" vertical="center" wrapText="1"/>
    </xf>
    <xf numFmtId="1" fontId="0" fillId="0" borderId="0" xfId="0" applyNumberFormat="1"/>
    <xf numFmtId="0" fontId="5" fillId="0" borderId="0" xfId="0" applyFont="1"/>
    <xf numFmtId="0" fontId="4" fillId="0" borderId="0" xfId="0" applyFont="1" applyFill="1" applyAlignment="1">
      <alignment horizontal="center" vertical="center" wrapText="1"/>
    </xf>
    <xf numFmtId="0" fontId="2" fillId="2" borderId="1" xfId="1" applyAlignment="1">
      <alignment horizontal="center"/>
    </xf>
    <xf numFmtId="0" fontId="3" fillId="0" borderId="0" xfId="0" applyFont="1" applyAlignment="1">
      <alignment horizontal="left" vertical="center"/>
    </xf>
    <xf numFmtId="15" fontId="0" fillId="0" borderId="0" xfId="0" applyNumberFormat="1" applyAlignment="1">
      <alignment horizontal="left"/>
    </xf>
    <xf numFmtId="0" fontId="0" fillId="0" borderId="2" xfId="0" applyBorder="1" applyAlignment="1">
      <alignment vertical="center" wrapText="1"/>
    </xf>
    <xf numFmtId="1" fontId="0" fillId="0" borderId="0" xfId="0" applyNumberFormat="1" applyAlignment="1">
      <alignment horizontal="center" vertical="center"/>
    </xf>
    <xf numFmtId="0" fontId="0" fillId="0" borderId="0" xfId="0" applyAlignment="1">
      <alignment wrapText="1"/>
    </xf>
    <xf numFmtId="0" fontId="3" fillId="0" borderId="0" xfId="0" applyFont="1" applyAlignment="1">
      <alignment horizontal="center"/>
    </xf>
    <xf numFmtId="0" fontId="0" fillId="0" borderId="0" xfId="0" applyNumberFormat="1"/>
    <xf numFmtId="0" fontId="0" fillId="0" borderId="0" xfId="0" applyAlignment="1"/>
    <xf numFmtId="0" fontId="3" fillId="0" borderId="0" xfId="0" applyFont="1" applyAlignment="1"/>
    <xf numFmtId="0" fontId="4" fillId="3" borderId="0" xfId="2" applyFont="1" applyAlignment="1">
      <alignment horizontal="center" vertical="center"/>
    </xf>
    <xf numFmtId="0" fontId="5" fillId="0" borderId="0" xfId="0" applyNumberFormat="1" applyFont="1" applyAlignment="1">
      <alignment horizontal="center"/>
    </xf>
    <xf numFmtId="0" fontId="14" fillId="2" borderId="3" xfId="4" applyAlignment="1"/>
    <xf numFmtId="0" fontId="14" fillId="2" borderId="3" xfId="4" applyAlignment="1">
      <alignment horizontal="center"/>
    </xf>
    <xf numFmtId="0" fontId="14" fillId="2" borderId="3" xfId="4" applyAlignment="1">
      <alignment horizontal="center" vertical="center"/>
    </xf>
    <xf numFmtId="0" fontId="4" fillId="0" borderId="0" xfId="2" applyFont="1" applyFill="1" applyAlignment="1">
      <alignment horizontal="center" vertical="center"/>
    </xf>
    <xf numFmtId="1" fontId="0" fillId="0" borderId="0" xfId="0" applyNumberFormat="1" applyAlignment="1"/>
    <xf numFmtId="0" fontId="0" fillId="6" borderId="4" xfId="5" applyFont="1" applyAlignment="1"/>
    <xf numFmtId="0" fontId="14" fillId="6" borderId="4" xfId="5" applyFont="1" applyAlignment="1"/>
    <xf numFmtId="0" fontId="5" fillId="6" borderId="4" xfId="5" applyFont="1" applyAlignment="1">
      <alignment horizontal="left" vertical="center"/>
    </xf>
    <xf numFmtId="1" fontId="0" fillId="6" borderId="4" xfId="5" applyNumberFormat="1" applyFont="1" applyAlignment="1"/>
    <xf numFmtId="0" fontId="3" fillId="6" borderId="4" xfId="5" applyFont="1"/>
    <xf numFmtId="0" fontId="0" fillId="0" borderId="0" xfId="0" applyFont="1" applyAlignment="1">
      <alignment vertical="center"/>
    </xf>
    <xf numFmtId="0" fontId="14" fillId="2" borderId="3" xfId="4" applyAlignment="1">
      <alignment vertical="center"/>
    </xf>
    <xf numFmtId="0" fontId="9" fillId="0" borderId="2" xfId="0" applyFont="1" applyBorder="1" applyAlignment="1">
      <alignment vertical="center"/>
    </xf>
    <xf numFmtId="0" fontId="10" fillId="0" borderId="2" xfId="0" applyFont="1" applyBorder="1" applyAlignment="1">
      <alignment vertical="center"/>
    </xf>
    <xf numFmtId="0" fontId="4" fillId="0" borderId="0" xfId="0" applyFont="1" applyAlignment="1">
      <alignment horizontal="center" wrapText="1"/>
    </xf>
    <xf numFmtId="0" fontId="5" fillId="0" borderId="0" xfId="0" applyFont="1" applyAlignment="1">
      <alignment horizontal="center"/>
    </xf>
    <xf numFmtId="164" fontId="5" fillId="0" borderId="0" xfId="0" applyNumberFormat="1" applyFont="1" applyFill="1" applyAlignment="1">
      <alignment horizontal="center"/>
    </xf>
    <xf numFmtId="165" fontId="5" fillId="0" borderId="0" xfId="0" applyNumberFormat="1" applyFont="1" applyAlignment="1">
      <alignment horizontal="center"/>
    </xf>
    <xf numFmtId="165" fontId="5" fillId="0" borderId="0" xfId="0" applyNumberFormat="1" applyFont="1" applyFill="1" applyAlignment="1">
      <alignment horizontal="center"/>
    </xf>
    <xf numFmtId="164" fontId="5" fillId="0" borderId="0" xfId="0" applyNumberFormat="1" applyFont="1" applyAlignment="1">
      <alignment horizontal="center"/>
    </xf>
    <xf numFmtId="1" fontId="5" fillId="0" borderId="0" xfId="0" applyNumberFormat="1" applyFont="1" applyAlignment="1">
      <alignment horizontal="center"/>
    </xf>
    <xf numFmtId="2" fontId="0" fillId="0" borderId="0" xfId="0" applyNumberFormat="1"/>
    <xf numFmtId="0" fontId="0" fillId="0" borderId="0" xfId="0" applyAlignment="1">
      <alignment vertical="center" wrapText="1"/>
    </xf>
    <xf numFmtId="2" fontId="0" fillId="0" borderId="0" xfId="0" applyNumberFormat="1" applyFill="1" applyAlignment="1">
      <alignment horizontal="center" vertical="center"/>
    </xf>
    <xf numFmtId="166" fontId="0" fillId="0" borderId="0" xfId="0" applyNumberFormat="1" applyAlignment="1">
      <alignment horizontal="center" vertical="center"/>
    </xf>
    <xf numFmtId="166" fontId="15" fillId="0" borderId="0" xfId="0" applyNumberFormat="1" applyFont="1" applyAlignment="1">
      <alignment horizontal="center" vertical="center"/>
    </xf>
    <xf numFmtId="166" fontId="5" fillId="0" borderId="0" xfId="0" applyNumberFormat="1" applyFont="1" applyAlignment="1">
      <alignment horizontal="center" vertical="center"/>
    </xf>
    <xf numFmtId="0" fontId="0" fillId="0" borderId="0" xfId="0" applyBorder="1"/>
    <xf numFmtId="0" fontId="4" fillId="0" borderId="0" xfId="2"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14" fillId="2" borderId="0" xfId="4" applyBorder="1" applyAlignment="1">
      <alignment wrapText="1"/>
    </xf>
    <xf numFmtId="0" fontId="14" fillId="2" borderId="0" xfId="4" applyBorder="1" applyAlignment="1">
      <alignment horizontal="center" vertical="center" wrapText="1"/>
    </xf>
    <xf numFmtId="0" fontId="0" fillId="0" borderId="0" xfId="0" applyFill="1" applyBorder="1"/>
    <xf numFmtId="0" fontId="5" fillId="0" borderId="0" xfId="0" applyFont="1" applyBorder="1" applyAlignment="1">
      <alignment horizontal="left" wrapText="1"/>
    </xf>
    <xf numFmtId="0" fontId="5" fillId="0" borderId="0" xfId="0" applyFont="1" applyBorder="1" applyAlignment="1">
      <alignment horizontal="left" vertical="center"/>
    </xf>
    <xf numFmtId="1" fontId="0" fillId="0" borderId="0" xfId="0" applyNumberFormat="1" applyBorder="1" applyAlignment="1">
      <alignment horizontal="center" vertical="center" wrapText="1"/>
    </xf>
    <xf numFmtId="0" fontId="5" fillId="0" borderId="0" xfId="0" applyNumberFormat="1" applyFont="1" applyBorder="1" applyAlignment="1">
      <alignment horizontal="center" wrapText="1"/>
    </xf>
    <xf numFmtId="2" fontId="5" fillId="0" borderId="0" xfId="0" applyNumberFormat="1" applyFont="1" applyBorder="1" applyAlignment="1">
      <alignment horizontal="left" wrapText="1"/>
    </xf>
    <xf numFmtId="0" fontId="5" fillId="0" borderId="0" xfId="0" applyFont="1" applyBorder="1" applyAlignment="1">
      <alignment horizontal="left"/>
    </xf>
    <xf numFmtId="2" fontId="6" fillId="0" borderId="0" xfId="0" applyNumberFormat="1" applyFont="1" applyBorder="1" applyAlignment="1">
      <alignment horizontal="left" wrapText="1"/>
    </xf>
    <xf numFmtId="0" fontId="5" fillId="0" borderId="0" xfId="0" applyFont="1" applyBorder="1" applyAlignment="1">
      <alignment horizontal="left" vertical="center" wrapText="1"/>
    </xf>
    <xf numFmtId="0" fontId="6" fillId="0" borderId="0" xfId="0" applyFont="1" applyBorder="1" applyAlignment="1">
      <alignment horizontal="left" wrapText="1"/>
    </xf>
    <xf numFmtId="0" fontId="2" fillId="2" borderId="0" xfId="1" applyBorder="1" applyAlignment="1">
      <alignment horizontal="left" wrapText="1"/>
    </xf>
    <xf numFmtId="0" fontId="0" fillId="0" borderId="0" xfId="0" applyBorder="1" applyAlignment="1">
      <alignment horizontal="left" wrapText="1"/>
    </xf>
    <xf numFmtId="0" fontId="5" fillId="0" borderId="0" xfId="0" applyFont="1" applyFill="1" applyBorder="1" applyAlignment="1">
      <alignment horizontal="left"/>
    </xf>
    <xf numFmtId="167" fontId="0" fillId="0" borderId="0" xfId="0" applyNumberFormat="1" applyAlignment="1">
      <alignment horizontal="center"/>
    </xf>
    <xf numFmtId="166" fontId="5" fillId="0" borderId="0" xfId="3" applyNumberFormat="1" applyFont="1" applyFill="1" applyAlignment="1">
      <alignment horizontal="center" vertical="center"/>
    </xf>
    <xf numFmtId="168" fontId="0" fillId="0" borderId="0" xfId="0" applyNumberFormat="1" applyBorder="1" applyAlignment="1">
      <alignment horizontal="center" vertical="center"/>
    </xf>
    <xf numFmtId="0" fontId="3" fillId="6" borderId="4" xfId="5" applyFont="1" applyAlignment="1">
      <alignment horizontal="center" vertical="center"/>
    </xf>
    <xf numFmtId="0" fontId="3" fillId="6" borderId="4" xfId="5" applyFont="1" applyAlignment="1">
      <alignment horizontal="center" vertical="center" wrapText="1"/>
    </xf>
    <xf numFmtId="0" fontId="0" fillId="6" borderId="4" xfId="5" applyFont="1" applyAlignment="1">
      <alignment horizontal="center" vertical="center"/>
    </xf>
    <xf numFmtId="0" fontId="0" fillId="6" borderId="4" xfId="5" applyFont="1" applyAlignment="1">
      <alignment horizontal="center" vertical="center" wrapText="1"/>
    </xf>
    <xf numFmtId="165" fontId="0" fillId="6" borderId="4" xfId="5" applyNumberFormat="1" applyFont="1" applyAlignment="1">
      <alignment horizontal="center" vertical="center" wrapText="1"/>
    </xf>
    <xf numFmtId="2" fontId="0" fillId="0" borderId="0" xfId="0" applyNumberFormat="1" applyFont="1"/>
    <xf numFmtId="0" fontId="0" fillId="6" borderId="4" xfId="5" applyFont="1"/>
    <xf numFmtId="0" fontId="0" fillId="0" borderId="0" xfId="0" applyFont="1" applyFill="1" applyBorder="1"/>
    <xf numFmtId="0" fontId="16" fillId="0" borderId="0" xfId="0" applyFont="1"/>
    <xf numFmtId="0" fontId="17" fillId="0" borderId="0" xfId="0" applyFont="1" applyAlignment="1">
      <alignment horizontal="left" vertical="center" wrapText="1"/>
    </xf>
    <xf numFmtId="0" fontId="0" fillId="0" borderId="0" xfId="0" applyAlignment="1">
      <alignment horizontal="center" vertical="center" wrapText="1"/>
    </xf>
    <xf numFmtId="0" fontId="3" fillId="0" borderId="0" xfId="0" applyFont="1" applyAlignment="1">
      <alignment horizontal="center"/>
    </xf>
    <xf numFmtId="165" fontId="0" fillId="0" borderId="0" xfId="0" applyNumberFormat="1"/>
    <xf numFmtId="165" fontId="0" fillId="6" borderId="4" xfId="5" applyNumberFormat="1" applyFont="1" applyAlignment="1"/>
    <xf numFmtId="165" fontId="0" fillId="0" borderId="0" xfId="0" applyNumberFormat="1" applyAlignment="1"/>
    <xf numFmtId="165" fontId="0" fillId="0" borderId="0" xfId="0" applyNumberFormat="1" applyFont="1"/>
    <xf numFmtId="164" fontId="0" fillId="0" borderId="0" xfId="0" applyNumberFormat="1" applyAlignment="1">
      <alignment horizontal="center"/>
    </xf>
    <xf numFmtId="0" fontId="3" fillId="0" borderId="0" xfId="0" applyFont="1" applyAlignment="1">
      <alignment horizontal="left"/>
    </xf>
    <xf numFmtId="0" fontId="10" fillId="0" borderId="0" xfId="0" applyFont="1" applyAlignment="1">
      <alignment horizontal="center" vertical="center" textRotation="90"/>
    </xf>
    <xf numFmtId="0" fontId="10"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xf>
  </cellXfs>
  <cellStyles count="6">
    <cellStyle name="20% - Accent3" xfId="2" builtinId="38"/>
    <cellStyle name="Calculation" xfId="1" builtinId="22"/>
    <cellStyle name="Neutral" xfId="3" builtinId="28"/>
    <cellStyle name="Normal" xfId="0" builtinId="0"/>
    <cellStyle name="Note" xfId="5" builtinId="10"/>
    <cellStyle name="Output" xfId="4" builtinId="21"/>
  </cellStyles>
  <dxfs count="57">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wrapText="1" readingOrder="0"/>
    </dxf>
    <dxf>
      <alignment wrapText="1" readingOrder="0"/>
    </dxf>
    <dxf>
      <numFmt numFmtId="165" formatCode="0.0"/>
    </dxf>
    <dxf>
      <numFmt numFmtId="2" formatCode="0.00"/>
    </dxf>
    <dxf>
      <numFmt numFmtId="169" formatCode="0.000"/>
    </dxf>
    <dxf>
      <numFmt numFmtId="170" formatCode="0.0000"/>
    </dxf>
    <dxf>
      <numFmt numFmtId="171" formatCode="0.00000"/>
    </dxf>
    <dxf>
      <numFmt numFmtId="172" formatCode="0.000000"/>
    </dxf>
    <dxf>
      <numFmt numFmtId="173" formatCode="0.0000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wrapText="1" readingOrder="0"/>
    </dxf>
    <dxf>
      <alignment wrapText="1" readingOrder="0"/>
    </dxf>
    <dxf>
      <alignment wrapText="0" readingOrder="0"/>
    </dxf>
    <dxf>
      <alignment wrapText="0" readingOrder="0"/>
    </dxf>
    <dxf>
      <alignment wrapText="1" readingOrder="0"/>
    </dxf>
    <dxf>
      <alignment wrapText="1" readingOrder="0"/>
    </dxf>
    <dxf>
      <alignment wrapText="0" readingOrder="0"/>
    </dxf>
    <dxf>
      <alignment wrapText="0" readingOrder="0"/>
    </dxf>
    <dxf>
      <alignment vertical="center" readingOrder="0"/>
    </dxf>
    <dxf>
      <alignment vertical="center" readingOrder="0"/>
    </dxf>
    <dxf>
      <alignment horizontal="left" readingOrder="0"/>
    </dxf>
    <dxf>
      <numFmt numFmtId="165" formatCode="0.0"/>
    </dxf>
    <dxf>
      <numFmt numFmtId="2" formatCode="0.00"/>
    </dxf>
    <dxf>
      <numFmt numFmtId="169" formatCode="0.000"/>
    </dxf>
    <dxf>
      <numFmt numFmtId="170" formatCode="0.0000"/>
    </dxf>
    <dxf>
      <numFmt numFmtId="171" formatCode="0.00000"/>
    </dxf>
    <dxf>
      <numFmt numFmtId="172" formatCode="0.00000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data'!$U$443:$U$448</c:f>
              <c:numCache>
                <c:formatCode>0.00</c:formatCode>
                <c:ptCount val="6"/>
              </c:numCache>
            </c:numRef>
          </c:xVal>
          <c:yVal>
            <c:numRef>
              <c:f>'2019 data'!$T$443:$T$448</c:f>
              <c:numCache>
                <c:formatCode>0.00</c:formatCode>
                <c:ptCount val="6"/>
              </c:numCache>
            </c:numRef>
          </c:yVal>
          <c:smooth val="0"/>
          <c:extLst>
            <c:ext xmlns:c16="http://schemas.microsoft.com/office/drawing/2014/chart" uri="{C3380CC4-5D6E-409C-BE32-E72D297353CC}">
              <c16:uniqueId val="{00000000-8093-4CD0-9151-B85874449350}"/>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data'!$U$463:$U$468</c:f>
              <c:numCache>
                <c:formatCode>0.00</c:formatCode>
                <c:ptCount val="6"/>
              </c:numCache>
            </c:numRef>
          </c:yVal>
          <c:smooth val="0"/>
          <c:extLst>
            <c:ext xmlns:c16="http://schemas.microsoft.com/office/drawing/2014/chart" uri="{C3380CC4-5D6E-409C-BE32-E72D297353CC}">
              <c16:uniqueId val="{00000000-CABC-4FDD-B99C-CBA67AD08288}"/>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data'!$U$473:$U$478</c:f>
              <c:numCache>
                <c:formatCode>0.00</c:formatCode>
                <c:ptCount val="6"/>
              </c:numCache>
            </c:numRef>
          </c:yVal>
          <c:smooth val="0"/>
          <c:extLst>
            <c:ext xmlns:c16="http://schemas.microsoft.com/office/drawing/2014/chart" uri="{C3380CC4-5D6E-409C-BE32-E72D297353CC}">
              <c16:uniqueId val="{00000000-DC4B-4756-86B9-8E805D95916F}"/>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66016987459900833"/>
        </c:manualLayout>
      </c:layout>
      <c:scatterChart>
        <c:scatterStyle val="lineMarker"/>
        <c:varyColors val="0"/>
        <c:ser>
          <c:idx val="1"/>
          <c:order val="0"/>
          <c:tx>
            <c:v>TLM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4.926164301258492E-2"/>
                  <c:y val="-0.230616091523561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0.0114x - 1.3389 for x≤ 758</a:t>
                    </a:r>
                  </a:p>
                  <a:p>
                    <a:pPr>
                      <a:defRPr/>
                    </a:pPr>
                    <a:r>
                      <a:rPr lang="en-US" baseline="0"/>
                      <a:t>R² = 0.9796</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data'!$R$485:$R$489</c:f>
              <c:numCache>
                <c:formatCode>General</c:formatCode>
                <c:ptCount val="5"/>
              </c:numCache>
            </c:numRef>
          </c:xVal>
          <c:yVal>
            <c:numRef>
              <c:f>'2019 data'!$U$485:$U$489</c:f>
              <c:numCache>
                <c:formatCode>0.00</c:formatCode>
                <c:ptCount val="5"/>
              </c:numCache>
            </c:numRef>
          </c:yVal>
          <c:smooth val="0"/>
          <c:extLst>
            <c:ext xmlns:c16="http://schemas.microsoft.com/office/drawing/2014/chart" uri="{C3380CC4-5D6E-409C-BE32-E72D297353CC}">
              <c16:uniqueId val="{00000001-C911-4227-8E19-AEE2AA39E3FF}"/>
            </c:ext>
          </c:extLst>
        </c:ser>
        <c:ser>
          <c:idx val="2"/>
          <c:order val="1"/>
          <c:tx>
            <c:v>MAT</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51449848673222"/>
                  <c:y val="-0.3232946923301254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-0.0057x + 14.291 for x ≥878</a:t>
                    </a:r>
                    <a:br>
                      <a:rPr lang="en-US" baseline="0"/>
                    </a:br>
                    <a:r>
                      <a:rPr lang="en-US" baseline="0"/>
                      <a:t>R² = 0.4248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data'!$R$490:$R$494</c:f>
              <c:numCache>
                <c:formatCode>General</c:formatCode>
                <c:ptCount val="5"/>
              </c:numCache>
            </c:numRef>
          </c:xVal>
          <c:yVal>
            <c:numRef>
              <c:f>'2019 data'!$U$490:$U$494</c:f>
              <c:numCache>
                <c:formatCode>0.00</c:formatCode>
                <c:ptCount val="5"/>
              </c:numCache>
            </c:numRef>
          </c:yVal>
          <c:smooth val="0"/>
          <c:extLst>
            <c:ext xmlns:c16="http://schemas.microsoft.com/office/drawing/2014/chart" uri="{C3380CC4-5D6E-409C-BE32-E72D297353CC}">
              <c16:uniqueId val="{00000002-C911-4227-8E19-AEE2AA39E3FF}"/>
            </c:ext>
          </c:extLst>
        </c:ser>
        <c:dLbls>
          <c:showLegendKey val="0"/>
          <c:showVal val="0"/>
          <c:showCatName val="0"/>
          <c:showSerName val="0"/>
          <c:showPercent val="0"/>
          <c:showBubbleSize val="0"/>
        </c:dLbls>
        <c:axId val="51088816"/>
        <c:axId val="51085488"/>
      </c:scatterChart>
      <c:valAx>
        <c:axId val="51088816"/>
        <c:scaling>
          <c:orientation val="minMax"/>
          <c:min val="3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majorUnit val="100"/>
        <c:minorUnit val="50"/>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66016987459900833"/>
        </c:manualLayout>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1"/>
            <c:trendlineLbl>
              <c:layout>
                <c:manualLayout>
                  <c:x val="0.23455508382151705"/>
                  <c:y val="-0.27455136757899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data'!$R$485:$R$494</c:f>
              <c:numCache>
                <c:formatCode>General</c:formatCode>
                <c:ptCount val="10"/>
              </c:numCache>
            </c:numRef>
          </c:xVal>
          <c:yVal>
            <c:numRef>
              <c:f>'2019 data'!$U$485:$U$494</c:f>
              <c:numCache>
                <c:formatCode>0.00</c:formatCode>
                <c:ptCount val="10"/>
              </c:numCache>
            </c:numRef>
          </c:yVal>
          <c:smooth val="0"/>
          <c:extLst>
            <c:ext xmlns:c16="http://schemas.microsoft.com/office/drawing/2014/chart" uri="{C3380CC4-5D6E-409C-BE32-E72D297353CC}">
              <c16:uniqueId val="{00000000-1FC6-4960-B0DC-F07BF4F6FC8C}"/>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52453709722146014"/>
        </c:manualLayout>
      </c:layout>
      <c:scatterChart>
        <c:scatterStyle val="lineMarker"/>
        <c:varyColors val="0"/>
        <c:ser>
          <c:idx val="1"/>
          <c:order val="0"/>
          <c:tx>
            <c:v>TLM AVMU1633</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5.0836253123861912E-2"/>
                  <c:y val="-0.151726815398075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data'!$U$443:$U$448</c:f>
              <c:numCache>
                <c:formatCode>0.00</c:formatCode>
                <c:ptCount val="6"/>
              </c:numCache>
            </c:numRef>
          </c:yVal>
          <c:smooth val="0"/>
          <c:extLst>
            <c:ext xmlns:c16="http://schemas.microsoft.com/office/drawing/2014/chart" uri="{C3380CC4-5D6E-409C-BE32-E72D297353CC}">
              <c16:uniqueId val="{00000000-CA8B-473A-B7EA-9C7CA84CF541}"/>
            </c:ext>
          </c:extLst>
        </c:ser>
        <c:ser>
          <c:idx val="2"/>
          <c:order val="1"/>
          <c:tx>
            <c:v>mat avmu1633</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51449848673222"/>
                  <c:y val="-0.323294692330125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data'!$R$449:$R$452</c:f>
              <c:numCache>
                <c:formatCode>General</c:formatCode>
                <c:ptCount val="4"/>
              </c:numCache>
            </c:numRef>
          </c:xVal>
          <c:yVal>
            <c:numRef>
              <c:f>'2019 data'!$U$449:$U$452</c:f>
              <c:numCache>
                <c:formatCode>0.00</c:formatCode>
                <c:ptCount val="4"/>
              </c:numCache>
            </c:numRef>
          </c:yVal>
          <c:smooth val="0"/>
          <c:extLst>
            <c:ext xmlns:c16="http://schemas.microsoft.com/office/drawing/2014/chart" uri="{C3380CC4-5D6E-409C-BE32-E72D297353CC}">
              <c16:uniqueId val="{00000001-CA8B-473A-B7EA-9C7CA84CF54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'2019 data'!$Z$453</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1"/>
            <c:dispEq val="1"/>
            <c:trendlineLbl>
              <c:layout>
                <c:manualLayout>
                  <c:x val="-0.14079391618239914"/>
                  <c:y val="-0.278656811342927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data'!$S$443:$S$482</c:f>
              <c:numCache>
                <c:formatCode>General</c:formatCode>
                <c:ptCount val="40"/>
              </c:numCache>
            </c:numRef>
          </c:xVal>
          <c:yVal>
            <c:numRef>
              <c:f>'2019 data'!$W$443:$W$482</c:f>
              <c:numCache>
                <c:formatCode>0.00</c:formatCode>
                <c:ptCount val="40"/>
              </c:numCache>
            </c:numRef>
          </c:yVal>
          <c:smooth val="0"/>
          <c:extLst>
            <c:ext xmlns:c16="http://schemas.microsoft.com/office/drawing/2014/chart" uri="{C3380CC4-5D6E-409C-BE32-E72D297353CC}">
              <c16:uniqueId val="{00000000-CA77-409E-B4D9-1CA8B4362462}"/>
            </c:ext>
          </c:extLst>
        </c:ser>
        <c:dLbls>
          <c:showLegendKey val="0"/>
          <c:showVal val="0"/>
          <c:showCatName val="0"/>
          <c:showSerName val="0"/>
          <c:showPercent val="0"/>
          <c:showBubbleSize val="0"/>
        </c:dLbls>
        <c:axId val="467964591"/>
        <c:axId val="467967919"/>
      </c:scatterChart>
      <c:valAx>
        <c:axId val="467964591"/>
        <c:scaling>
          <c:orientation val="minMax"/>
          <c:min val="4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after sowing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7919"/>
        <c:crosses val="autoZero"/>
        <c:crossBetween val="midCat"/>
      </c:valAx>
      <c:valAx>
        <c:axId val="46796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45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data'!$U$485:$U$490</c:f>
              <c:numCache>
                <c:formatCode>0.00</c:formatCode>
                <c:ptCount val="6"/>
              </c:numCache>
            </c:numRef>
          </c:yVal>
          <c:smooth val="0"/>
          <c:extLst>
            <c:ext xmlns:c16="http://schemas.microsoft.com/office/drawing/2014/chart" uri="{C3380CC4-5D6E-409C-BE32-E72D297353CC}">
              <c16:uniqueId val="{00000000-8880-4C84-9F01-CF548371790D}"/>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582803681103734"/>
                  <c:y val="-0.15319444444444444"/>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data'!$V$485:$V$490</c:f>
              <c:numCache>
                <c:formatCode>0.00</c:formatCode>
                <c:ptCount val="6"/>
              </c:numCache>
            </c:numRef>
          </c:xVal>
          <c:yVal>
            <c:numRef>
              <c:f>'2019 data'!$T$485:$T$490</c:f>
              <c:numCache>
                <c:formatCode>0.00</c:formatCode>
                <c:ptCount val="6"/>
              </c:numCache>
            </c:numRef>
          </c:yVal>
          <c:smooth val="0"/>
          <c:extLst>
            <c:ext xmlns:c16="http://schemas.microsoft.com/office/drawing/2014/chart" uri="{C3380CC4-5D6E-409C-BE32-E72D297353CC}">
              <c16:uniqueId val="{00000000-3364-421C-BF23-08AEB0AF9212}"/>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Shoot</a:t>
                </a:r>
                <a:r>
                  <a:rPr lang="en-US" baseline="0"/>
                  <a:t> dry weight (g)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Leaf DW TLM</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'2019 data'!$T$75:$T$226</c:f>
              <c:numCache>
                <c:formatCode>General</c:formatCode>
                <c:ptCount val="152"/>
                <c:pt idx="0">
                  <c:v>0.40999999999999992</c:v>
                </c:pt>
                <c:pt idx="1">
                  <c:v>0.34399999999999997</c:v>
                </c:pt>
                <c:pt idx="2">
                  <c:v>0.314</c:v>
                </c:pt>
                <c:pt idx="3">
                  <c:v>0.39</c:v>
                </c:pt>
                <c:pt idx="4">
                  <c:v>0.52200000000000002</c:v>
                </c:pt>
                <c:pt idx="5">
                  <c:v>0.40999999999999992</c:v>
                </c:pt>
                <c:pt idx="6">
                  <c:v>0.29399999999999998</c:v>
                </c:pt>
                <c:pt idx="7">
                  <c:v>0.316</c:v>
                </c:pt>
                <c:pt idx="8">
                  <c:v>0.28199999999999997</c:v>
                </c:pt>
                <c:pt idx="9">
                  <c:v>0.36199999999999999</c:v>
                </c:pt>
                <c:pt idx="10">
                  <c:v>0.316</c:v>
                </c:pt>
                <c:pt idx="11">
                  <c:v>0.35599999999999998</c:v>
                </c:pt>
                <c:pt idx="12">
                  <c:v>1.1179999999999999</c:v>
                </c:pt>
                <c:pt idx="13">
                  <c:v>0.8580000000000001</c:v>
                </c:pt>
                <c:pt idx="14">
                  <c:v>1.024</c:v>
                </c:pt>
                <c:pt idx="15">
                  <c:v>1.1619999999999999</c:v>
                </c:pt>
                <c:pt idx="16">
                  <c:v>1.6160000000000001</c:v>
                </c:pt>
                <c:pt idx="17">
                  <c:v>1.4359999999999999</c:v>
                </c:pt>
                <c:pt idx="18">
                  <c:v>1.1419999999999999</c:v>
                </c:pt>
                <c:pt idx="19">
                  <c:v>1.036</c:v>
                </c:pt>
                <c:pt idx="20">
                  <c:v>0.96599999999999997</c:v>
                </c:pt>
                <c:pt idx="21">
                  <c:v>1.306</c:v>
                </c:pt>
                <c:pt idx="22">
                  <c:v>1.1259999999999999</c:v>
                </c:pt>
                <c:pt idx="23">
                  <c:v>0.93399999999999994</c:v>
                </c:pt>
                <c:pt idx="24">
                  <c:v>2.948</c:v>
                </c:pt>
                <c:pt idx="25">
                  <c:v>2.6619999999999999</c:v>
                </c:pt>
                <c:pt idx="26">
                  <c:v>3.0300000000000002</c:v>
                </c:pt>
                <c:pt idx="27">
                  <c:v>2.702</c:v>
                </c:pt>
                <c:pt idx="28">
                  <c:v>4.3220000000000001</c:v>
                </c:pt>
                <c:pt idx="29">
                  <c:v>2.512</c:v>
                </c:pt>
                <c:pt idx="30">
                  <c:v>3.84</c:v>
                </c:pt>
                <c:pt idx="31">
                  <c:v>2.4800000000000004</c:v>
                </c:pt>
                <c:pt idx="32">
                  <c:v>2.8719999999999999</c:v>
                </c:pt>
                <c:pt idx="33">
                  <c:v>4.0759999999999996</c:v>
                </c:pt>
                <c:pt idx="34">
                  <c:v>2.294</c:v>
                </c:pt>
                <c:pt idx="35">
                  <c:v>2.94</c:v>
                </c:pt>
                <c:pt idx="36">
                  <c:v>4.1259999999999994</c:v>
                </c:pt>
                <c:pt idx="37">
                  <c:v>4.3559999999999999</c:v>
                </c:pt>
                <c:pt idx="38">
                  <c:v>4.51</c:v>
                </c:pt>
                <c:pt idx="39">
                  <c:v>4.29</c:v>
                </c:pt>
                <c:pt idx="40">
                  <c:v>3.9159999999999995</c:v>
                </c:pt>
                <c:pt idx="41">
                  <c:v>5.1560000000000006</c:v>
                </c:pt>
                <c:pt idx="42">
                  <c:v>4.5239999999999991</c:v>
                </c:pt>
                <c:pt idx="43">
                  <c:v>3.198</c:v>
                </c:pt>
                <c:pt idx="44">
                  <c:v>5.024</c:v>
                </c:pt>
                <c:pt idx="45">
                  <c:v>4.5140000000000002</c:v>
                </c:pt>
                <c:pt idx="46">
                  <c:v>4.3920000000000003</c:v>
                </c:pt>
                <c:pt idx="47">
                  <c:v>3.8460000000000001</c:v>
                </c:pt>
                <c:pt idx="48">
                  <c:v>3.47</c:v>
                </c:pt>
                <c:pt idx="49">
                  <c:v>6.97</c:v>
                </c:pt>
                <c:pt idx="50">
                  <c:v>3.68</c:v>
                </c:pt>
                <c:pt idx="51">
                  <c:v>4.7699999999999996</c:v>
                </c:pt>
                <c:pt idx="52">
                  <c:v>6.98</c:v>
                </c:pt>
                <c:pt idx="53">
                  <c:v>4.92</c:v>
                </c:pt>
                <c:pt idx="54">
                  <c:v>4.88</c:v>
                </c:pt>
                <c:pt idx="55">
                  <c:v>3.83</c:v>
                </c:pt>
                <c:pt idx="56">
                  <c:v>5.53</c:v>
                </c:pt>
                <c:pt idx="57">
                  <c:v>5.71</c:v>
                </c:pt>
                <c:pt idx="58">
                  <c:v>4.92</c:v>
                </c:pt>
                <c:pt idx="59">
                  <c:v>7.32</c:v>
                </c:pt>
                <c:pt idx="60">
                  <c:v>4.38</c:v>
                </c:pt>
                <c:pt idx="61">
                  <c:v>4.7699999999999996</c:v>
                </c:pt>
                <c:pt idx="62">
                  <c:v>5.01</c:v>
                </c:pt>
                <c:pt idx="63">
                  <c:v>5.15</c:v>
                </c:pt>
                <c:pt idx="64">
                  <c:v>7.13</c:v>
                </c:pt>
                <c:pt idx="65">
                  <c:v>5.34</c:v>
                </c:pt>
                <c:pt idx="66">
                  <c:v>7.57</c:v>
                </c:pt>
                <c:pt idx="67">
                  <c:v>5.92</c:v>
                </c:pt>
                <c:pt idx="68">
                  <c:v>6.13</c:v>
                </c:pt>
                <c:pt idx="69">
                  <c:v>4.5999999999999996</c:v>
                </c:pt>
                <c:pt idx="70">
                  <c:v>5.07</c:v>
                </c:pt>
                <c:pt idx="71">
                  <c:v>7.26</c:v>
                </c:pt>
                <c:pt idx="72">
                  <c:v>4.72</c:v>
                </c:pt>
                <c:pt idx="73">
                  <c:v>5</c:v>
                </c:pt>
                <c:pt idx="74">
                  <c:v>5.35</c:v>
                </c:pt>
                <c:pt idx="75">
                  <c:v>4.8</c:v>
                </c:pt>
                <c:pt idx="76">
                  <c:v>3.02</c:v>
                </c:pt>
                <c:pt idx="77">
                  <c:v>4.04</c:v>
                </c:pt>
                <c:pt idx="78">
                  <c:v>3.73</c:v>
                </c:pt>
                <c:pt idx="79">
                  <c:v>5.66</c:v>
                </c:pt>
                <c:pt idx="80">
                  <c:v>4.1900000000000004</c:v>
                </c:pt>
                <c:pt idx="81">
                  <c:v>6.33</c:v>
                </c:pt>
                <c:pt idx="82">
                  <c:v>6.9</c:v>
                </c:pt>
                <c:pt idx="83">
                  <c:v>4.17</c:v>
                </c:pt>
                <c:pt idx="84">
                  <c:v>3.3</c:v>
                </c:pt>
                <c:pt idx="85">
                  <c:v>4.53</c:v>
                </c:pt>
                <c:pt idx="86">
                  <c:v>5.29</c:v>
                </c:pt>
                <c:pt idx="87">
                  <c:v>5.27</c:v>
                </c:pt>
                <c:pt idx="88">
                  <c:v>4.25</c:v>
                </c:pt>
                <c:pt idx="89">
                  <c:v>5.86</c:v>
                </c:pt>
                <c:pt idx="90">
                  <c:v>7.05</c:v>
                </c:pt>
                <c:pt idx="91">
                  <c:v>7.41</c:v>
                </c:pt>
                <c:pt idx="92">
                  <c:v>6.29</c:v>
                </c:pt>
                <c:pt idx="93">
                  <c:v>6.28</c:v>
                </c:pt>
                <c:pt idx="94">
                  <c:v>7.37</c:v>
                </c:pt>
                <c:pt idx="95">
                  <c:v>7.09</c:v>
                </c:pt>
                <c:pt idx="96">
                  <c:v>5.08</c:v>
                </c:pt>
                <c:pt idx="97">
                  <c:v>6.41</c:v>
                </c:pt>
                <c:pt idx="98">
                  <c:v>4.33</c:v>
                </c:pt>
                <c:pt idx="99">
                  <c:v>5.72</c:v>
                </c:pt>
                <c:pt idx="100">
                  <c:v>7.11</c:v>
                </c:pt>
                <c:pt idx="101">
                  <c:v>6.86</c:v>
                </c:pt>
                <c:pt idx="102">
                  <c:v>9.58</c:v>
                </c:pt>
                <c:pt idx="103">
                  <c:v>7.17</c:v>
                </c:pt>
                <c:pt idx="104">
                  <c:v>7.63</c:v>
                </c:pt>
                <c:pt idx="105">
                  <c:v>7.53</c:v>
                </c:pt>
                <c:pt idx="106">
                  <c:v>8.31</c:v>
                </c:pt>
                <c:pt idx="107">
                  <c:v>7.67</c:v>
                </c:pt>
                <c:pt idx="108">
                  <c:v>7.71</c:v>
                </c:pt>
                <c:pt idx="109">
                  <c:v>10.63</c:v>
                </c:pt>
                <c:pt idx="110">
                  <c:v>7.08</c:v>
                </c:pt>
                <c:pt idx="111">
                  <c:v>7.57</c:v>
                </c:pt>
                <c:pt idx="112">
                  <c:v>8.64</c:v>
                </c:pt>
                <c:pt idx="113">
                  <c:v>7.4</c:v>
                </c:pt>
                <c:pt idx="114">
                  <c:v>8.43</c:v>
                </c:pt>
                <c:pt idx="115">
                  <c:v>8.32</c:v>
                </c:pt>
                <c:pt idx="116">
                  <c:v>11.58</c:v>
                </c:pt>
                <c:pt idx="117">
                  <c:v>4.6900000000000004</c:v>
                </c:pt>
                <c:pt idx="118">
                  <c:v>9.26</c:v>
                </c:pt>
                <c:pt idx="119">
                  <c:v>9.59</c:v>
                </c:pt>
                <c:pt idx="120">
                  <c:v>9.7899999999999991</c:v>
                </c:pt>
                <c:pt idx="121">
                  <c:v>11.47</c:v>
                </c:pt>
                <c:pt idx="122">
                  <c:v>5.0999999999999996</c:v>
                </c:pt>
                <c:pt idx="123">
                  <c:v>9.99</c:v>
                </c:pt>
                <c:pt idx="124">
                  <c:v>9.5299999999999994</c:v>
                </c:pt>
                <c:pt idx="125">
                  <c:v>5.15</c:v>
                </c:pt>
                <c:pt idx="126">
                  <c:v>9.5299999999999994</c:v>
                </c:pt>
                <c:pt idx="127">
                  <c:v>10.98</c:v>
                </c:pt>
                <c:pt idx="128">
                  <c:v>12.56</c:v>
                </c:pt>
                <c:pt idx="129">
                  <c:v>11.22</c:v>
                </c:pt>
                <c:pt idx="130">
                  <c:v>8.64</c:v>
                </c:pt>
                <c:pt idx="131">
                  <c:v>4.8099999999999996</c:v>
                </c:pt>
                <c:pt idx="132">
                  <c:v>6.71</c:v>
                </c:pt>
                <c:pt idx="133">
                  <c:v>9.81</c:v>
                </c:pt>
                <c:pt idx="134">
                  <c:v>9.4700000000000006</c:v>
                </c:pt>
                <c:pt idx="135">
                  <c:v>10.029999999999999</c:v>
                </c:pt>
                <c:pt idx="136">
                  <c:v>8.02</c:v>
                </c:pt>
                <c:pt idx="137">
                  <c:v>7.29</c:v>
                </c:pt>
                <c:pt idx="138">
                  <c:v>7.56</c:v>
                </c:pt>
                <c:pt idx="139">
                  <c:v>6.98</c:v>
                </c:pt>
                <c:pt idx="140">
                  <c:v>10</c:v>
                </c:pt>
                <c:pt idx="141">
                  <c:v>8.52</c:v>
                </c:pt>
                <c:pt idx="142">
                  <c:v>8.6999999999999993</c:v>
                </c:pt>
                <c:pt idx="143">
                  <c:v>7.56</c:v>
                </c:pt>
                <c:pt idx="144">
                  <c:v>5.01</c:v>
                </c:pt>
                <c:pt idx="145">
                  <c:v>7.72</c:v>
                </c:pt>
                <c:pt idx="146">
                  <c:v>8.75</c:v>
                </c:pt>
                <c:pt idx="147">
                  <c:v>11.42</c:v>
                </c:pt>
                <c:pt idx="148">
                  <c:v>6.98</c:v>
                </c:pt>
                <c:pt idx="149">
                  <c:v>7.06</c:v>
                </c:pt>
                <c:pt idx="150">
                  <c:v>10.24</c:v>
                </c:pt>
                <c:pt idx="151">
                  <c:v>9.27</c:v>
                </c:pt>
              </c:numCache>
            </c:numRef>
          </c:xVal>
          <c:yVal>
            <c:numRef>
              <c:f>'2019 data'!$K$75:$K$226</c:f>
              <c:numCache>
                <c:formatCode>General</c:formatCode>
                <c:ptCount val="152"/>
                <c:pt idx="0">
                  <c:v>0.316</c:v>
                </c:pt>
                <c:pt idx="1">
                  <c:v>0.27</c:v>
                </c:pt>
                <c:pt idx="2">
                  <c:v>0.248</c:v>
                </c:pt>
                <c:pt idx="3">
                  <c:v>0.316</c:v>
                </c:pt>
                <c:pt idx="4">
                  <c:v>0.4</c:v>
                </c:pt>
                <c:pt idx="5">
                  <c:v>0.32599999999999996</c:v>
                </c:pt>
                <c:pt idx="6">
                  <c:v>0.23799999999999999</c:v>
                </c:pt>
                <c:pt idx="7">
                  <c:v>0.25</c:v>
                </c:pt>
                <c:pt idx="8">
                  <c:v>0.23799999999999999</c:v>
                </c:pt>
                <c:pt idx="9">
                  <c:v>0.29599999999999999</c:v>
                </c:pt>
                <c:pt idx="10">
                  <c:v>0.246</c:v>
                </c:pt>
                <c:pt idx="11">
                  <c:v>0.28799999999999998</c:v>
                </c:pt>
                <c:pt idx="12">
                  <c:v>0.79800000000000004</c:v>
                </c:pt>
                <c:pt idx="13">
                  <c:v>0.60599999999999998</c:v>
                </c:pt>
                <c:pt idx="14">
                  <c:v>0.72599999999999998</c:v>
                </c:pt>
                <c:pt idx="15">
                  <c:v>0.86599999999999999</c:v>
                </c:pt>
                <c:pt idx="16">
                  <c:v>1.1480000000000001</c:v>
                </c:pt>
                <c:pt idx="17">
                  <c:v>1.0580000000000001</c:v>
                </c:pt>
                <c:pt idx="18">
                  <c:v>0.88800000000000012</c:v>
                </c:pt>
                <c:pt idx="19">
                  <c:v>0.78800000000000003</c:v>
                </c:pt>
                <c:pt idx="20">
                  <c:v>0.72599999999999998</c:v>
                </c:pt>
                <c:pt idx="21">
                  <c:v>0.97</c:v>
                </c:pt>
                <c:pt idx="22">
                  <c:v>0.85199999999999998</c:v>
                </c:pt>
                <c:pt idx="23">
                  <c:v>0.68200000000000005</c:v>
                </c:pt>
                <c:pt idx="24">
                  <c:v>1.8839999999999999</c:v>
                </c:pt>
                <c:pt idx="25">
                  <c:v>1.702</c:v>
                </c:pt>
                <c:pt idx="26">
                  <c:v>1.9780000000000002</c:v>
                </c:pt>
                <c:pt idx="27">
                  <c:v>1.698</c:v>
                </c:pt>
                <c:pt idx="28">
                  <c:v>2.7960000000000003</c:v>
                </c:pt>
                <c:pt idx="29">
                  <c:v>1.698</c:v>
                </c:pt>
                <c:pt idx="30">
                  <c:v>2.472</c:v>
                </c:pt>
                <c:pt idx="31">
                  <c:v>1.6640000000000001</c:v>
                </c:pt>
                <c:pt idx="32">
                  <c:v>2.0260000000000002</c:v>
                </c:pt>
                <c:pt idx="33">
                  <c:v>2.57</c:v>
                </c:pt>
                <c:pt idx="34">
                  <c:v>1.03</c:v>
                </c:pt>
                <c:pt idx="35">
                  <c:v>1.9440000000000002</c:v>
                </c:pt>
                <c:pt idx="36">
                  <c:v>2.4059999999999997</c:v>
                </c:pt>
                <c:pt idx="37">
                  <c:v>2.62</c:v>
                </c:pt>
                <c:pt idx="38">
                  <c:v>1.7719999999999998</c:v>
                </c:pt>
                <c:pt idx="39">
                  <c:v>2.6040000000000001</c:v>
                </c:pt>
                <c:pt idx="40">
                  <c:v>2.4140000000000001</c:v>
                </c:pt>
                <c:pt idx="41">
                  <c:v>3.18</c:v>
                </c:pt>
                <c:pt idx="42">
                  <c:v>2.8519999999999999</c:v>
                </c:pt>
                <c:pt idx="43">
                  <c:v>2.1440000000000001</c:v>
                </c:pt>
                <c:pt idx="44">
                  <c:v>3.1619999999999999</c:v>
                </c:pt>
                <c:pt idx="45">
                  <c:v>2.7559999999999998</c:v>
                </c:pt>
                <c:pt idx="46">
                  <c:v>2.782</c:v>
                </c:pt>
                <c:pt idx="47">
                  <c:v>2.4319999999999999</c:v>
                </c:pt>
                <c:pt idx="48">
                  <c:v>1.89</c:v>
                </c:pt>
                <c:pt idx="49">
                  <c:v>3.94</c:v>
                </c:pt>
                <c:pt idx="50">
                  <c:v>2.16</c:v>
                </c:pt>
                <c:pt idx="51">
                  <c:v>2.77</c:v>
                </c:pt>
                <c:pt idx="52">
                  <c:v>3.79</c:v>
                </c:pt>
                <c:pt idx="53">
                  <c:v>3.06</c:v>
                </c:pt>
                <c:pt idx="54">
                  <c:v>3.07</c:v>
                </c:pt>
                <c:pt idx="55">
                  <c:v>2.5</c:v>
                </c:pt>
                <c:pt idx="56">
                  <c:v>3.3</c:v>
                </c:pt>
                <c:pt idx="57">
                  <c:v>3.29</c:v>
                </c:pt>
                <c:pt idx="58">
                  <c:v>2.88</c:v>
                </c:pt>
                <c:pt idx="59">
                  <c:v>4.3899999999999997</c:v>
                </c:pt>
                <c:pt idx="60">
                  <c:v>2.61</c:v>
                </c:pt>
                <c:pt idx="61">
                  <c:v>2.9</c:v>
                </c:pt>
                <c:pt idx="62">
                  <c:v>3.28</c:v>
                </c:pt>
                <c:pt idx="63">
                  <c:v>3.19</c:v>
                </c:pt>
                <c:pt idx="64">
                  <c:v>4.63</c:v>
                </c:pt>
                <c:pt idx="65">
                  <c:v>3.37</c:v>
                </c:pt>
                <c:pt idx="66">
                  <c:v>4.59</c:v>
                </c:pt>
                <c:pt idx="67">
                  <c:v>3.72</c:v>
                </c:pt>
                <c:pt idx="68">
                  <c:v>3.85</c:v>
                </c:pt>
                <c:pt idx="69">
                  <c:v>2.86</c:v>
                </c:pt>
                <c:pt idx="70">
                  <c:v>3.11</c:v>
                </c:pt>
                <c:pt idx="71">
                  <c:v>4.45</c:v>
                </c:pt>
                <c:pt idx="72">
                  <c:v>3.09</c:v>
                </c:pt>
                <c:pt idx="73">
                  <c:v>3.31</c:v>
                </c:pt>
                <c:pt idx="74">
                  <c:v>3.51</c:v>
                </c:pt>
                <c:pt idx="75">
                  <c:v>3.03</c:v>
                </c:pt>
                <c:pt idx="76">
                  <c:v>1.89</c:v>
                </c:pt>
                <c:pt idx="77">
                  <c:v>2.68</c:v>
                </c:pt>
                <c:pt idx="78">
                  <c:v>2.37</c:v>
                </c:pt>
                <c:pt idx="79">
                  <c:v>3.61</c:v>
                </c:pt>
                <c:pt idx="80">
                  <c:v>2.67</c:v>
                </c:pt>
                <c:pt idx="81">
                  <c:v>4.12</c:v>
                </c:pt>
                <c:pt idx="82">
                  <c:v>4.43</c:v>
                </c:pt>
                <c:pt idx="83">
                  <c:v>2.6</c:v>
                </c:pt>
                <c:pt idx="84">
                  <c:v>2.0099999999999998</c:v>
                </c:pt>
                <c:pt idx="85">
                  <c:v>2.98</c:v>
                </c:pt>
                <c:pt idx="86">
                  <c:v>3.38</c:v>
                </c:pt>
                <c:pt idx="87">
                  <c:v>3.38</c:v>
                </c:pt>
                <c:pt idx="88">
                  <c:v>2.73</c:v>
                </c:pt>
                <c:pt idx="89">
                  <c:v>3.79</c:v>
                </c:pt>
                <c:pt idx="90">
                  <c:v>4.3499999999999996</c:v>
                </c:pt>
                <c:pt idx="91">
                  <c:v>4.67</c:v>
                </c:pt>
                <c:pt idx="92">
                  <c:v>4.03</c:v>
                </c:pt>
                <c:pt idx="93">
                  <c:v>3.96</c:v>
                </c:pt>
                <c:pt idx="94">
                  <c:v>4.8499999999999996</c:v>
                </c:pt>
                <c:pt idx="95">
                  <c:v>4.38</c:v>
                </c:pt>
                <c:pt idx="96">
                  <c:v>3.4</c:v>
                </c:pt>
                <c:pt idx="97">
                  <c:v>4.0599999999999996</c:v>
                </c:pt>
                <c:pt idx="98">
                  <c:v>2.78</c:v>
                </c:pt>
                <c:pt idx="99">
                  <c:v>3.45</c:v>
                </c:pt>
                <c:pt idx="100">
                  <c:v>4.41</c:v>
                </c:pt>
                <c:pt idx="101">
                  <c:v>4.1900000000000004</c:v>
                </c:pt>
                <c:pt idx="102">
                  <c:v>5.13</c:v>
                </c:pt>
                <c:pt idx="103">
                  <c:v>4.09</c:v>
                </c:pt>
                <c:pt idx="104">
                  <c:v>3.87</c:v>
                </c:pt>
                <c:pt idx="105">
                  <c:v>4.22</c:v>
                </c:pt>
                <c:pt idx="106">
                  <c:v>4.5199999999999996</c:v>
                </c:pt>
                <c:pt idx="107">
                  <c:v>4.13</c:v>
                </c:pt>
                <c:pt idx="108">
                  <c:v>3.81</c:v>
                </c:pt>
                <c:pt idx="109">
                  <c:v>5.62</c:v>
                </c:pt>
                <c:pt idx="110">
                  <c:v>3.79</c:v>
                </c:pt>
                <c:pt idx="111">
                  <c:v>3.8</c:v>
                </c:pt>
                <c:pt idx="112">
                  <c:v>4.59</c:v>
                </c:pt>
                <c:pt idx="113">
                  <c:v>4.1100000000000003</c:v>
                </c:pt>
                <c:pt idx="114">
                  <c:v>4.66</c:v>
                </c:pt>
                <c:pt idx="115">
                  <c:v>4.53</c:v>
                </c:pt>
                <c:pt idx="116">
                  <c:v>6.45</c:v>
                </c:pt>
                <c:pt idx="117">
                  <c:v>2.48</c:v>
                </c:pt>
                <c:pt idx="118">
                  <c:v>5.46</c:v>
                </c:pt>
                <c:pt idx="119">
                  <c:v>4.97</c:v>
                </c:pt>
                <c:pt idx="120">
                  <c:v>5.36</c:v>
                </c:pt>
                <c:pt idx="121">
                  <c:v>6.45</c:v>
                </c:pt>
                <c:pt idx="122">
                  <c:v>2.99</c:v>
                </c:pt>
                <c:pt idx="123">
                  <c:v>6.01</c:v>
                </c:pt>
                <c:pt idx="124">
                  <c:v>5.39</c:v>
                </c:pt>
                <c:pt idx="125">
                  <c:v>3.06</c:v>
                </c:pt>
                <c:pt idx="126">
                  <c:v>5.48</c:v>
                </c:pt>
                <c:pt idx="127">
                  <c:v>6.31</c:v>
                </c:pt>
                <c:pt idx="128">
                  <c:v>7.29</c:v>
                </c:pt>
                <c:pt idx="129">
                  <c:v>6.41</c:v>
                </c:pt>
                <c:pt idx="130">
                  <c:v>5.04</c:v>
                </c:pt>
                <c:pt idx="131">
                  <c:v>2.61</c:v>
                </c:pt>
                <c:pt idx="132">
                  <c:v>3.81</c:v>
                </c:pt>
                <c:pt idx="133">
                  <c:v>5.31</c:v>
                </c:pt>
                <c:pt idx="134">
                  <c:v>5.48</c:v>
                </c:pt>
                <c:pt idx="135">
                  <c:v>6.04</c:v>
                </c:pt>
                <c:pt idx="136">
                  <c:v>4.63</c:v>
                </c:pt>
                <c:pt idx="137">
                  <c:v>3.13</c:v>
                </c:pt>
                <c:pt idx="138">
                  <c:v>4.08</c:v>
                </c:pt>
                <c:pt idx="139">
                  <c:v>4.0999999999999996</c:v>
                </c:pt>
                <c:pt idx="140">
                  <c:v>5.6</c:v>
                </c:pt>
                <c:pt idx="141">
                  <c:v>4.47</c:v>
                </c:pt>
                <c:pt idx="142">
                  <c:v>5.03</c:v>
                </c:pt>
                <c:pt idx="143">
                  <c:v>4.1900000000000004</c:v>
                </c:pt>
                <c:pt idx="144">
                  <c:v>3.05</c:v>
                </c:pt>
                <c:pt idx="145">
                  <c:v>4.88</c:v>
                </c:pt>
                <c:pt idx="146">
                  <c:v>4.99</c:v>
                </c:pt>
                <c:pt idx="147">
                  <c:v>6.15</c:v>
                </c:pt>
                <c:pt idx="148">
                  <c:v>4.0599999999999996</c:v>
                </c:pt>
                <c:pt idx="149">
                  <c:v>4.08</c:v>
                </c:pt>
                <c:pt idx="150">
                  <c:v>5.78</c:v>
                </c:pt>
                <c:pt idx="151">
                  <c:v>5.4</c:v>
                </c:pt>
              </c:numCache>
            </c:numRef>
          </c:yVal>
          <c:smooth val="0"/>
          <c:extLst>
            <c:ext xmlns:c16="http://schemas.microsoft.com/office/drawing/2014/chart" uri="{C3380CC4-5D6E-409C-BE32-E72D297353CC}">
              <c16:uniqueId val="{00000001-628E-4CE0-AD2E-3D944BD050DF}"/>
            </c:ext>
          </c:extLst>
        </c:ser>
        <c:ser>
          <c:idx val="0"/>
          <c:order val="1"/>
          <c:tx>
            <c:v>Leaf DW MAT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'2019 data'!$T$227:$T$439</c:f>
              <c:numCache>
                <c:formatCode>General</c:formatCode>
                <c:ptCount val="213"/>
                <c:pt idx="0">
                  <c:v>13</c:v>
                </c:pt>
                <c:pt idx="1">
                  <c:v>11.239999999999998</c:v>
                </c:pt>
                <c:pt idx="2">
                  <c:v>8.16</c:v>
                </c:pt>
                <c:pt idx="3">
                  <c:v>17.560000000000002</c:v>
                </c:pt>
                <c:pt idx="4">
                  <c:v>17.55</c:v>
                </c:pt>
                <c:pt idx="7">
                  <c:v>14.13</c:v>
                </c:pt>
                <c:pt idx="10">
                  <c:v>14.870000000000001</c:v>
                </c:pt>
                <c:pt idx="11">
                  <c:v>17.13</c:v>
                </c:pt>
                <c:pt idx="12">
                  <c:v>8.25</c:v>
                </c:pt>
                <c:pt idx="14">
                  <c:v>15.559999999999999</c:v>
                </c:pt>
                <c:pt idx="15">
                  <c:v>18.71</c:v>
                </c:pt>
                <c:pt idx="16">
                  <c:v>12.73</c:v>
                </c:pt>
                <c:pt idx="18">
                  <c:v>12.39</c:v>
                </c:pt>
                <c:pt idx="20">
                  <c:v>12.24</c:v>
                </c:pt>
                <c:pt idx="22">
                  <c:v>17.57</c:v>
                </c:pt>
                <c:pt idx="25">
                  <c:v>17</c:v>
                </c:pt>
                <c:pt idx="27">
                  <c:v>16.559999999999999</c:v>
                </c:pt>
                <c:pt idx="29">
                  <c:v>11.23</c:v>
                </c:pt>
                <c:pt idx="31">
                  <c:v>9.41</c:v>
                </c:pt>
                <c:pt idx="34">
                  <c:v>12.08</c:v>
                </c:pt>
                <c:pt idx="36">
                  <c:v>15.469999999999999</c:v>
                </c:pt>
                <c:pt idx="37">
                  <c:v>15.1</c:v>
                </c:pt>
                <c:pt idx="42">
                  <c:v>8.19</c:v>
                </c:pt>
                <c:pt idx="46">
                  <c:v>13.72</c:v>
                </c:pt>
                <c:pt idx="48">
                  <c:v>8.94</c:v>
                </c:pt>
                <c:pt idx="52">
                  <c:v>25.189999999999998</c:v>
                </c:pt>
                <c:pt idx="53">
                  <c:v>23.740000000000002</c:v>
                </c:pt>
                <c:pt idx="54">
                  <c:v>19.8</c:v>
                </c:pt>
                <c:pt idx="55">
                  <c:v>16.350000000000001</c:v>
                </c:pt>
                <c:pt idx="56">
                  <c:v>24.91</c:v>
                </c:pt>
                <c:pt idx="57">
                  <c:v>26.52</c:v>
                </c:pt>
                <c:pt idx="58">
                  <c:v>21.080000000000002</c:v>
                </c:pt>
                <c:pt idx="59">
                  <c:v>17.869999999999997</c:v>
                </c:pt>
                <c:pt idx="60">
                  <c:v>29.790000000000003</c:v>
                </c:pt>
                <c:pt idx="61">
                  <c:v>20.079999999999998</c:v>
                </c:pt>
                <c:pt idx="62">
                  <c:v>14.77</c:v>
                </c:pt>
                <c:pt idx="63">
                  <c:v>25.740000000000002</c:v>
                </c:pt>
                <c:pt idx="64">
                  <c:v>27.229999999999997</c:v>
                </c:pt>
                <c:pt idx="65">
                  <c:v>24.2</c:v>
                </c:pt>
                <c:pt idx="66">
                  <c:v>37.74</c:v>
                </c:pt>
                <c:pt idx="67">
                  <c:v>37.81</c:v>
                </c:pt>
                <c:pt idx="68">
                  <c:v>35.5</c:v>
                </c:pt>
                <c:pt idx="69">
                  <c:v>38.400000000000006</c:v>
                </c:pt>
                <c:pt idx="70">
                  <c:v>31.88</c:v>
                </c:pt>
                <c:pt idx="71">
                  <c:v>22.279999999999998</c:v>
                </c:pt>
                <c:pt idx="72">
                  <c:v>31.06</c:v>
                </c:pt>
                <c:pt idx="73">
                  <c:v>25.890000000000004</c:v>
                </c:pt>
                <c:pt idx="74">
                  <c:v>35.32</c:v>
                </c:pt>
                <c:pt idx="75">
                  <c:v>31.760000000000005</c:v>
                </c:pt>
                <c:pt idx="76">
                  <c:v>38.839999999999996</c:v>
                </c:pt>
                <c:pt idx="77">
                  <c:v>24.62</c:v>
                </c:pt>
                <c:pt idx="78">
                  <c:v>32.86</c:v>
                </c:pt>
                <c:pt idx="79">
                  <c:v>30.51</c:v>
                </c:pt>
                <c:pt idx="80">
                  <c:v>27.1</c:v>
                </c:pt>
                <c:pt idx="81">
                  <c:v>25.17</c:v>
                </c:pt>
                <c:pt idx="82">
                  <c:v>30.99</c:v>
                </c:pt>
                <c:pt idx="83">
                  <c:v>28.669999999999998</c:v>
                </c:pt>
                <c:pt idx="84">
                  <c:v>26.369999999999997</c:v>
                </c:pt>
                <c:pt idx="85">
                  <c:v>30.29</c:v>
                </c:pt>
                <c:pt idx="86">
                  <c:v>15.27</c:v>
                </c:pt>
                <c:pt idx="87">
                  <c:v>25.919999999999998</c:v>
                </c:pt>
                <c:pt idx="88">
                  <c:v>15.26</c:v>
                </c:pt>
                <c:pt idx="89">
                  <c:v>21</c:v>
                </c:pt>
                <c:pt idx="90">
                  <c:v>32.92</c:v>
                </c:pt>
                <c:pt idx="91">
                  <c:v>32.199999999999996</c:v>
                </c:pt>
                <c:pt idx="92">
                  <c:v>31.58</c:v>
                </c:pt>
                <c:pt idx="93">
                  <c:v>34.599999999999994</c:v>
                </c:pt>
                <c:pt idx="94">
                  <c:v>10.96</c:v>
                </c:pt>
                <c:pt idx="95">
                  <c:v>22.87</c:v>
                </c:pt>
                <c:pt idx="96">
                  <c:v>24.8</c:v>
                </c:pt>
                <c:pt idx="97">
                  <c:v>14.469999999999999</c:v>
                </c:pt>
                <c:pt idx="98">
                  <c:v>20.2</c:v>
                </c:pt>
                <c:pt idx="99">
                  <c:v>22.59</c:v>
                </c:pt>
                <c:pt idx="100">
                  <c:v>21.54</c:v>
                </c:pt>
                <c:pt idx="101">
                  <c:v>19.190000000000001</c:v>
                </c:pt>
                <c:pt idx="102">
                  <c:v>25.560000000000002</c:v>
                </c:pt>
                <c:pt idx="103">
                  <c:v>24.02</c:v>
                </c:pt>
                <c:pt idx="104">
                  <c:v>17.610000000000003</c:v>
                </c:pt>
                <c:pt idx="105">
                  <c:v>21.44</c:v>
                </c:pt>
                <c:pt idx="106">
                  <c:v>27.158000000000001</c:v>
                </c:pt>
                <c:pt idx="107">
                  <c:v>23.963999999999999</c:v>
                </c:pt>
                <c:pt idx="108">
                  <c:v>19.276</c:v>
                </c:pt>
                <c:pt idx="109">
                  <c:v>21.988</c:v>
                </c:pt>
                <c:pt idx="110">
                  <c:v>14.92</c:v>
                </c:pt>
                <c:pt idx="111">
                  <c:v>15.898</c:v>
                </c:pt>
                <c:pt idx="112">
                  <c:v>19.106999999999999</c:v>
                </c:pt>
                <c:pt idx="113">
                  <c:v>23.273</c:v>
                </c:pt>
                <c:pt idx="114">
                  <c:v>14.356999999999999</c:v>
                </c:pt>
                <c:pt idx="115">
                  <c:v>20.861999999999998</c:v>
                </c:pt>
                <c:pt idx="116">
                  <c:v>16.937000000000001</c:v>
                </c:pt>
                <c:pt idx="117">
                  <c:v>20.821999999999999</c:v>
                </c:pt>
                <c:pt idx="118">
                  <c:v>19.720999999999997</c:v>
                </c:pt>
                <c:pt idx="119">
                  <c:v>17.026</c:v>
                </c:pt>
                <c:pt idx="120">
                  <c:v>16.100000000000001</c:v>
                </c:pt>
                <c:pt idx="121">
                  <c:v>16.768000000000001</c:v>
                </c:pt>
                <c:pt idx="122">
                  <c:v>20.986000000000001</c:v>
                </c:pt>
                <c:pt idx="123">
                  <c:v>16.199000000000002</c:v>
                </c:pt>
                <c:pt idx="124">
                  <c:v>22.414999999999999</c:v>
                </c:pt>
                <c:pt idx="125">
                  <c:v>14.189</c:v>
                </c:pt>
                <c:pt idx="126">
                  <c:v>14.815000000000001</c:v>
                </c:pt>
                <c:pt idx="127">
                  <c:v>15.743000000000002</c:v>
                </c:pt>
                <c:pt idx="128">
                  <c:v>17.664999999999999</c:v>
                </c:pt>
                <c:pt idx="129">
                  <c:v>19.164000000000001</c:v>
                </c:pt>
                <c:pt idx="130">
                  <c:v>15.674999999999999</c:v>
                </c:pt>
                <c:pt idx="131">
                  <c:v>15.664</c:v>
                </c:pt>
                <c:pt idx="132">
                  <c:v>11.656000000000001</c:v>
                </c:pt>
                <c:pt idx="133">
                  <c:v>25.475999999999999</c:v>
                </c:pt>
                <c:pt idx="134">
                  <c:v>16.542999999999999</c:v>
                </c:pt>
                <c:pt idx="135">
                  <c:v>14.443000000000001</c:v>
                </c:pt>
                <c:pt idx="136">
                  <c:v>25.203000000000003</c:v>
                </c:pt>
                <c:pt idx="137">
                  <c:v>22.814999999999998</c:v>
                </c:pt>
                <c:pt idx="138">
                  <c:v>14.667999999999999</c:v>
                </c:pt>
                <c:pt idx="139">
                  <c:v>16.777000000000001</c:v>
                </c:pt>
                <c:pt idx="140">
                  <c:v>22.164000000000001</c:v>
                </c:pt>
                <c:pt idx="141">
                  <c:v>12.946</c:v>
                </c:pt>
                <c:pt idx="142">
                  <c:v>18.666</c:v>
                </c:pt>
                <c:pt idx="143">
                  <c:v>7.6710000000000012</c:v>
                </c:pt>
                <c:pt idx="144">
                  <c:v>21.657</c:v>
                </c:pt>
                <c:pt idx="145">
                  <c:v>23.427</c:v>
                </c:pt>
                <c:pt idx="146">
                  <c:v>22.221</c:v>
                </c:pt>
                <c:pt idx="147">
                  <c:v>17.670000000000002</c:v>
                </c:pt>
                <c:pt idx="148">
                  <c:v>17.140999999999998</c:v>
                </c:pt>
                <c:pt idx="149">
                  <c:v>22.520000000000003</c:v>
                </c:pt>
                <c:pt idx="150">
                  <c:v>10.541</c:v>
                </c:pt>
                <c:pt idx="151">
                  <c:v>21.567999999999998</c:v>
                </c:pt>
                <c:pt idx="152">
                  <c:v>19.841999999999999</c:v>
                </c:pt>
                <c:pt idx="153">
                  <c:v>20.398</c:v>
                </c:pt>
                <c:pt idx="154">
                  <c:v>16.102</c:v>
                </c:pt>
                <c:pt idx="155">
                  <c:v>12.619</c:v>
                </c:pt>
                <c:pt idx="156">
                  <c:v>11.844000000000001</c:v>
                </c:pt>
                <c:pt idx="157">
                  <c:v>22.338999999999999</c:v>
                </c:pt>
                <c:pt idx="158">
                  <c:v>22.362000000000002</c:v>
                </c:pt>
                <c:pt idx="159">
                  <c:v>18.831</c:v>
                </c:pt>
                <c:pt idx="160">
                  <c:v>13.51</c:v>
                </c:pt>
                <c:pt idx="161">
                  <c:v>17.259999999999998</c:v>
                </c:pt>
                <c:pt idx="162">
                  <c:v>18.350000000000001</c:v>
                </c:pt>
                <c:pt idx="163">
                  <c:v>19.79</c:v>
                </c:pt>
                <c:pt idx="164">
                  <c:v>18.920000000000002</c:v>
                </c:pt>
                <c:pt idx="165">
                  <c:v>15.940000000000001</c:v>
                </c:pt>
                <c:pt idx="166">
                  <c:v>18.149999999999999</c:v>
                </c:pt>
                <c:pt idx="167">
                  <c:v>28.709999999999997</c:v>
                </c:pt>
                <c:pt idx="168">
                  <c:v>17.88</c:v>
                </c:pt>
                <c:pt idx="169">
                  <c:v>12.120000000000001</c:v>
                </c:pt>
                <c:pt idx="170">
                  <c:v>21.9</c:v>
                </c:pt>
                <c:pt idx="171">
                  <c:v>33.11</c:v>
                </c:pt>
                <c:pt idx="172">
                  <c:v>18.47</c:v>
                </c:pt>
                <c:pt idx="173">
                  <c:v>16.189999999999998</c:v>
                </c:pt>
                <c:pt idx="174">
                  <c:v>12.7</c:v>
                </c:pt>
                <c:pt idx="175">
                  <c:v>11.190000000000001</c:v>
                </c:pt>
                <c:pt idx="176">
                  <c:v>18.149999999999999</c:v>
                </c:pt>
                <c:pt idx="177">
                  <c:v>20.259999999999998</c:v>
                </c:pt>
                <c:pt idx="178">
                  <c:v>14.38</c:v>
                </c:pt>
                <c:pt idx="179">
                  <c:v>15.92</c:v>
                </c:pt>
                <c:pt idx="180">
                  <c:v>19.93</c:v>
                </c:pt>
                <c:pt idx="181">
                  <c:v>29.93</c:v>
                </c:pt>
                <c:pt idx="182">
                  <c:v>18</c:v>
                </c:pt>
                <c:pt idx="183">
                  <c:v>30.32</c:v>
                </c:pt>
                <c:pt idx="184">
                  <c:v>12.89</c:v>
                </c:pt>
                <c:pt idx="185">
                  <c:v>31.04</c:v>
                </c:pt>
                <c:pt idx="186">
                  <c:v>28.39</c:v>
                </c:pt>
                <c:pt idx="187">
                  <c:v>19.12</c:v>
                </c:pt>
                <c:pt idx="188">
                  <c:v>23.15</c:v>
                </c:pt>
                <c:pt idx="189">
                  <c:v>17.3</c:v>
                </c:pt>
                <c:pt idx="190">
                  <c:v>17.52</c:v>
                </c:pt>
                <c:pt idx="191">
                  <c:v>20.18</c:v>
                </c:pt>
                <c:pt idx="192">
                  <c:v>20.799999999999997</c:v>
                </c:pt>
                <c:pt idx="193">
                  <c:v>21.47</c:v>
                </c:pt>
                <c:pt idx="194">
                  <c:v>20.84</c:v>
                </c:pt>
                <c:pt idx="195">
                  <c:v>14.26</c:v>
                </c:pt>
                <c:pt idx="196">
                  <c:v>19.86</c:v>
                </c:pt>
                <c:pt idx="197">
                  <c:v>17.05</c:v>
                </c:pt>
                <c:pt idx="198">
                  <c:v>22.560000000000002</c:v>
                </c:pt>
                <c:pt idx="199">
                  <c:v>20.56</c:v>
                </c:pt>
                <c:pt idx="200">
                  <c:v>22.67</c:v>
                </c:pt>
                <c:pt idx="201">
                  <c:v>19.54</c:v>
                </c:pt>
                <c:pt idx="202">
                  <c:v>17.690000000000001</c:v>
                </c:pt>
                <c:pt idx="203">
                  <c:v>10.79</c:v>
                </c:pt>
                <c:pt idx="204">
                  <c:v>15.48</c:v>
                </c:pt>
                <c:pt idx="205">
                  <c:v>23.57</c:v>
                </c:pt>
                <c:pt idx="206">
                  <c:v>19.63</c:v>
                </c:pt>
                <c:pt idx="207">
                  <c:v>22.28</c:v>
                </c:pt>
                <c:pt idx="208">
                  <c:v>19.7</c:v>
                </c:pt>
                <c:pt idx="209">
                  <c:v>18.490000000000002</c:v>
                </c:pt>
                <c:pt idx="210">
                  <c:v>22.200000000000003</c:v>
                </c:pt>
                <c:pt idx="211">
                  <c:v>18.18</c:v>
                </c:pt>
                <c:pt idx="212">
                  <c:v>18.23</c:v>
                </c:pt>
              </c:numCache>
            </c:numRef>
          </c:xVal>
          <c:yVal>
            <c:numRef>
              <c:f>'2019 data'!$K$227:$K$439</c:f>
              <c:numCache>
                <c:formatCode>General</c:formatCode>
                <c:ptCount val="213"/>
                <c:pt idx="0">
                  <c:v>5.18</c:v>
                </c:pt>
                <c:pt idx="1">
                  <c:v>4.97</c:v>
                </c:pt>
                <c:pt idx="2">
                  <c:v>3.74</c:v>
                </c:pt>
                <c:pt idx="3">
                  <c:v>7.17</c:v>
                </c:pt>
                <c:pt idx="4">
                  <c:v>7.4</c:v>
                </c:pt>
                <c:pt idx="7">
                  <c:v>4.7300000000000004</c:v>
                </c:pt>
                <c:pt idx="10">
                  <c:v>6.2</c:v>
                </c:pt>
                <c:pt idx="11">
                  <c:v>7.27</c:v>
                </c:pt>
                <c:pt idx="12">
                  <c:v>3.32</c:v>
                </c:pt>
                <c:pt idx="14">
                  <c:v>5.37</c:v>
                </c:pt>
                <c:pt idx="15">
                  <c:v>7.46</c:v>
                </c:pt>
                <c:pt idx="16">
                  <c:v>5.26</c:v>
                </c:pt>
                <c:pt idx="18">
                  <c:v>4.18</c:v>
                </c:pt>
                <c:pt idx="20">
                  <c:v>4.75</c:v>
                </c:pt>
                <c:pt idx="22">
                  <c:v>6.52</c:v>
                </c:pt>
                <c:pt idx="25">
                  <c:v>10.050000000000001</c:v>
                </c:pt>
                <c:pt idx="27">
                  <c:v>6.31</c:v>
                </c:pt>
                <c:pt idx="29">
                  <c:v>3.92</c:v>
                </c:pt>
                <c:pt idx="31">
                  <c:v>4.5999999999999996</c:v>
                </c:pt>
                <c:pt idx="34">
                  <c:v>5.35</c:v>
                </c:pt>
                <c:pt idx="36">
                  <c:v>5.44</c:v>
                </c:pt>
                <c:pt idx="37">
                  <c:v>7.02</c:v>
                </c:pt>
                <c:pt idx="42">
                  <c:v>2.86</c:v>
                </c:pt>
                <c:pt idx="46">
                  <c:v>6.03</c:v>
                </c:pt>
                <c:pt idx="48">
                  <c:v>2.78</c:v>
                </c:pt>
                <c:pt idx="52">
                  <c:v>6.22</c:v>
                </c:pt>
                <c:pt idx="53">
                  <c:v>5.81</c:v>
                </c:pt>
                <c:pt idx="54">
                  <c:v>5.62</c:v>
                </c:pt>
                <c:pt idx="55">
                  <c:v>4.22</c:v>
                </c:pt>
                <c:pt idx="56">
                  <c:v>6.33</c:v>
                </c:pt>
                <c:pt idx="57">
                  <c:v>7.63</c:v>
                </c:pt>
                <c:pt idx="58">
                  <c:v>5.07</c:v>
                </c:pt>
                <c:pt idx="59">
                  <c:v>4.82</c:v>
                </c:pt>
                <c:pt idx="60">
                  <c:v>7.41</c:v>
                </c:pt>
                <c:pt idx="61">
                  <c:v>5.51</c:v>
                </c:pt>
                <c:pt idx="62">
                  <c:v>4.5599999999999996</c:v>
                </c:pt>
                <c:pt idx="63">
                  <c:v>8.89</c:v>
                </c:pt>
                <c:pt idx="64">
                  <c:v>6.79</c:v>
                </c:pt>
                <c:pt idx="65">
                  <c:v>8.6199999999999992</c:v>
                </c:pt>
                <c:pt idx="66">
                  <c:v>8.89</c:v>
                </c:pt>
                <c:pt idx="67">
                  <c:v>7.68</c:v>
                </c:pt>
                <c:pt idx="68">
                  <c:v>6.89</c:v>
                </c:pt>
                <c:pt idx="69">
                  <c:v>8.3699999999999992</c:v>
                </c:pt>
                <c:pt idx="70">
                  <c:v>7.14</c:v>
                </c:pt>
                <c:pt idx="71">
                  <c:v>5.09</c:v>
                </c:pt>
                <c:pt idx="72">
                  <c:v>7.26</c:v>
                </c:pt>
                <c:pt idx="73">
                  <c:v>7.17</c:v>
                </c:pt>
                <c:pt idx="74">
                  <c:v>8.52</c:v>
                </c:pt>
                <c:pt idx="75">
                  <c:v>8.9700000000000006</c:v>
                </c:pt>
                <c:pt idx="76">
                  <c:v>9.67</c:v>
                </c:pt>
                <c:pt idx="77">
                  <c:v>7.4</c:v>
                </c:pt>
                <c:pt idx="78">
                  <c:v>7.89</c:v>
                </c:pt>
                <c:pt idx="79">
                  <c:v>6.9</c:v>
                </c:pt>
                <c:pt idx="80">
                  <c:v>6.14</c:v>
                </c:pt>
                <c:pt idx="81">
                  <c:v>5.89</c:v>
                </c:pt>
                <c:pt idx="82">
                  <c:v>5.17</c:v>
                </c:pt>
                <c:pt idx="83">
                  <c:v>6.79</c:v>
                </c:pt>
                <c:pt idx="84">
                  <c:v>8.36</c:v>
                </c:pt>
                <c:pt idx="85">
                  <c:v>8.66</c:v>
                </c:pt>
                <c:pt idx="86">
                  <c:v>5.34</c:v>
                </c:pt>
                <c:pt idx="87">
                  <c:v>6.18</c:v>
                </c:pt>
                <c:pt idx="88">
                  <c:v>4.34</c:v>
                </c:pt>
                <c:pt idx="89">
                  <c:v>5.86</c:v>
                </c:pt>
                <c:pt idx="90">
                  <c:v>8.93</c:v>
                </c:pt>
                <c:pt idx="91">
                  <c:v>8.59</c:v>
                </c:pt>
                <c:pt idx="92">
                  <c:v>8.11</c:v>
                </c:pt>
                <c:pt idx="93">
                  <c:v>9.19</c:v>
                </c:pt>
                <c:pt idx="94">
                  <c:v>3.84</c:v>
                </c:pt>
                <c:pt idx="95">
                  <c:v>5.68</c:v>
                </c:pt>
                <c:pt idx="96">
                  <c:v>7.73</c:v>
                </c:pt>
                <c:pt idx="97">
                  <c:v>4.53</c:v>
                </c:pt>
                <c:pt idx="98">
                  <c:v>5.51</c:v>
                </c:pt>
                <c:pt idx="99">
                  <c:v>5.99</c:v>
                </c:pt>
                <c:pt idx="100">
                  <c:v>7.4</c:v>
                </c:pt>
                <c:pt idx="101">
                  <c:v>6.78</c:v>
                </c:pt>
                <c:pt idx="102">
                  <c:v>9.24</c:v>
                </c:pt>
                <c:pt idx="103">
                  <c:v>7.14</c:v>
                </c:pt>
                <c:pt idx="104">
                  <c:v>5.26</c:v>
                </c:pt>
                <c:pt idx="105">
                  <c:v>4.24</c:v>
                </c:pt>
                <c:pt idx="106">
                  <c:v>7.34</c:v>
                </c:pt>
                <c:pt idx="107">
                  <c:v>6.19</c:v>
                </c:pt>
                <c:pt idx="108">
                  <c:v>4.78</c:v>
                </c:pt>
                <c:pt idx="109">
                  <c:v>6.22</c:v>
                </c:pt>
                <c:pt idx="110">
                  <c:v>3.58</c:v>
                </c:pt>
                <c:pt idx="111">
                  <c:v>3.33</c:v>
                </c:pt>
                <c:pt idx="112">
                  <c:v>4.8600000000000003</c:v>
                </c:pt>
                <c:pt idx="113">
                  <c:v>6.33</c:v>
                </c:pt>
                <c:pt idx="114">
                  <c:v>3.64</c:v>
                </c:pt>
                <c:pt idx="115">
                  <c:v>5.08</c:v>
                </c:pt>
                <c:pt idx="116">
                  <c:v>3.97</c:v>
                </c:pt>
                <c:pt idx="117">
                  <c:v>5.6</c:v>
                </c:pt>
                <c:pt idx="118">
                  <c:v>5.35</c:v>
                </c:pt>
                <c:pt idx="119">
                  <c:v>4.6900000000000004</c:v>
                </c:pt>
                <c:pt idx="120">
                  <c:v>4.07</c:v>
                </c:pt>
                <c:pt idx="121">
                  <c:v>3.57</c:v>
                </c:pt>
                <c:pt idx="122">
                  <c:v>7.09</c:v>
                </c:pt>
                <c:pt idx="123">
                  <c:v>4.13</c:v>
                </c:pt>
                <c:pt idx="124">
                  <c:v>5.38</c:v>
                </c:pt>
                <c:pt idx="125">
                  <c:v>3.07</c:v>
                </c:pt>
                <c:pt idx="126">
                  <c:v>3.39</c:v>
                </c:pt>
                <c:pt idx="127">
                  <c:v>4.12</c:v>
                </c:pt>
                <c:pt idx="128">
                  <c:v>4.04</c:v>
                </c:pt>
                <c:pt idx="129">
                  <c:v>4.3</c:v>
                </c:pt>
                <c:pt idx="130">
                  <c:v>4.3499999999999996</c:v>
                </c:pt>
                <c:pt idx="131">
                  <c:v>4.04</c:v>
                </c:pt>
                <c:pt idx="132">
                  <c:v>2.81</c:v>
                </c:pt>
                <c:pt idx="133">
                  <c:v>7.47</c:v>
                </c:pt>
                <c:pt idx="134">
                  <c:v>4.04</c:v>
                </c:pt>
                <c:pt idx="135">
                  <c:v>3.03</c:v>
                </c:pt>
                <c:pt idx="136">
                  <c:v>6.33</c:v>
                </c:pt>
                <c:pt idx="137">
                  <c:v>5.97</c:v>
                </c:pt>
                <c:pt idx="138">
                  <c:v>3.3</c:v>
                </c:pt>
                <c:pt idx="139">
                  <c:v>4.7699999999999996</c:v>
                </c:pt>
                <c:pt idx="140">
                  <c:v>5.18</c:v>
                </c:pt>
                <c:pt idx="141">
                  <c:v>2.6</c:v>
                </c:pt>
                <c:pt idx="142">
                  <c:v>5.32</c:v>
                </c:pt>
                <c:pt idx="143">
                  <c:v>2.39</c:v>
                </c:pt>
                <c:pt idx="144">
                  <c:v>5.66</c:v>
                </c:pt>
                <c:pt idx="145">
                  <c:v>6.58</c:v>
                </c:pt>
                <c:pt idx="146">
                  <c:v>5.6</c:v>
                </c:pt>
                <c:pt idx="147">
                  <c:v>4.53</c:v>
                </c:pt>
                <c:pt idx="148">
                  <c:v>6.18</c:v>
                </c:pt>
                <c:pt idx="149">
                  <c:v>6.09</c:v>
                </c:pt>
                <c:pt idx="150">
                  <c:v>2.41</c:v>
                </c:pt>
                <c:pt idx="151">
                  <c:v>5.43</c:v>
                </c:pt>
                <c:pt idx="152">
                  <c:v>5.97</c:v>
                </c:pt>
                <c:pt idx="153">
                  <c:v>5.63</c:v>
                </c:pt>
                <c:pt idx="154">
                  <c:v>3.58</c:v>
                </c:pt>
                <c:pt idx="155">
                  <c:v>2.87</c:v>
                </c:pt>
                <c:pt idx="156">
                  <c:v>2.88</c:v>
                </c:pt>
                <c:pt idx="157">
                  <c:v>4.9400000000000004</c:v>
                </c:pt>
                <c:pt idx="158">
                  <c:v>5.23</c:v>
                </c:pt>
                <c:pt idx="159">
                  <c:v>5.34</c:v>
                </c:pt>
                <c:pt idx="160">
                  <c:v>4.82</c:v>
                </c:pt>
                <c:pt idx="161">
                  <c:v>5.78</c:v>
                </c:pt>
                <c:pt idx="162">
                  <c:v>3.46</c:v>
                </c:pt>
                <c:pt idx="163">
                  <c:v>5.33</c:v>
                </c:pt>
                <c:pt idx="164">
                  <c:v>5.17</c:v>
                </c:pt>
                <c:pt idx="165">
                  <c:v>5.64</c:v>
                </c:pt>
                <c:pt idx="166">
                  <c:v>4.54</c:v>
                </c:pt>
                <c:pt idx="167">
                  <c:v>8.41</c:v>
                </c:pt>
                <c:pt idx="168">
                  <c:v>5.72</c:v>
                </c:pt>
                <c:pt idx="169">
                  <c:v>1.48</c:v>
                </c:pt>
                <c:pt idx="170">
                  <c:v>5.24</c:v>
                </c:pt>
                <c:pt idx="171">
                  <c:v>9.2200000000000006</c:v>
                </c:pt>
                <c:pt idx="172">
                  <c:v>3.7</c:v>
                </c:pt>
                <c:pt idx="173">
                  <c:v>4.8899999999999997</c:v>
                </c:pt>
                <c:pt idx="174">
                  <c:v>3.47</c:v>
                </c:pt>
                <c:pt idx="175">
                  <c:v>2.9</c:v>
                </c:pt>
                <c:pt idx="176">
                  <c:v>6.14</c:v>
                </c:pt>
                <c:pt idx="177">
                  <c:v>5.05</c:v>
                </c:pt>
                <c:pt idx="178">
                  <c:v>3.4</c:v>
                </c:pt>
                <c:pt idx="179">
                  <c:v>5.33</c:v>
                </c:pt>
                <c:pt idx="180">
                  <c:v>6.61</c:v>
                </c:pt>
                <c:pt idx="181">
                  <c:v>8.57</c:v>
                </c:pt>
                <c:pt idx="182">
                  <c:v>5.44</c:v>
                </c:pt>
                <c:pt idx="183">
                  <c:v>7.16</c:v>
                </c:pt>
                <c:pt idx="184">
                  <c:v>2.63</c:v>
                </c:pt>
                <c:pt idx="185">
                  <c:v>7.43</c:v>
                </c:pt>
                <c:pt idx="186">
                  <c:v>9.34</c:v>
                </c:pt>
                <c:pt idx="187">
                  <c:v>8.01</c:v>
                </c:pt>
                <c:pt idx="188">
                  <c:v>8.4</c:v>
                </c:pt>
                <c:pt idx="189">
                  <c:v>4.8899999999999997</c:v>
                </c:pt>
                <c:pt idx="190">
                  <c:v>6.05</c:v>
                </c:pt>
                <c:pt idx="191">
                  <c:v>10.78</c:v>
                </c:pt>
                <c:pt idx="192">
                  <c:v>7.87</c:v>
                </c:pt>
                <c:pt idx="193">
                  <c:v>7.16</c:v>
                </c:pt>
                <c:pt idx="194">
                  <c:v>7.18</c:v>
                </c:pt>
                <c:pt idx="195">
                  <c:v>5.44</c:v>
                </c:pt>
                <c:pt idx="196">
                  <c:v>6.49</c:v>
                </c:pt>
                <c:pt idx="197">
                  <c:v>6.21</c:v>
                </c:pt>
                <c:pt idx="198">
                  <c:v>8.94</c:v>
                </c:pt>
                <c:pt idx="199">
                  <c:v>8.0299999999999994</c:v>
                </c:pt>
                <c:pt idx="200">
                  <c:v>7.15</c:v>
                </c:pt>
                <c:pt idx="201">
                  <c:v>6.42</c:v>
                </c:pt>
                <c:pt idx="202">
                  <c:v>7.25</c:v>
                </c:pt>
                <c:pt idx="203">
                  <c:v>4.7699999999999996</c:v>
                </c:pt>
                <c:pt idx="204">
                  <c:v>4.8499999999999996</c:v>
                </c:pt>
                <c:pt idx="205">
                  <c:v>9.5500000000000007</c:v>
                </c:pt>
                <c:pt idx="206">
                  <c:v>6.45</c:v>
                </c:pt>
                <c:pt idx="207">
                  <c:v>7.4</c:v>
                </c:pt>
                <c:pt idx="208">
                  <c:v>5.64</c:v>
                </c:pt>
                <c:pt idx="209">
                  <c:v>6.26</c:v>
                </c:pt>
                <c:pt idx="210">
                  <c:v>6.61</c:v>
                </c:pt>
                <c:pt idx="211">
                  <c:v>6.23</c:v>
                </c:pt>
                <c:pt idx="212">
                  <c:v>5.21</c:v>
                </c:pt>
              </c:numCache>
            </c:numRef>
          </c:yVal>
          <c:smooth val="0"/>
          <c:extLst>
            <c:ext xmlns:c16="http://schemas.microsoft.com/office/drawing/2014/chart" uri="{C3380CC4-5D6E-409C-BE32-E72D297353CC}">
              <c16:uniqueId val="{00000002-628E-4CE0-AD2E-3D944BD050DF}"/>
            </c:ext>
          </c:extLst>
        </c:ser>
        <c:dLbls>
          <c:showLegendKey val="0"/>
          <c:showVal val="0"/>
          <c:showCatName val="0"/>
          <c:showSerName val="0"/>
          <c:showPercent val="0"/>
          <c:showBubbleSize val="0"/>
        </c:dLbls>
        <c:axId val="467945039"/>
        <c:axId val="467938799"/>
      </c:scatterChart>
      <c:valAx>
        <c:axId val="467945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38799"/>
        <c:crosses val="autoZero"/>
        <c:crossBetween val="midCat"/>
      </c:valAx>
      <c:valAx>
        <c:axId val="4679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45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7.407407407407407E-2"/>
          <c:w val="0.81495461156527405"/>
          <c:h val="0.72035505978419367"/>
        </c:manualLayout>
      </c:layout>
      <c:scatterChart>
        <c:scatterStyle val="lineMarker"/>
        <c:varyColors val="0"/>
        <c:ser>
          <c:idx val="1"/>
          <c:order val="0"/>
          <c:tx>
            <c:v>TLM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5902335456475584"/>
                  <c:y val="0.1492166083406240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0.595x + 0.1096 for x≤ 758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data'!$N$527:$N$531</c:f>
              <c:numCache>
                <c:formatCode>General</c:formatCode>
                <c:ptCount val="5"/>
              </c:numCache>
            </c:numRef>
          </c:xVal>
          <c:yVal>
            <c:numRef>
              <c:f>'2019 data'!$O$527:$O$531</c:f>
              <c:numCache>
                <c:formatCode>General</c:formatCode>
                <c:ptCount val="5"/>
              </c:numCache>
            </c:numRef>
          </c:yVal>
          <c:smooth val="0"/>
          <c:extLst>
            <c:ext xmlns:c16="http://schemas.microsoft.com/office/drawing/2014/chart" uri="{C3380CC4-5D6E-409C-BE32-E72D297353CC}">
              <c16:uniqueId val="{00000000-46F4-4E5B-99CB-7BCA5C4F3070}"/>
            </c:ext>
          </c:extLst>
        </c:ser>
        <c:ser>
          <c:idx val="2"/>
          <c:order val="1"/>
          <c:tx>
            <c:v>MAT</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layout>
                <c:manualLayout>
                  <c:x val="0.13046658976545128"/>
                  <c:y val="-8.582932341790609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0.1074x + 3.7384 </a:t>
                    </a:r>
                    <a:r>
                      <a:rPr lang="en-US" sz="900" b="0" i="0" u="none" strike="noStrike" baseline="0">
                        <a:effectLst/>
                      </a:rPr>
                      <a:t>for x ≥878</a:t>
                    </a:r>
                    <a:r>
                      <a:rPr lang="en-US" baseline="0"/>
                      <a:t> </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data'!$N$532:$N$536</c:f>
              <c:numCache>
                <c:formatCode>General</c:formatCode>
                <c:ptCount val="5"/>
              </c:numCache>
            </c:numRef>
          </c:xVal>
          <c:yVal>
            <c:numRef>
              <c:f>'2019 data'!$O$532:$O$536</c:f>
              <c:numCache>
                <c:formatCode>General</c:formatCode>
                <c:ptCount val="5"/>
              </c:numCache>
            </c:numRef>
          </c:yVal>
          <c:smooth val="0"/>
          <c:extLst>
            <c:ext xmlns:c16="http://schemas.microsoft.com/office/drawing/2014/chart" uri="{C3380CC4-5D6E-409C-BE32-E72D297353CC}">
              <c16:uniqueId val="{00000001-46F4-4E5B-99CB-7BCA5C4F3070}"/>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dry matter (g)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Leaf dry matter (g)</a:t>
                </a:r>
                <a:endParaRPr lang="en-US" sz="900">
                  <a:effectLst/>
                </a:endParaRPr>
              </a:p>
            </c:rich>
          </c:tx>
          <c:layout>
            <c:manualLayout>
              <c:xMode val="edge"/>
              <c:yMode val="edge"/>
              <c:x val="1.277964458264373E-2"/>
              <c:y val="0.333749999999999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'2019 data'!$Z$453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529090113735784E-2"/>
                  <c:y val="-0.115131233595800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data'!$Y$454:$Y$460</c:f>
              <c:numCache>
                <c:formatCode>General</c:formatCode>
                <c:ptCount val="7"/>
              </c:numCache>
            </c:numRef>
          </c:xVal>
          <c:yVal>
            <c:numRef>
              <c:f>'2019 data'!$Z$454:$Z$460</c:f>
              <c:numCache>
                <c:formatCode>General</c:formatCode>
                <c:ptCount val="7"/>
              </c:numCache>
            </c:numRef>
          </c:yVal>
          <c:smooth val="0"/>
          <c:extLst>
            <c:ext xmlns:c16="http://schemas.microsoft.com/office/drawing/2014/chart" uri="{C3380CC4-5D6E-409C-BE32-E72D297353CC}">
              <c16:uniqueId val="{00000000-5DE7-41E1-94B6-AFFE859004C6}"/>
            </c:ext>
          </c:extLst>
        </c:ser>
        <c:dLbls>
          <c:showLegendKey val="0"/>
          <c:showVal val="0"/>
          <c:showCatName val="0"/>
          <c:showSerName val="0"/>
          <c:showPercent val="0"/>
          <c:showBubbleSize val="0"/>
        </c:dLbls>
        <c:axId val="467964591"/>
        <c:axId val="467967919"/>
      </c:scatterChart>
      <c:valAx>
        <c:axId val="46796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after flowering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7919"/>
        <c:crosses val="autoZero"/>
        <c:crossBetween val="midCat"/>
      </c:valAx>
      <c:valAx>
        <c:axId val="46796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45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data-BD'!$U$555:$U$560</c:f>
              <c:numCache>
                <c:formatCode>0.00</c:formatCode>
                <c:ptCount val="6"/>
                <c:pt idx="0">
                  <c:v>2.6666666666666665</c:v>
                </c:pt>
                <c:pt idx="1">
                  <c:v>3.6666666666666665</c:v>
                </c:pt>
                <c:pt idx="2">
                  <c:v>5.666666666666667</c:v>
                </c:pt>
                <c:pt idx="3">
                  <c:v>7</c:v>
                </c:pt>
                <c:pt idx="4">
                  <c:v>6.9285714285714288</c:v>
                </c:pt>
                <c:pt idx="5">
                  <c:v>7.833333333333333</c:v>
                </c:pt>
              </c:numCache>
            </c:numRef>
          </c:xVal>
          <c:yVal>
            <c:numRef>
              <c:f>'2019 data-BD'!$T$555:$T$560</c:f>
              <c:numCache>
                <c:formatCode>0.00</c:formatCode>
                <c:ptCount val="6"/>
                <c:pt idx="0">
                  <c:v>61.520666666666671</c:v>
                </c:pt>
                <c:pt idx="1">
                  <c:v>174.36799999999997</c:v>
                </c:pt>
                <c:pt idx="2">
                  <c:v>460.80133333333333</c:v>
                </c:pt>
                <c:pt idx="3">
                  <c:v>716.42066666666653</c:v>
                </c:pt>
                <c:pt idx="4">
                  <c:v>754.65214285714285</c:v>
                </c:pt>
                <c:pt idx="5">
                  <c:v>994.67250000000001</c:v>
                </c:pt>
              </c:numCache>
            </c:numRef>
          </c:yVal>
          <c:smooth val="0"/>
          <c:extLst>
            <c:ext xmlns:c16="http://schemas.microsoft.com/office/drawing/2014/chart" uri="{C3380CC4-5D6E-409C-BE32-E72D297353CC}">
              <c16:uniqueId val="{00000000-6B92-4C0C-946F-9C43FE3D41D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'2019 data-BD'!$Z$565</c:f>
              <c:strCache>
                <c:ptCount val="1"/>
                <c:pt idx="0">
                  <c:v>HI</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529090113735784E-2"/>
                  <c:y val="-0.115131233595800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data-BD'!$Y$566:$Y$572</c:f>
              <c:numCache>
                <c:formatCode>General</c:formatCode>
                <c:ptCount val="7"/>
                <c:pt idx="0">
                  <c:v>37</c:v>
                </c:pt>
                <c:pt idx="1">
                  <c:v>39</c:v>
                </c:pt>
                <c:pt idx="2">
                  <c:v>40</c:v>
                </c:pt>
                <c:pt idx="3">
                  <c:v>41</c:v>
                </c:pt>
                <c:pt idx="4">
                  <c:v>42</c:v>
                </c:pt>
                <c:pt idx="5">
                  <c:v>43</c:v>
                </c:pt>
                <c:pt idx="6">
                  <c:v>44</c:v>
                </c:pt>
              </c:numCache>
            </c:numRef>
          </c:xVal>
          <c:yVal>
            <c:numRef>
              <c:f>'2019 data-BD'!$Z$566:$Z$572</c:f>
              <c:numCache>
                <c:formatCode>General</c:formatCode>
                <c:ptCount val="7"/>
                <c:pt idx="0">
                  <c:v>0.24214898369570248</c:v>
                </c:pt>
                <c:pt idx="1">
                  <c:v>0.33418845467038394</c:v>
                </c:pt>
                <c:pt idx="2">
                  <c:v>0.34391666165534712</c:v>
                </c:pt>
                <c:pt idx="3">
                  <c:v>0.2672492456529868</c:v>
                </c:pt>
                <c:pt idx="4">
                  <c:v>0.32717320913358455</c:v>
                </c:pt>
                <c:pt idx="5">
                  <c:v>0.4297568189070945</c:v>
                </c:pt>
                <c:pt idx="6">
                  <c:v>0.55534531693472089</c:v>
                </c:pt>
              </c:numCache>
            </c:numRef>
          </c:yVal>
          <c:smooth val="0"/>
          <c:extLst>
            <c:ext xmlns:c16="http://schemas.microsoft.com/office/drawing/2014/chart" uri="{C3380CC4-5D6E-409C-BE32-E72D297353CC}">
              <c16:uniqueId val="{00000000-FB1E-4C89-AFB6-BE30431DDF38}"/>
            </c:ext>
          </c:extLst>
        </c:ser>
        <c:dLbls>
          <c:showLegendKey val="0"/>
          <c:showVal val="0"/>
          <c:showCatName val="0"/>
          <c:showSerName val="0"/>
          <c:showPercent val="0"/>
          <c:showBubbleSize val="0"/>
        </c:dLbls>
        <c:axId val="467964591"/>
        <c:axId val="467967919"/>
      </c:scatterChart>
      <c:valAx>
        <c:axId val="46796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after flowering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7919"/>
        <c:crosses val="autoZero"/>
        <c:crossBetween val="midCat"/>
      </c:valAx>
      <c:valAx>
        <c:axId val="46796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45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1582803681103734"/>
                  <c:y val="-0.15319444444444444"/>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data-BD'!$U$597:$U$602</c:f>
              <c:numCache>
                <c:formatCode>0.00</c:formatCode>
                <c:ptCount val="6"/>
                <c:pt idx="0">
                  <c:v>2.75</c:v>
                </c:pt>
                <c:pt idx="1">
                  <c:v>3.75</c:v>
                </c:pt>
                <c:pt idx="2">
                  <c:v>6</c:v>
                </c:pt>
                <c:pt idx="3">
                  <c:v>7</c:v>
                </c:pt>
                <c:pt idx="4">
                  <c:v>7.4629629629629628</c:v>
                </c:pt>
                <c:pt idx="5">
                  <c:v>8.3800000000000008</c:v>
                </c:pt>
              </c:numCache>
            </c:numRef>
          </c:xVal>
          <c:yVal>
            <c:numRef>
              <c:f>'2019 data-BD'!$T$597:$T$602</c:f>
              <c:numCache>
                <c:formatCode>0.00</c:formatCode>
                <c:ptCount val="6"/>
                <c:pt idx="0">
                  <c:v>66.305666666666681</c:v>
                </c:pt>
                <c:pt idx="1">
                  <c:v>200.58983333333336</c:v>
                </c:pt>
                <c:pt idx="2">
                  <c:v>497.09583333333336</c:v>
                </c:pt>
                <c:pt idx="3">
                  <c:v>770.20383333333336</c:v>
                </c:pt>
                <c:pt idx="4">
                  <c:v>904.82833333333315</c:v>
                </c:pt>
                <c:pt idx="5">
                  <c:v>1134.1169999999995</c:v>
                </c:pt>
              </c:numCache>
            </c:numRef>
          </c:yVal>
          <c:smooth val="0"/>
          <c:extLst>
            <c:ext xmlns:c16="http://schemas.microsoft.com/office/drawing/2014/chart" uri="{C3380CC4-5D6E-409C-BE32-E72D297353CC}">
              <c16:uniqueId val="{00000000-47B7-4F31-B951-F33F8B94B4BD}"/>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Harsha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4324781172688342"/>
                  <c:y val="-0.13344378827646544"/>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data-BD'!$U$565:$U$570</c:f>
              <c:numCache>
                <c:formatCode>0.00</c:formatCode>
                <c:ptCount val="6"/>
                <c:pt idx="0">
                  <c:v>3</c:v>
                </c:pt>
                <c:pt idx="1">
                  <c:v>4</c:v>
                </c:pt>
                <c:pt idx="2">
                  <c:v>6.333333333333333</c:v>
                </c:pt>
                <c:pt idx="3">
                  <c:v>7.333333333333333</c:v>
                </c:pt>
                <c:pt idx="4">
                  <c:v>7.615384615384615</c:v>
                </c:pt>
                <c:pt idx="5">
                  <c:v>8.384615384615385</c:v>
                </c:pt>
              </c:numCache>
            </c:numRef>
          </c:xVal>
          <c:yVal>
            <c:numRef>
              <c:f>'2019 data-BD'!$T$565:$T$570</c:f>
              <c:numCache>
                <c:formatCode>0.00</c:formatCode>
                <c:ptCount val="6"/>
                <c:pt idx="0">
                  <c:v>81.847333333333339</c:v>
                </c:pt>
                <c:pt idx="1">
                  <c:v>244.19733333333338</c:v>
                </c:pt>
                <c:pt idx="2">
                  <c:v>510.26066666666662</c:v>
                </c:pt>
                <c:pt idx="3">
                  <c:v>809.28666666666675</c:v>
                </c:pt>
                <c:pt idx="4">
                  <c:v>981.72538461538466</c:v>
                </c:pt>
                <c:pt idx="5">
                  <c:v>1229.0438461538463</c:v>
                </c:pt>
              </c:numCache>
            </c:numRef>
          </c:yVal>
          <c:smooth val="0"/>
          <c:extLst>
            <c:ext xmlns:c16="http://schemas.microsoft.com/office/drawing/2014/chart" uri="{C3380CC4-5D6E-409C-BE32-E72D297353CC}">
              <c16:uniqueId val="{00000000-9BC5-40B9-89C9-FC8CCDBED470}"/>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5507666804807294"/>
                  <c:y val="-0.10492537313432836"/>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data-BD'!$U$575:$U$580</c:f>
              <c:numCache>
                <c:formatCode>0.00</c:formatCode>
                <c:ptCount val="6"/>
                <c:pt idx="0">
                  <c:v>2.3333333333333335</c:v>
                </c:pt>
                <c:pt idx="1">
                  <c:v>3.3333333333333335</c:v>
                </c:pt>
                <c:pt idx="2">
                  <c:v>6</c:v>
                </c:pt>
                <c:pt idx="3">
                  <c:v>6.666666666666667</c:v>
                </c:pt>
                <c:pt idx="4">
                  <c:v>6.7142857142857144</c:v>
                </c:pt>
                <c:pt idx="5">
                  <c:v>8.2307692307692299</c:v>
                </c:pt>
              </c:numCache>
            </c:numRef>
          </c:xVal>
          <c:yVal>
            <c:numRef>
              <c:f>'2019 data-BD'!$T$575:$T$580</c:f>
              <c:numCache>
                <c:formatCode>0.00</c:formatCode>
                <c:ptCount val="6"/>
                <c:pt idx="0">
                  <c:v>51.169999999999995</c:v>
                </c:pt>
                <c:pt idx="1">
                  <c:v>177.75</c:v>
                </c:pt>
                <c:pt idx="2">
                  <c:v>475.39066666666668</c:v>
                </c:pt>
                <c:pt idx="3">
                  <c:v>757.90733333333321</c:v>
                </c:pt>
                <c:pt idx="4">
                  <c:v>821.2071428571428</c:v>
                </c:pt>
                <c:pt idx="5">
                  <c:v>1090.3100000000002</c:v>
                </c:pt>
              </c:numCache>
            </c:numRef>
          </c:yVal>
          <c:smooth val="0"/>
          <c:extLst>
            <c:ext xmlns:c16="http://schemas.microsoft.com/office/drawing/2014/chart" uri="{C3380CC4-5D6E-409C-BE32-E72D297353CC}">
              <c16:uniqueId val="{00000000-1230-42D9-A7B5-A78980FB0EBB}"/>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2134523854374664E-2"/>
                  <c:y val="-0.10659917510311211"/>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data-BD'!$U$585:$U$590</c:f>
              <c:numCache>
                <c:formatCode>0.00</c:formatCode>
                <c:ptCount val="6"/>
                <c:pt idx="0">
                  <c:v>3</c:v>
                </c:pt>
                <c:pt idx="1">
                  <c:v>4</c:v>
                </c:pt>
                <c:pt idx="2">
                  <c:v>6</c:v>
                </c:pt>
                <c:pt idx="3">
                  <c:v>7</c:v>
                </c:pt>
                <c:pt idx="4">
                  <c:v>8.6923076923076916</c:v>
                </c:pt>
                <c:pt idx="5">
                  <c:v>9.0833333333333339</c:v>
                </c:pt>
              </c:numCache>
            </c:numRef>
          </c:xVal>
          <c:yVal>
            <c:numRef>
              <c:f>'2019 data-BD'!$T$585:$T$590</c:f>
              <c:numCache>
                <c:formatCode>0.00</c:formatCode>
                <c:ptCount val="6"/>
                <c:pt idx="0">
                  <c:v>70.684666666666658</c:v>
                </c:pt>
                <c:pt idx="1">
                  <c:v>206.04400000000001</c:v>
                </c:pt>
                <c:pt idx="2">
                  <c:v>541.93066666666664</c:v>
                </c:pt>
                <c:pt idx="3">
                  <c:v>797.20066666666662</c:v>
                </c:pt>
                <c:pt idx="4">
                  <c:v>1079.7130769230769</c:v>
                </c:pt>
                <c:pt idx="5">
                  <c:v>1801.5149999999996</c:v>
                </c:pt>
              </c:numCache>
            </c:numRef>
          </c:yVal>
          <c:smooth val="0"/>
          <c:extLst>
            <c:ext xmlns:c16="http://schemas.microsoft.com/office/drawing/2014/chart" uri="{C3380CC4-5D6E-409C-BE32-E72D297353CC}">
              <c16:uniqueId val="{00000000-E71A-42E2-A040-50C704A608F9}"/>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710577032664533"/>
                  <c:y val="-0.292169859364594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data-BD'!$U$597:$U$602</c:f>
              <c:numCache>
                <c:formatCode>0.00</c:formatCode>
                <c:ptCount val="6"/>
                <c:pt idx="0">
                  <c:v>2.75</c:v>
                </c:pt>
                <c:pt idx="1">
                  <c:v>3.75</c:v>
                </c:pt>
                <c:pt idx="2">
                  <c:v>6</c:v>
                </c:pt>
                <c:pt idx="3">
                  <c:v>7</c:v>
                </c:pt>
                <c:pt idx="4">
                  <c:v>7.4629629629629628</c:v>
                </c:pt>
                <c:pt idx="5">
                  <c:v>8.3800000000000008</c:v>
                </c:pt>
              </c:numCache>
            </c:numRef>
          </c:xVal>
          <c:yVal>
            <c:numRef>
              <c:f>'2019 data-BD'!$R$597:$R$602</c:f>
              <c:numCache>
                <c:formatCode>General</c:formatCode>
                <c:ptCount val="6"/>
                <c:pt idx="0">
                  <c:v>344.2</c:v>
                </c:pt>
                <c:pt idx="1">
                  <c:v>491.90000000000003</c:v>
                </c:pt>
                <c:pt idx="2">
                  <c:v>633.4</c:v>
                </c:pt>
                <c:pt idx="3">
                  <c:v>706.59999999999991</c:v>
                </c:pt>
                <c:pt idx="4">
                  <c:v>758.09999999999991</c:v>
                </c:pt>
                <c:pt idx="5">
                  <c:v>877.8</c:v>
                </c:pt>
              </c:numCache>
            </c:numRef>
          </c:yVal>
          <c:smooth val="0"/>
          <c:extLst>
            <c:ext xmlns:c16="http://schemas.microsoft.com/office/drawing/2014/chart" uri="{C3380CC4-5D6E-409C-BE32-E72D297353CC}">
              <c16:uniqueId val="{00000000-2F5E-41E1-8053-93EAFA3064B9}"/>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ares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data-BD'!$U$555:$U$560</c:f>
              <c:numCache>
                <c:formatCode>0.00</c:formatCode>
                <c:ptCount val="6"/>
                <c:pt idx="0">
                  <c:v>2.6666666666666665</c:v>
                </c:pt>
                <c:pt idx="1">
                  <c:v>3.6666666666666665</c:v>
                </c:pt>
                <c:pt idx="2">
                  <c:v>5.666666666666667</c:v>
                </c:pt>
                <c:pt idx="3">
                  <c:v>7</c:v>
                </c:pt>
                <c:pt idx="4">
                  <c:v>6.9285714285714288</c:v>
                </c:pt>
                <c:pt idx="5">
                  <c:v>7.833333333333333</c:v>
                </c:pt>
              </c:numCache>
            </c:numRef>
          </c:yVal>
          <c:smooth val="0"/>
          <c:extLst>
            <c:ext xmlns:c16="http://schemas.microsoft.com/office/drawing/2014/chart" uri="{C3380CC4-5D6E-409C-BE32-E72D297353CC}">
              <c16:uniqueId val="{00000000-94D8-466D-B5F6-7A5426BE4F28}"/>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Harsha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data-BD'!$U$565:$U$570</c:f>
              <c:numCache>
                <c:formatCode>0.00</c:formatCode>
                <c:ptCount val="6"/>
                <c:pt idx="0">
                  <c:v>3</c:v>
                </c:pt>
                <c:pt idx="1">
                  <c:v>4</c:v>
                </c:pt>
                <c:pt idx="2">
                  <c:v>6.333333333333333</c:v>
                </c:pt>
                <c:pt idx="3">
                  <c:v>7.333333333333333</c:v>
                </c:pt>
                <c:pt idx="4">
                  <c:v>7.615384615384615</c:v>
                </c:pt>
                <c:pt idx="5">
                  <c:v>8.384615384615385</c:v>
                </c:pt>
              </c:numCache>
            </c:numRef>
          </c:yVal>
          <c:smooth val="0"/>
          <c:extLst>
            <c:ext xmlns:c16="http://schemas.microsoft.com/office/drawing/2014/chart" uri="{C3380CC4-5D6E-409C-BE32-E72D297353CC}">
              <c16:uniqueId val="{00000000-A425-46C5-AE72-F0719812937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data-BD'!$U$575:$U$580</c:f>
              <c:numCache>
                <c:formatCode>0.00</c:formatCode>
                <c:ptCount val="6"/>
                <c:pt idx="0">
                  <c:v>2.3333333333333335</c:v>
                </c:pt>
                <c:pt idx="1">
                  <c:v>3.3333333333333335</c:v>
                </c:pt>
                <c:pt idx="2">
                  <c:v>6</c:v>
                </c:pt>
                <c:pt idx="3">
                  <c:v>6.666666666666667</c:v>
                </c:pt>
                <c:pt idx="4">
                  <c:v>6.7142857142857144</c:v>
                </c:pt>
                <c:pt idx="5">
                  <c:v>8.2307692307692299</c:v>
                </c:pt>
              </c:numCache>
            </c:numRef>
          </c:yVal>
          <c:smooth val="0"/>
          <c:extLst>
            <c:ext xmlns:c16="http://schemas.microsoft.com/office/drawing/2014/chart" uri="{C3380CC4-5D6E-409C-BE32-E72D297353CC}">
              <c16:uniqueId val="{00000000-3E85-4322-A0BE-17B19F215E39}"/>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1582803681103734"/>
                  <c:y val="-0.15319444444444444"/>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data'!$U$485:$U$490</c:f>
              <c:numCache>
                <c:formatCode>0.00</c:formatCode>
                <c:ptCount val="6"/>
              </c:numCache>
            </c:numRef>
          </c:xVal>
          <c:yVal>
            <c:numRef>
              <c:f>'2019 data'!$T$485:$T$490</c:f>
              <c:numCache>
                <c:formatCode>0.00</c:formatCode>
                <c:ptCount val="6"/>
              </c:numCache>
            </c:numRef>
          </c:yVal>
          <c:smooth val="0"/>
          <c:extLst>
            <c:ext xmlns:c16="http://schemas.microsoft.com/office/drawing/2014/chart" uri="{C3380CC4-5D6E-409C-BE32-E72D297353CC}">
              <c16:uniqueId val="{00000000-EFD7-43AA-A039-7FC72BE5B308}"/>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data-BD'!$U$585:$U$590</c:f>
              <c:numCache>
                <c:formatCode>0.00</c:formatCode>
                <c:ptCount val="6"/>
                <c:pt idx="0">
                  <c:v>3</c:v>
                </c:pt>
                <c:pt idx="1">
                  <c:v>4</c:v>
                </c:pt>
                <c:pt idx="2">
                  <c:v>6</c:v>
                </c:pt>
                <c:pt idx="3">
                  <c:v>7</c:v>
                </c:pt>
                <c:pt idx="4">
                  <c:v>8.6923076923076916</c:v>
                </c:pt>
                <c:pt idx="5">
                  <c:v>9.0833333333333339</c:v>
                </c:pt>
              </c:numCache>
            </c:numRef>
          </c:yVal>
          <c:smooth val="0"/>
          <c:extLst>
            <c:ext xmlns:c16="http://schemas.microsoft.com/office/drawing/2014/chart" uri="{C3380CC4-5D6E-409C-BE32-E72D297353CC}">
              <c16:uniqueId val="{00000000-35FA-4BBE-BEFC-FCDA0F002080}"/>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66016987459900833"/>
        </c:manualLayout>
      </c:layout>
      <c:scatterChart>
        <c:scatterStyle val="lineMarker"/>
        <c:varyColors val="0"/>
        <c:ser>
          <c:idx val="1"/>
          <c:order val="0"/>
          <c:tx>
            <c:v>TLM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4.926164301258492E-2"/>
                  <c:y val="-0.230616091523561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0.0114x - 1.3389 for x≤ 758</a:t>
                    </a:r>
                  </a:p>
                  <a:p>
                    <a:pPr>
                      <a:defRPr/>
                    </a:pPr>
                    <a:r>
                      <a:rPr lang="en-US" baseline="0"/>
                      <a:t>R² = 0.9796</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data-BD'!$R$597:$R$601</c:f>
              <c:numCache>
                <c:formatCode>General</c:formatCode>
                <c:ptCount val="5"/>
                <c:pt idx="0">
                  <c:v>344.2</c:v>
                </c:pt>
                <c:pt idx="1">
                  <c:v>491.90000000000003</c:v>
                </c:pt>
                <c:pt idx="2">
                  <c:v>633.4</c:v>
                </c:pt>
                <c:pt idx="3">
                  <c:v>706.59999999999991</c:v>
                </c:pt>
                <c:pt idx="4">
                  <c:v>758.09999999999991</c:v>
                </c:pt>
              </c:numCache>
            </c:numRef>
          </c:xVal>
          <c:yVal>
            <c:numRef>
              <c:f>'2019 data-BD'!$U$597:$U$601</c:f>
              <c:numCache>
                <c:formatCode>0.00</c:formatCode>
                <c:ptCount val="5"/>
                <c:pt idx="0">
                  <c:v>2.75</c:v>
                </c:pt>
                <c:pt idx="1">
                  <c:v>3.75</c:v>
                </c:pt>
                <c:pt idx="2">
                  <c:v>6</c:v>
                </c:pt>
                <c:pt idx="3">
                  <c:v>7</c:v>
                </c:pt>
                <c:pt idx="4">
                  <c:v>7.4629629629629628</c:v>
                </c:pt>
              </c:numCache>
            </c:numRef>
          </c:yVal>
          <c:smooth val="0"/>
          <c:extLst>
            <c:ext xmlns:c16="http://schemas.microsoft.com/office/drawing/2014/chart" uri="{C3380CC4-5D6E-409C-BE32-E72D297353CC}">
              <c16:uniqueId val="{00000000-77FC-4140-A0FC-7CB2ACE38440}"/>
            </c:ext>
          </c:extLst>
        </c:ser>
        <c:ser>
          <c:idx val="2"/>
          <c:order val="1"/>
          <c:tx>
            <c:v>MAT</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51449848673222"/>
                  <c:y val="-0.3232946923301254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-0.0057x + 14.291 for x ≥878</a:t>
                    </a:r>
                    <a:br>
                      <a:rPr lang="en-US" baseline="0"/>
                    </a:br>
                    <a:r>
                      <a:rPr lang="en-US" baseline="0"/>
                      <a:t>R² = 0.4248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data-BD'!$R$602:$R$606</c:f>
              <c:numCache>
                <c:formatCode>General</c:formatCode>
                <c:ptCount val="5"/>
                <c:pt idx="0">
                  <c:v>877.8</c:v>
                </c:pt>
                <c:pt idx="1">
                  <c:v>1028.1000000000001</c:v>
                </c:pt>
                <c:pt idx="2">
                  <c:v>1143.2000000000003</c:v>
                </c:pt>
                <c:pt idx="3">
                  <c:v>1274.8000000000002</c:v>
                </c:pt>
                <c:pt idx="4">
                  <c:v>1470.4000000000005</c:v>
                </c:pt>
              </c:numCache>
            </c:numRef>
          </c:xVal>
          <c:yVal>
            <c:numRef>
              <c:f>'2019 data-BD'!$U$602:$U$606</c:f>
              <c:numCache>
                <c:formatCode>0.00</c:formatCode>
                <c:ptCount val="5"/>
                <c:pt idx="0">
                  <c:v>8.3800000000000008</c:v>
                </c:pt>
                <c:pt idx="1">
                  <c:v>8.365384615384615</c:v>
                </c:pt>
                <c:pt idx="2">
                  <c:v>9</c:v>
                </c:pt>
                <c:pt idx="3">
                  <c:v>5.3888888888888893</c:v>
                </c:pt>
                <c:pt idx="4">
                  <c:v>6.6226415094339623</c:v>
                </c:pt>
              </c:numCache>
            </c:numRef>
          </c:yVal>
          <c:smooth val="0"/>
          <c:extLst>
            <c:ext xmlns:c16="http://schemas.microsoft.com/office/drawing/2014/chart" uri="{C3380CC4-5D6E-409C-BE32-E72D297353CC}">
              <c16:uniqueId val="{00000001-77FC-4140-A0FC-7CB2ACE38440}"/>
            </c:ext>
          </c:extLst>
        </c:ser>
        <c:dLbls>
          <c:showLegendKey val="0"/>
          <c:showVal val="0"/>
          <c:showCatName val="0"/>
          <c:showSerName val="0"/>
          <c:showPercent val="0"/>
          <c:showBubbleSize val="0"/>
        </c:dLbls>
        <c:axId val="51088816"/>
        <c:axId val="51085488"/>
      </c:scatterChart>
      <c:valAx>
        <c:axId val="51088816"/>
        <c:scaling>
          <c:orientation val="minMax"/>
          <c:min val="3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majorUnit val="100"/>
        <c:minorUnit val="50"/>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66016987459900833"/>
        </c:manualLayout>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1"/>
            <c:trendlineLbl>
              <c:layout>
                <c:manualLayout>
                  <c:x val="0.23455508382151705"/>
                  <c:y val="-0.27455136757899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data-BD'!$R$597:$R$606</c:f>
              <c:numCache>
                <c:formatCode>General</c:formatCode>
                <c:ptCount val="10"/>
                <c:pt idx="0">
                  <c:v>344.2</c:v>
                </c:pt>
                <c:pt idx="1">
                  <c:v>491.90000000000003</c:v>
                </c:pt>
                <c:pt idx="2">
                  <c:v>633.4</c:v>
                </c:pt>
                <c:pt idx="3">
                  <c:v>706.59999999999991</c:v>
                </c:pt>
                <c:pt idx="4">
                  <c:v>758.09999999999991</c:v>
                </c:pt>
                <c:pt idx="5">
                  <c:v>877.8</c:v>
                </c:pt>
                <c:pt idx="6">
                  <c:v>1028.1000000000001</c:v>
                </c:pt>
                <c:pt idx="7">
                  <c:v>1143.2000000000003</c:v>
                </c:pt>
                <c:pt idx="8">
                  <c:v>1274.8000000000002</c:v>
                </c:pt>
                <c:pt idx="9">
                  <c:v>1470.4000000000005</c:v>
                </c:pt>
              </c:numCache>
            </c:numRef>
          </c:xVal>
          <c:yVal>
            <c:numRef>
              <c:f>'2019 data-BD'!$U$597:$U$606</c:f>
              <c:numCache>
                <c:formatCode>0.00</c:formatCode>
                <c:ptCount val="10"/>
                <c:pt idx="0">
                  <c:v>2.75</c:v>
                </c:pt>
                <c:pt idx="1">
                  <c:v>3.75</c:v>
                </c:pt>
                <c:pt idx="2">
                  <c:v>6</c:v>
                </c:pt>
                <c:pt idx="3">
                  <c:v>7</c:v>
                </c:pt>
                <c:pt idx="4">
                  <c:v>7.4629629629629628</c:v>
                </c:pt>
                <c:pt idx="5">
                  <c:v>8.3800000000000008</c:v>
                </c:pt>
                <c:pt idx="6">
                  <c:v>8.365384615384615</c:v>
                </c:pt>
                <c:pt idx="7">
                  <c:v>9</c:v>
                </c:pt>
                <c:pt idx="8">
                  <c:v>5.3888888888888893</c:v>
                </c:pt>
                <c:pt idx="9">
                  <c:v>6.6226415094339623</c:v>
                </c:pt>
              </c:numCache>
            </c:numRef>
          </c:yVal>
          <c:smooth val="0"/>
          <c:extLst>
            <c:ext xmlns:c16="http://schemas.microsoft.com/office/drawing/2014/chart" uri="{C3380CC4-5D6E-409C-BE32-E72D297353CC}">
              <c16:uniqueId val="{00000000-D005-47C4-8B57-6BC38BE0791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0.13425925925925927"/>
          <c:w val="0.79561667231787414"/>
          <c:h val="0.52453709722146014"/>
        </c:manualLayout>
      </c:layout>
      <c:scatterChart>
        <c:scatterStyle val="lineMarker"/>
        <c:varyColors val="0"/>
        <c:ser>
          <c:idx val="1"/>
          <c:order val="0"/>
          <c:tx>
            <c:v>TLM AVMU1633</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5.0836253123861912E-2"/>
                  <c:y val="-0.151726815398075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data-BD'!$U$555:$U$560</c:f>
              <c:numCache>
                <c:formatCode>0.00</c:formatCode>
                <c:ptCount val="6"/>
                <c:pt idx="0">
                  <c:v>2.6666666666666665</c:v>
                </c:pt>
                <c:pt idx="1">
                  <c:v>3.6666666666666665</c:v>
                </c:pt>
                <c:pt idx="2">
                  <c:v>5.666666666666667</c:v>
                </c:pt>
                <c:pt idx="3">
                  <c:v>7</c:v>
                </c:pt>
                <c:pt idx="4">
                  <c:v>6.9285714285714288</c:v>
                </c:pt>
                <c:pt idx="5">
                  <c:v>7.833333333333333</c:v>
                </c:pt>
              </c:numCache>
            </c:numRef>
          </c:yVal>
          <c:smooth val="0"/>
          <c:extLst>
            <c:ext xmlns:c16="http://schemas.microsoft.com/office/drawing/2014/chart" uri="{C3380CC4-5D6E-409C-BE32-E72D297353CC}">
              <c16:uniqueId val="{00000000-3A93-41A5-8D47-E483808485B3}"/>
            </c:ext>
          </c:extLst>
        </c:ser>
        <c:ser>
          <c:idx val="2"/>
          <c:order val="1"/>
          <c:tx>
            <c:v>mat avmu1633</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51449848673222"/>
                  <c:y val="-0.323294692330125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data-BD'!$R$561:$R$564</c:f>
              <c:numCache>
                <c:formatCode>General</c:formatCode>
                <c:ptCount val="4"/>
                <c:pt idx="0">
                  <c:v>1028.1000000000001</c:v>
                </c:pt>
                <c:pt idx="1">
                  <c:v>1143.2000000000003</c:v>
                </c:pt>
                <c:pt idx="2">
                  <c:v>1274.8000000000002</c:v>
                </c:pt>
                <c:pt idx="3">
                  <c:v>1470.4000000000005</c:v>
                </c:pt>
              </c:numCache>
            </c:numRef>
          </c:xVal>
          <c:yVal>
            <c:numRef>
              <c:f>'2019 data-BD'!$U$561:$U$564</c:f>
              <c:numCache>
                <c:formatCode>0.00</c:formatCode>
                <c:ptCount val="4"/>
                <c:pt idx="0">
                  <c:v>8.3571428571428577</c:v>
                </c:pt>
                <c:pt idx="1">
                  <c:v>8.4285714285714288</c:v>
                </c:pt>
                <c:pt idx="2">
                  <c:v>6</c:v>
                </c:pt>
                <c:pt idx="3">
                  <c:v>5.8461538461538458</c:v>
                </c:pt>
              </c:numCache>
            </c:numRef>
          </c:yVal>
          <c:smooth val="0"/>
          <c:extLst>
            <c:ext xmlns:c16="http://schemas.microsoft.com/office/drawing/2014/chart" uri="{C3380CC4-5D6E-409C-BE32-E72D297353CC}">
              <c16:uniqueId val="{00000001-3A93-41A5-8D47-E483808485B3}"/>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'2019 data-BD'!$Z$565</c:f>
              <c:strCache>
                <c:ptCount val="1"/>
                <c:pt idx="0">
                  <c:v>HI</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1"/>
            <c:dispEq val="1"/>
            <c:trendlineLbl>
              <c:layout>
                <c:manualLayout>
                  <c:x val="-0.14079391618239914"/>
                  <c:y val="-0.278656811342927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data-BD'!$S$555:$S$594</c:f>
              <c:numCache>
                <c:formatCode>General</c:formatCode>
                <c:ptCount val="40"/>
                <c:pt idx="0">
                  <c:v>18</c:v>
                </c:pt>
                <c:pt idx="1">
                  <c:v>25</c:v>
                </c:pt>
                <c:pt idx="2">
                  <c:v>32</c:v>
                </c:pt>
                <c:pt idx="3">
                  <c:v>36</c:v>
                </c:pt>
                <c:pt idx="4">
                  <c:v>39</c:v>
                </c:pt>
                <c:pt idx="5">
                  <c:v>46</c:v>
                </c:pt>
                <c:pt idx="6">
                  <c:v>54</c:v>
                </c:pt>
                <c:pt idx="7">
                  <c:v>60</c:v>
                </c:pt>
                <c:pt idx="8">
                  <c:v>67</c:v>
                </c:pt>
                <c:pt idx="9">
                  <c:v>77</c:v>
                </c:pt>
                <c:pt idx="10">
                  <c:v>18</c:v>
                </c:pt>
                <c:pt idx="11">
                  <c:v>25</c:v>
                </c:pt>
                <c:pt idx="12">
                  <c:v>32</c:v>
                </c:pt>
                <c:pt idx="13">
                  <c:v>36</c:v>
                </c:pt>
                <c:pt idx="14">
                  <c:v>39</c:v>
                </c:pt>
                <c:pt idx="15">
                  <c:v>46</c:v>
                </c:pt>
                <c:pt idx="16">
                  <c:v>54</c:v>
                </c:pt>
                <c:pt idx="17">
                  <c:v>60</c:v>
                </c:pt>
                <c:pt idx="18">
                  <c:v>67</c:v>
                </c:pt>
                <c:pt idx="19">
                  <c:v>77</c:v>
                </c:pt>
                <c:pt idx="20">
                  <c:v>18</c:v>
                </c:pt>
                <c:pt idx="21">
                  <c:v>25</c:v>
                </c:pt>
                <c:pt idx="22">
                  <c:v>32</c:v>
                </c:pt>
                <c:pt idx="23">
                  <c:v>36</c:v>
                </c:pt>
                <c:pt idx="24">
                  <c:v>39</c:v>
                </c:pt>
                <c:pt idx="25">
                  <c:v>46</c:v>
                </c:pt>
                <c:pt idx="26">
                  <c:v>54</c:v>
                </c:pt>
                <c:pt idx="27">
                  <c:v>60</c:v>
                </c:pt>
                <c:pt idx="28">
                  <c:v>67</c:v>
                </c:pt>
                <c:pt idx="29">
                  <c:v>77</c:v>
                </c:pt>
                <c:pt idx="30">
                  <c:v>18</c:v>
                </c:pt>
                <c:pt idx="31">
                  <c:v>25</c:v>
                </c:pt>
                <c:pt idx="32">
                  <c:v>32</c:v>
                </c:pt>
                <c:pt idx="33">
                  <c:v>36</c:v>
                </c:pt>
                <c:pt idx="34">
                  <c:v>39</c:v>
                </c:pt>
                <c:pt idx="35">
                  <c:v>46</c:v>
                </c:pt>
                <c:pt idx="36">
                  <c:v>54</c:v>
                </c:pt>
                <c:pt idx="37">
                  <c:v>60</c:v>
                </c:pt>
                <c:pt idx="38">
                  <c:v>67</c:v>
                </c:pt>
                <c:pt idx="39">
                  <c:v>77</c:v>
                </c:pt>
              </c:numCache>
            </c:numRef>
          </c:xVal>
          <c:yVal>
            <c:numRef>
              <c:f>'2019 data-BD'!$W$555:$W$594</c:f>
              <c:numCache>
                <c:formatCode>0.00</c:formatCode>
                <c:ptCount val="40"/>
                <c:pt idx="0">
                  <c:v>0</c:v>
                </c:pt>
                <c:pt idx="1">
                  <c:v>0</c:v>
                </c:pt>
                <c:pt idx="2">
                  <c:v>0</c:v>
                </c:pt>
                <c:pt idx="3">
                  <c:v>0</c:v>
                </c:pt>
                <c:pt idx="4">
                  <c:v>0</c:v>
                </c:pt>
                <c:pt idx="5">
                  <c:v>0</c:v>
                </c:pt>
                <c:pt idx="6">
                  <c:v>0</c:v>
                </c:pt>
                <c:pt idx="7">
                  <c:v>3.7391222958501731E-2</c:v>
                </c:pt>
                <c:pt idx="8">
                  <c:v>0.28289526417830879</c:v>
                </c:pt>
                <c:pt idx="9">
                  <c:v>0.3835319177920502</c:v>
                </c:pt>
                <c:pt idx="10">
                  <c:v>0</c:v>
                </c:pt>
                <c:pt idx="11">
                  <c:v>0</c:v>
                </c:pt>
                <c:pt idx="12">
                  <c:v>0</c:v>
                </c:pt>
                <c:pt idx="13">
                  <c:v>0</c:v>
                </c:pt>
                <c:pt idx="14">
                  <c:v>0</c:v>
                </c:pt>
                <c:pt idx="15">
                  <c:v>0</c:v>
                </c:pt>
                <c:pt idx="16">
                  <c:v>0</c:v>
                </c:pt>
                <c:pt idx="17">
                  <c:v>9.4900801115598704E-2</c:v>
                </c:pt>
                <c:pt idx="18">
                  <c:v>0.54829155580293831</c:v>
                </c:pt>
                <c:pt idx="19">
                  <c:v>0.47089207729227506</c:v>
                </c:pt>
                <c:pt idx="20">
                  <c:v>0</c:v>
                </c:pt>
                <c:pt idx="21">
                  <c:v>0</c:v>
                </c:pt>
                <c:pt idx="22">
                  <c:v>0</c:v>
                </c:pt>
                <c:pt idx="23">
                  <c:v>0</c:v>
                </c:pt>
                <c:pt idx="24">
                  <c:v>0</c:v>
                </c:pt>
                <c:pt idx="25">
                  <c:v>0</c:v>
                </c:pt>
                <c:pt idx="26">
                  <c:v>0</c:v>
                </c:pt>
                <c:pt idx="27">
                  <c:v>0.1080511970465723</c:v>
                </c:pt>
                <c:pt idx="28">
                  <c:v>0.46750739707256384</c:v>
                </c:pt>
                <c:pt idx="29">
                  <c:v>0.18488653620063378</c:v>
                </c:pt>
                <c:pt idx="30">
                  <c:v>0</c:v>
                </c:pt>
                <c:pt idx="31">
                  <c:v>0</c:v>
                </c:pt>
                <c:pt idx="32">
                  <c:v>0</c:v>
                </c:pt>
                <c:pt idx="33">
                  <c:v>0</c:v>
                </c:pt>
                <c:pt idx="34">
                  <c:v>0</c:v>
                </c:pt>
                <c:pt idx="35">
                  <c:v>0</c:v>
                </c:pt>
                <c:pt idx="36">
                  <c:v>0</c:v>
                </c:pt>
                <c:pt idx="37">
                  <c:v>4.5411278490723947E-2</c:v>
                </c:pt>
                <c:pt idx="38">
                  <c:v>0.46025502578180438</c:v>
                </c:pt>
                <c:pt idx="39">
                  <c:v>0.2632571360874959</c:v>
                </c:pt>
              </c:numCache>
            </c:numRef>
          </c:yVal>
          <c:smooth val="0"/>
          <c:extLst>
            <c:ext xmlns:c16="http://schemas.microsoft.com/office/drawing/2014/chart" uri="{C3380CC4-5D6E-409C-BE32-E72D297353CC}">
              <c16:uniqueId val="{00000000-8AF4-47E6-80A4-045B164F1F82}"/>
            </c:ext>
          </c:extLst>
        </c:ser>
        <c:dLbls>
          <c:showLegendKey val="0"/>
          <c:showVal val="0"/>
          <c:showCatName val="0"/>
          <c:showSerName val="0"/>
          <c:showPercent val="0"/>
          <c:showBubbleSize val="0"/>
        </c:dLbls>
        <c:axId val="467964591"/>
        <c:axId val="467967919"/>
      </c:scatterChart>
      <c:valAx>
        <c:axId val="467964591"/>
        <c:scaling>
          <c:orientation val="minMax"/>
          <c:min val="4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after sowing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7919"/>
        <c:crosses val="autoZero"/>
        <c:crossBetween val="midCat"/>
      </c:valAx>
      <c:valAx>
        <c:axId val="46796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645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data-BD'!$U$554</c:f>
              <c:strCache>
                <c:ptCount val="1"/>
                <c:pt idx="0">
                  <c:v>TF on main stem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data-BD'!$R$555:$R$560</c:f>
              <c:numCache>
                <c:formatCode>General</c:formatCode>
                <c:ptCount val="6"/>
                <c:pt idx="0">
                  <c:v>344.2</c:v>
                </c:pt>
                <c:pt idx="1">
                  <c:v>491.90000000000003</c:v>
                </c:pt>
                <c:pt idx="2">
                  <c:v>633.4</c:v>
                </c:pt>
                <c:pt idx="3">
                  <c:v>706.59999999999991</c:v>
                </c:pt>
                <c:pt idx="4">
                  <c:v>758.09999999999991</c:v>
                </c:pt>
                <c:pt idx="5">
                  <c:v>877.8</c:v>
                </c:pt>
              </c:numCache>
            </c:numRef>
          </c:xVal>
          <c:yVal>
            <c:numRef>
              <c:f>'2019 data-BD'!$U$597:$U$602</c:f>
              <c:numCache>
                <c:formatCode>0.00</c:formatCode>
                <c:ptCount val="6"/>
                <c:pt idx="0">
                  <c:v>2.75</c:v>
                </c:pt>
                <c:pt idx="1">
                  <c:v>3.75</c:v>
                </c:pt>
                <c:pt idx="2">
                  <c:v>6</c:v>
                </c:pt>
                <c:pt idx="3">
                  <c:v>7</c:v>
                </c:pt>
                <c:pt idx="4">
                  <c:v>7.4629629629629628</c:v>
                </c:pt>
                <c:pt idx="5">
                  <c:v>8.3800000000000008</c:v>
                </c:pt>
              </c:numCache>
            </c:numRef>
          </c:yVal>
          <c:smooth val="0"/>
          <c:extLst>
            <c:ext xmlns:c16="http://schemas.microsoft.com/office/drawing/2014/chart" uri="{C3380CC4-5D6E-409C-BE32-E72D297353CC}">
              <c16:uniqueId val="{00000000-BB21-42EC-83E9-71AE04C2A3AE}"/>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data-BD'!$T$554</c:f>
              <c:strCache>
                <c:ptCount val="1"/>
                <c:pt idx="0">
                  <c:v>LA</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582803681103734"/>
                  <c:y val="-0.15319444444444444"/>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data-BD'!$V$597:$V$602</c:f>
              <c:numCache>
                <c:formatCode>0.00</c:formatCode>
                <c:ptCount val="6"/>
                <c:pt idx="0">
                  <c:v>0.35966666666666663</c:v>
                </c:pt>
                <c:pt idx="1">
                  <c:v>1.1436666666666664</c:v>
                </c:pt>
                <c:pt idx="2">
                  <c:v>3.0564999999999998</c:v>
                </c:pt>
                <c:pt idx="3">
                  <c:v>4.3210000000000006</c:v>
                </c:pt>
                <c:pt idx="4">
                  <c:v>5.4577777777777792</c:v>
                </c:pt>
                <c:pt idx="5">
                  <c:v>8.4931999999999999</c:v>
                </c:pt>
              </c:numCache>
            </c:numRef>
          </c:xVal>
          <c:yVal>
            <c:numRef>
              <c:f>'2019 data-BD'!$T$597:$T$602</c:f>
              <c:numCache>
                <c:formatCode>0.00</c:formatCode>
                <c:ptCount val="6"/>
                <c:pt idx="0">
                  <c:v>66.305666666666681</c:v>
                </c:pt>
                <c:pt idx="1">
                  <c:v>200.58983333333336</c:v>
                </c:pt>
                <c:pt idx="2">
                  <c:v>497.09583333333336</c:v>
                </c:pt>
                <c:pt idx="3">
                  <c:v>770.20383333333336</c:v>
                </c:pt>
                <c:pt idx="4">
                  <c:v>904.82833333333315</c:v>
                </c:pt>
                <c:pt idx="5">
                  <c:v>1134.1169999999995</c:v>
                </c:pt>
              </c:numCache>
            </c:numRef>
          </c:yVal>
          <c:smooth val="0"/>
          <c:extLst>
            <c:ext xmlns:c16="http://schemas.microsoft.com/office/drawing/2014/chart" uri="{C3380CC4-5D6E-409C-BE32-E72D297353CC}">
              <c16:uniqueId val="{00000000-1C0F-4D78-807D-97AC768B4E8B}"/>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Shoot</a:t>
                </a:r>
                <a:r>
                  <a:rPr lang="en-US" baseline="0"/>
                  <a:t> dry weight (g)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Leaf DW TLM</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'2019 data-BD'!$T$187:$T$338</c:f>
              <c:numCache>
                <c:formatCode>General</c:formatCode>
                <c:ptCount val="152"/>
                <c:pt idx="0">
                  <c:v>0.40999999999999992</c:v>
                </c:pt>
                <c:pt idx="1">
                  <c:v>0.34399999999999997</c:v>
                </c:pt>
                <c:pt idx="2">
                  <c:v>0.314</c:v>
                </c:pt>
                <c:pt idx="3">
                  <c:v>0.39</c:v>
                </c:pt>
                <c:pt idx="4">
                  <c:v>0.52200000000000002</c:v>
                </c:pt>
                <c:pt idx="5">
                  <c:v>0.40999999999999992</c:v>
                </c:pt>
                <c:pt idx="6">
                  <c:v>0.29399999999999998</c:v>
                </c:pt>
                <c:pt idx="7">
                  <c:v>0.316</c:v>
                </c:pt>
                <c:pt idx="8">
                  <c:v>0.28199999999999997</c:v>
                </c:pt>
                <c:pt idx="9">
                  <c:v>0.36199999999999999</c:v>
                </c:pt>
                <c:pt idx="10">
                  <c:v>0.316</c:v>
                </c:pt>
                <c:pt idx="11">
                  <c:v>0.35599999999999998</c:v>
                </c:pt>
                <c:pt idx="12">
                  <c:v>1.1179999999999999</c:v>
                </c:pt>
                <c:pt idx="13">
                  <c:v>0.8580000000000001</c:v>
                </c:pt>
                <c:pt idx="14">
                  <c:v>1.024</c:v>
                </c:pt>
                <c:pt idx="15">
                  <c:v>1.1619999999999999</c:v>
                </c:pt>
                <c:pt idx="16">
                  <c:v>1.6160000000000001</c:v>
                </c:pt>
                <c:pt idx="17">
                  <c:v>1.4359999999999999</c:v>
                </c:pt>
                <c:pt idx="18">
                  <c:v>1.1419999999999999</c:v>
                </c:pt>
                <c:pt idx="19">
                  <c:v>1.036</c:v>
                </c:pt>
                <c:pt idx="20">
                  <c:v>0.96599999999999997</c:v>
                </c:pt>
                <c:pt idx="21">
                  <c:v>1.306</c:v>
                </c:pt>
                <c:pt idx="22">
                  <c:v>1.1259999999999999</c:v>
                </c:pt>
                <c:pt idx="23">
                  <c:v>0.93399999999999994</c:v>
                </c:pt>
                <c:pt idx="24">
                  <c:v>2.948</c:v>
                </c:pt>
                <c:pt idx="25">
                  <c:v>2.6619999999999999</c:v>
                </c:pt>
                <c:pt idx="26">
                  <c:v>3.0300000000000002</c:v>
                </c:pt>
                <c:pt idx="27">
                  <c:v>2.702</c:v>
                </c:pt>
                <c:pt idx="28">
                  <c:v>4.3220000000000001</c:v>
                </c:pt>
                <c:pt idx="29">
                  <c:v>2.512</c:v>
                </c:pt>
                <c:pt idx="30">
                  <c:v>3.84</c:v>
                </c:pt>
                <c:pt idx="31">
                  <c:v>2.4800000000000004</c:v>
                </c:pt>
                <c:pt idx="32">
                  <c:v>2.8719999999999999</c:v>
                </c:pt>
                <c:pt idx="33">
                  <c:v>4.0759999999999996</c:v>
                </c:pt>
                <c:pt idx="34">
                  <c:v>2.294</c:v>
                </c:pt>
                <c:pt idx="35">
                  <c:v>2.94</c:v>
                </c:pt>
                <c:pt idx="36">
                  <c:v>4.1259999999999994</c:v>
                </c:pt>
                <c:pt idx="37">
                  <c:v>4.3559999999999999</c:v>
                </c:pt>
                <c:pt idx="38">
                  <c:v>4.51</c:v>
                </c:pt>
                <c:pt idx="39">
                  <c:v>4.29</c:v>
                </c:pt>
                <c:pt idx="40">
                  <c:v>3.9159999999999995</c:v>
                </c:pt>
                <c:pt idx="41">
                  <c:v>5.1560000000000006</c:v>
                </c:pt>
                <c:pt idx="42">
                  <c:v>4.5239999999999991</c:v>
                </c:pt>
                <c:pt idx="43">
                  <c:v>3.198</c:v>
                </c:pt>
                <c:pt idx="44">
                  <c:v>5.024</c:v>
                </c:pt>
                <c:pt idx="45">
                  <c:v>4.5140000000000002</c:v>
                </c:pt>
                <c:pt idx="46">
                  <c:v>4.3920000000000003</c:v>
                </c:pt>
                <c:pt idx="47">
                  <c:v>3.8460000000000001</c:v>
                </c:pt>
                <c:pt idx="48">
                  <c:v>3.47</c:v>
                </c:pt>
                <c:pt idx="49">
                  <c:v>6.97</c:v>
                </c:pt>
                <c:pt idx="50">
                  <c:v>3.68</c:v>
                </c:pt>
                <c:pt idx="51">
                  <c:v>4.7699999999999996</c:v>
                </c:pt>
                <c:pt idx="52">
                  <c:v>6.98</c:v>
                </c:pt>
                <c:pt idx="53">
                  <c:v>4.92</c:v>
                </c:pt>
                <c:pt idx="54">
                  <c:v>4.88</c:v>
                </c:pt>
                <c:pt idx="55">
                  <c:v>3.83</c:v>
                </c:pt>
                <c:pt idx="56">
                  <c:v>5.53</c:v>
                </c:pt>
                <c:pt idx="57">
                  <c:v>5.71</c:v>
                </c:pt>
                <c:pt idx="58">
                  <c:v>4.92</c:v>
                </c:pt>
                <c:pt idx="59">
                  <c:v>7.32</c:v>
                </c:pt>
                <c:pt idx="60">
                  <c:v>4.38</c:v>
                </c:pt>
                <c:pt idx="61">
                  <c:v>4.7699999999999996</c:v>
                </c:pt>
                <c:pt idx="62">
                  <c:v>5.01</c:v>
                </c:pt>
                <c:pt idx="63">
                  <c:v>5.15</c:v>
                </c:pt>
                <c:pt idx="64">
                  <c:v>7.13</c:v>
                </c:pt>
                <c:pt idx="65">
                  <c:v>5.34</c:v>
                </c:pt>
                <c:pt idx="66">
                  <c:v>7.57</c:v>
                </c:pt>
                <c:pt idx="67">
                  <c:v>5.92</c:v>
                </c:pt>
                <c:pt idx="68">
                  <c:v>6.13</c:v>
                </c:pt>
                <c:pt idx="69">
                  <c:v>4.5999999999999996</c:v>
                </c:pt>
                <c:pt idx="70">
                  <c:v>5.07</c:v>
                </c:pt>
                <c:pt idx="71">
                  <c:v>7.26</c:v>
                </c:pt>
                <c:pt idx="72">
                  <c:v>4.72</c:v>
                </c:pt>
                <c:pt idx="73">
                  <c:v>5</c:v>
                </c:pt>
                <c:pt idx="74">
                  <c:v>5.35</c:v>
                </c:pt>
                <c:pt idx="75">
                  <c:v>4.8</c:v>
                </c:pt>
                <c:pt idx="76">
                  <c:v>3.02</c:v>
                </c:pt>
                <c:pt idx="77">
                  <c:v>4.04</c:v>
                </c:pt>
                <c:pt idx="78">
                  <c:v>3.73</c:v>
                </c:pt>
                <c:pt idx="79">
                  <c:v>5.66</c:v>
                </c:pt>
                <c:pt idx="80">
                  <c:v>4.1900000000000004</c:v>
                </c:pt>
                <c:pt idx="81">
                  <c:v>6.33</c:v>
                </c:pt>
                <c:pt idx="82">
                  <c:v>6.9</c:v>
                </c:pt>
                <c:pt idx="83">
                  <c:v>4.17</c:v>
                </c:pt>
                <c:pt idx="84">
                  <c:v>3.3</c:v>
                </c:pt>
                <c:pt idx="85">
                  <c:v>4.53</c:v>
                </c:pt>
                <c:pt idx="86">
                  <c:v>5.29</c:v>
                </c:pt>
                <c:pt idx="87">
                  <c:v>5.27</c:v>
                </c:pt>
                <c:pt idx="88">
                  <c:v>4.25</c:v>
                </c:pt>
                <c:pt idx="89">
                  <c:v>5.86</c:v>
                </c:pt>
                <c:pt idx="90">
                  <c:v>7.05</c:v>
                </c:pt>
                <c:pt idx="91">
                  <c:v>7.41</c:v>
                </c:pt>
                <c:pt idx="92">
                  <c:v>6.29</c:v>
                </c:pt>
                <c:pt idx="93">
                  <c:v>6.28</c:v>
                </c:pt>
                <c:pt idx="94">
                  <c:v>7.37</c:v>
                </c:pt>
                <c:pt idx="95">
                  <c:v>7.09</c:v>
                </c:pt>
                <c:pt idx="96">
                  <c:v>5.08</c:v>
                </c:pt>
                <c:pt idx="97">
                  <c:v>6.41</c:v>
                </c:pt>
                <c:pt idx="98">
                  <c:v>4.33</c:v>
                </c:pt>
                <c:pt idx="99">
                  <c:v>5.72</c:v>
                </c:pt>
                <c:pt idx="100">
                  <c:v>7.11</c:v>
                </c:pt>
                <c:pt idx="101">
                  <c:v>6.86</c:v>
                </c:pt>
                <c:pt idx="102">
                  <c:v>9.58</c:v>
                </c:pt>
                <c:pt idx="103">
                  <c:v>7.17</c:v>
                </c:pt>
                <c:pt idx="104">
                  <c:v>7.63</c:v>
                </c:pt>
                <c:pt idx="105">
                  <c:v>7.53</c:v>
                </c:pt>
                <c:pt idx="106">
                  <c:v>8.31</c:v>
                </c:pt>
                <c:pt idx="107">
                  <c:v>7.67</c:v>
                </c:pt>
                <c:pt idx="108">
                  <c:v>7.71</c:v>
                </c:pt>
                <c:pt idx="109">
                  <c:v>10.63</c:v>
                </c:pt>
                <c:pt idx="110">
                  <c:v>7.08</c:v>
                </c:pt>
                <c:pt idx="111">
                  <c:v>7.57</c:v>
                </c:pt>
                <c:pt idx="112">
                  <c:v>8.64</c:v>
                </c:pt>
                <c:pt idx="113">
                  <c:v>7.4</c:v>
                </c:pt>
                <c:pt idx="114">
                  <c:v>8.43</c:v>
                </c:pt>
                <c:pt idx="115">
                  <c:v>8.32</c:v>
                </c:pt>
                <c:pt idx="116">
                  <c:v>11.58</c:v>
                </c:pt>
                <c:pt idx="117">
                  <c:v>4.6900000000000004</c:v>
                </c:pt>
                <c:pt idx="118">
                  <c:v>9.26</c:v>
                </c:pt>
                <c:pt idx="119">
                  <c:v>9.59</c:v>
                </c:pt>
                <c:pt idx="120">
                  <c:v>9.7899999999999991</c:v>
                </c:pt>
                <c:pt idx="121">
                  <c:v>11.47</c:v>
                </c:pt>
                <c:pt idx="122">
                  <c:v>5.0999999999999996</c:v>
                </c:pt>
                <c:pt idx="123">
                  <c:v>9.99</c:v>
                </c:pt>
                <c:pt idx="124">
                  <c:v>9.5299999999999994</c:v>
                </c:pt>
                <c:pt idx="125">
                  <c:v>5.15</c:v>
                </c:pt>
                <c:pt idx="126">
                  <c:v>9.5299999999999994</c:v>
                </c:pt>
                <c:pt idx="127">
                  <c:v>10.98</c:v>
                </c:pt>
                <c:pt idx="128">
                  <c:v>12.56</c:v>
                </c:pt>
                <c:pt idx="129">
                  <c:v>11.22</c:v>
                </c:pt>
                <c:pt idx="130">
                  <c:v>8.64</c:v>
                </c:pt>
                <c:pt idx="131">
                  <c:v>4.8099999999999996</c:v>
                </c:pt>
                <c:pt idx="132">
                  <c:v>6.71</c:v>
                </c:pt>
                <c:pt idx="133">
                  <c:v>9.81</c:v>
                </c:pt>
                <c:pt idx="134">
                  <c:v>9.4700000000000006</c:v>
                </c:pt>
                <c:pt idx="135">
                  <c:v>10.029999999999999</c:v>
                </c:pt>
                <c:pt idx="136">
                  <c:v>8.02</c:v>
                </c:pt>
                <c:pt idx="137">
                  <c:v>7.29</c:v>
                </c:pt>
                <c:pt idx="138">
                  <c:v>7.56</c:v>
                </c:pt>
                <c:pt idx="139">
                  <c:v>6.98</c:v>
                </c:pt>
                <c:pt idx="140">
                  <c:v>10</c:v>
                </c:pt>
                <c:pt idx="141">
                  <c:v>8.52</c:v>
                </c:pt>
                <c:pt idx="142">
                  <c:v>8.6999999999999993</c:v>
                </c:pt>
                <c:pt idx="143">
                  <c:v>7.56</c:v>
                </c:pt>
                <c:pt idx="144">
                  <c:v>5.01</c:v>
                </c:pt>
                <c:pt idx="145">
                  <c:v>7.72</c:v>
                </c:pt>
                <c:pt idx="146">
                  <c:v>8.75</c:v>
                </c:pt>
                <c:pt idx="147">
                  <c:v>11.42</c:v>
                </c:pt>
                <c:pt idx="148">
                  <c:v>6.98</c:v>
                </c:pt>
                <c:pt idx="149">
                  <c:v>7.06</c:v>
                </c:pt>
                <c:pt idx="150">
                  <c:v>10.24</c:v>
                </c:pt>
                <c:pt idx="151">
                  <c:v>9.27</c:v>
                </c:pt>
              </c:numCache>
            </c:numRef>
          </c:xVal>
          <c:yVal>
            <c:numRef>
              <c:f>'2019 data-BD'!$K$187:$K$338</c:f>
              <c:numCache>
                <c:formatCode>General</c:formatCode>
                <c:ptCount val="152"/>
                <c:pt idx="0">
                  <c:v>0.316</c:v>
                </c:pt>
                <c:pt idx="1">
                  <c:v>0.27</c:v>
                </c:pt>
                <c:pt idx="2">
                  <c:v>0.248</c:v>
                </c:pt>
                <c:pt idx="3">
                  <c:v>0.316</c:v>
                </c:pt>
                <c:pt idx="4">
                  <c:v>0.4</c:v>
                </c:pt>
                <c:pt idx="5">
                  <c:v>0.32599999999999996</c:v>
                </c:pt>
                <c:pt idx="6">
                  <c:v>0.23799999999999999</c:v>
                </c:pt>
                <c:pt idx="7">
                  <c:v>0.25</c:v>
                </c:pt>
                <c:pt idx="8">
                  <c:v>0.23799999999999999</c:v>
                </c:pt>
                <c:pt idx="9">
                  <c:v>0.29599999999999999</c:v>
                </c:pt>
                <c:pt idx="10">
                  <c:v>0.246</c:v>
                </c:pt>
                <c:pt idx="11">
                  <c:v>0.28799999999999998</c:v>
                </c:pt>
                <c:pt idx="12">
                  <c:v>0.79800000000000004</c:v>
                </c:pt>
                <c:pt idx="13">
                  <c:v>0.60599999999999998</c:v>
                </c:pt>
                <c:pt idx="14">
                  <c:v>0.72599999999999998</c:v>
                </c:pt>
                <c:pt idx="15">
                  <c:v>0.86599999999999999</c:v>
                </c:pt>
                <c:pt idx="16">
                  <c:v>1.1480000000000001</c:v>
                </c:pt>
                <c:pt idx="17">
                  <c:v>1.0580000000000001</c:v>
                </c:pt>
                <c:pt idx="18">
                  <c:v>0.88800000000000012</c:v>
                </c:pt>
                <c:pt idx="19">
                  <c:v>0.78800000000000003</c:v>
                </c:pt>
                <c:pt idx="20">
                  <c:v>0.72599999999999998</c:v>
                </c:pt>
                <c:pt idx="21">
                  <c:v>0.97</c:v>
                </c:pt>
                <c:pt idx="22">
                  <c:v>0.85199999999999998</c:v>
                </c:pt>
                <c:pt idx="23">
                  <c:v>0.68200000000000005</c:v>
                </c:pt>
                <c:pt idx="24">
                  <c:v>1.8839999999999999</c:v>
                </c:pt>
                <c:pt idx="25">
                  <c:v>1.702</c:v>
                </c:pt>
                <c:pt idx="26">
                  <c:v>1.9780000000000002</c:v>
                </c:pt>
                <c:pt idx="27">
                  <c:v>1.698</c:v>
                </c:pt>
                <c:pt idx="28">
                  <c:v>2.7960000000000003</c:v>
                </c:pt>
                <c:pt idx="29">
                  <c:v>1.698</c:v>
                </c:pt>
                <c:pt idx="30">
                  <c:v>2.472</c:v>
                </c:pt>
                <c:pt idx="31">
                  <c:v>1.6640000000000001</c:v>
                </c:pt>
                <c:pt idx="32">
                  <c:v>2.0260000000000002</c:v>
                </c:pt>
                <c:pt idx="33">
                  <c:v>2.57</c:v>
                </c:pt>
                <c:pt idx="34">
                  <c:v>1.03</c:v>
                </c:pt>
                <c:pt idx="35">
                  <c:v>1.9440000000000002</c:v>
                </c:pt>
                <c:pt idx="36">
                  <c:v>2.4059999999999997</c:v>
                </c:pt>
                <c:pt idx="37">
                  <c:v>2.62</c:v>
                </c:pt>
                <c:pt idx="38">
                  <c:v>1.7719999999999998</c:v>
                </c:pt>
                <c:pt idx="39">
                  <c:v>2.6040000000000001</c:v>
                </c:pt>
                <c:pt idx="40">
                  <c:v>2.4140000000000001</c:v>
                </c:pt>
                <c:pt idx="41">
                  <c:v>3.18</c:v>
                </c:pt>
                <c:pt idx="42">
                  <c:v>2.8519999999999999</c:v>
                </c:pt>
                <c:pt idx="43">
                  <c:v>2.1440000000000001</c:v>
                </c:pt>
                <c:pt idx="44">
                  <c:v>3.1619999999999999</c:v>
                </c:pt>
                <c:pt idx="45">
                  <c:v>2.7559999999999998</c:v>
                </c:pt>
                <c:pt idx="46">
                  <c:v>2.782</c:v>
                </c:pt>
                <c:pt idx="47">
                  <c:v>2.4319999999999999</c:v>
                </c:pt>
                <c:pt idx="48">
                  <c:v>1.89</c:v>
                </c:pt>
                <c:pt idx="49">
                  <c:v>3.94</c:v>
                </c:pt>
                <c:pt idx="50">
                  <c:v>2.16</c:v>
                </c:pt>
                <c:pt idx="51">
                  <c:v>2.77</c:v>
                </c:pt>
                <c:pt idx="52">
                  <c:v>3.79</c:v>
                </c:pt>
                <c:pt idx="53">
                  <c:v>3.06</c:v>
                </c:pt>
                <c:pt idx="54">
                  <c:v>3.07</c:v>
                </c:pt>
                <c:pt idx="55">
                  <c:v>2.5</c:v>
                </c:pt>
                <c:pt idx="56">
                  <c:v>3.3</c:v>
                </c:pt>
                <c:pt idx="57">
                  <c:v>3.29</c:v>
                </c:pt>
                <c:pt idx="58">
                  <c:v>2.88</c:v>
                </c:pt>
                <c:pt idx="59">
                  <c:v>4.3899999999999997</c:v>
                </c:pt>
                <c:pt idx="60">
                  <c:v>2.61</c:v>
                </c:pt>
                <c:pt idx="61">
                  <c:v>2.9</c:v>
                </c:pt>
                <c:pt idx="62">
                  <c:v>3.28</c:v>
                </c:pt>
                <c:pt idx="63">
                  <c:v>3.19</c:v>
                </c:pt>
                <c:pt idx="64">
                  <c:v>4.63</c:v>
                </c:pt>
                <c:pt idx="65">
                  <c:v>3.37</c:v>
                </c:pt>
                <c:pt idx="66">
                  <c:v>4.59</c:v>
                </c:pt>
                <c:pt idx="67">
                  <c:v>3.72</c:v>
                </c:pt>
                <c:pt idx="68">
                  <c:v>3.85</c:v>
                </c:pt>
                <c:pt idx="69">
                  <c:v>2.86</c:v>
                </c:pt>
                <c:pt idx="70">
                  <c:v>3.11</c:v>
                </c:pt>
                <c:pt idx="71">
                  <c:v>4.45</c:v>
                </c:pt>
                <c:pt idx="72">
                  <c:v>3.09</c:v>
                </c:pt>
                <c:pt idx="73">
                  <c:v>3.31</c:v>
                </c:pt>
                <c:pt idx="74">
                  <c:v>3.51</c:v>
                </c:pt>
                <c:pt idx="75">
                  <c:v>3.03</c:v>
                </c:pt>
                <c:pt idx="76">
                  <c:v>1.89</c:v>
                </c:pt>
                <c:pt idx="77">
                  <c:v>2.68</c:v>
                </c:pt>
                <c:pt idx="78">
                  <c:v>2.37</c:v>
                </c:pt>
                <c:pt idx="79">
                  <c:v>3.61</c:v>
                </c:pt>
                <c:pt idx="80">
                  <c:v>2.67</c:v>
                </c:pt>
                <c:pt idx="81">
                  <c:v>4.12</c:v>
                </c:pt>
                <c:pt idx="82">
                  <c:v>4.43</c:v>
                </c:pt>
                <c:pt idx="83">
                  <c:v>2.6</c:v>
                </c:pt>
                <c:pt idx="84">
                  <c:v>2.0099999999999998</c:v>
                </c:pt>
                <c:pt idx="85">
                  <c:v>2.98</c:v>
                </c:pt>
                <c:pt idx="86">
                  <c:v>3.38</c:v>
                </c:pt>
                <c:pt idx="87">
                  <c:v>3.38</c:v>
                </c:pt>
                <c:pt idx="88">
                  <c:v>2.73</c:v>
                </c:pt>
                <c:pt idx="89">
                  <c:v>3.79</c:v>
                </c:pt>
                <c:pt idx="90">
                  <c:v>4.3499999999999996</c:v>
                </c:pt>
                <c:pt idx="91">
                  <c:v>4.67</c:v>
                </c:pt>
                <c:pt idx="92">
                  <c:v>4.03</c:v>
                </c:pt>
                <c:pt idx="93">
                  <c:v>3.96</c:v>
                </c:pt>
                <c:pt idx="94">
                  <c:v>4.8499999999999996</c:v>
                </c:pt>
                <c:pt idx="95">
                  <c:v>4.38</c:v>
                </c:pt>
                <c:pt idx="96">
                  <c:v>3.4</c:v>
                </c:pt>
                <c:pt idx="97">
                  <c:v>4.0599999999999996</c:v>
                </c:pt>
                <c:pt idx="98">
                  <c:v>2.78</c:v>
                </c:pt>
                <c:pt idx="99">
                  <c:v>3.45</c:v>
                </c:pt>
                <c:pt idx="100">
                  <c:v>4.41</c:v>
                </c:pt>
                <c:pt idx="101">
                  <c:v>4.1900000000000004</c:v>
                </c:pt>
                <c:pt idx="102">
                  <c:v>5.13</c:v>
                </c:pt>
                <c:pt idx="103">
                  <c:v>4.09</c:v>
                </c:pt>
                <c:pt idx="104">
                  <c:v>3.87</c:v>
                </c:pt>
                <c:pt idx="105">
                  <c:v>4.22</c:v>
                </c:pt>
                <c:pt idx="106">
                  <c:v>4.5199999999999996</c:v>
                </c:pt>
                <c:pt idx="107">
                  <c:v>4.13</c:v>
                </c:pt>
                <c:pt idx="108">
                  <c:v>3.81</c:v>
                </c:pt>
                <c:pt idx="109">
                  <c:v>5.62</c:v>
                </c:pt>
                <c:pt idx="110">
                  <c:v>3.79</c:v>
                </c:pt>
                <c:pt idx="111">
                  <c:v>3.8</c:v>
                </c:pt>
                <c:pt idx="112">
                  <c:v>4.59</c:v>
                </c:pt>
                <c:pt idx="113">
                  <c:v>4.1100000000000003</c:v>
                </c:pt>
                <c:pt idx="114">
                  <c:v>4.66</c:v>
                </c:pt>
                <c:pt idx="115">
                  <c:v>4.53</c:v>
                </c:pt>
                <c:pt idx="116">
                  <c:v>6.45</c:v>
                </c:pt>
                <c:pt idx="117">
                  <c:v>2.48</c:v>
                </c:pt>
                <c:pt idx="118">
                  <c:v>5.46</c:v>
                </c:pt>
                <c:pt idx="119">
                  <c:v>4.97</c:v>
                </c:pt>
                <c:pt idx="120">
                  <c:v>5.36</c:v>
                </c:pt>
                <c:pt idx="121">
                  <c:v>6.45</c:v>
                </c:pt>
                <c:pt idx="122">
                  <c:v>2.99</c:v>
                </c:pt>
                <c:pt idx="123">
                  <c:v>6.01</c:v>
                </c:pt>
                <c:pt idx="124">
                  <c:v>5.39</c:v>
                </c:pt>
                <c:pt idx="125">
                  <c:v>3.06</c:v>
                </c:pt>
                <c:pt idx="126">
                  <c:v>5.48</c:v>
                </c:pt>
                <c:pt idx="127">
                  <c:v>6.31</c:v>
                </c:pt>
                <c:pt idx="128">
                  <c:v>7.29</c:v>
                </c:pt>
                <c:pt idx="129">
                  <c:v>6.41</c:v>
                </c:pt>
                <c:pt idx="130">
                  <c:v>5.04</c:v>
                </c:pt>
                <c:pt idx="131">
                  <c:v>2.61</c:v>
                </c:pt>
                <c:pt idx="132">
                  <c:v>3.81</c:v>
                </c:pt>
                <c:pt idx="133">
                  <c:v>5.31</c:v>
                </c:pt>
                <c:pt idx="134">
                  <c:v>5.48</c:v>
                </c:pt>
                <c:pt idx="135">
                  <c:v>6.04</c:v>
                </c:pt>
                <c:pt idx="136">
                  <c:v>4.63</c:v>
                </c:pt>
                <c:pt idx="137">
                  <c:v>3.13</c:v>
                </c:pt>
                <c:pt idx="138">
                  <c:v>4.08</c:v>
                </c:pt>
                <c:pt idx="139">
                  <c:v>4.0999999999999996</c:v>
                </c:pt>
                <c:pt idx="140">
                  <c:v>5.6</c:v>
                </c:pt>
                <c:pt idx="141">
                  <c:v>4.47</c:v>
                </c:pt>
                <c:pt idx="142">
                  <c:v>5.03</c:v>
                </c:pt>
                <c:pt idx="143">
                  <c:v>4.1900000000000004</c:v>
                </c:pt>
                <c:pt idx="144">
                  <c:v>3.05</c:v>
                </c:pt>
                <c:pt idx="145">
                  <c:v>4.88</c:v>
                </c:pt>
                <c:pt idx="146">
                  <c:v>4.99</c:v>
                </c:pt>
                <c:pt idx="147">
                  <c:v>6.15</c:v>
                </c:pt>
                <c:pt idx="148">
                  <c:v>4.0599999999999996</c:v>
                </c:pt>
                <c:pt idx="149">
                  <c:v>4.08</c:v>
                </c:pt>
                <c:pt idx="150">
                  <c:v>5.78</c:v>
                </c:pt>
                <c:pt idx="151">
                  <c:v>5.4</c:v>
                </c:pt>
              </c:numCache>
            </c:numRef>
          </c:yVal>
          <c:smooth val="0"/>
          <c:extLst>
            <c:ext xmlns:c16="http://schemas.microsoft.com/office/drawing/2014/chart" uri="{C3380CC4-5D6E-409C-BE32-E72D297353CC}">
              <c16:uniqueId val="{00000000-BF37-49DB-8086-636B8BEBB42B}"/>
            </c:ext>
          </c:extLst>
        </c:ser>
        <c:ser>
          <c:idx val="0"/>
          <c:order val="1"/>
          <c:tx>
            <c:v>Leaf DW MAT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'2019 data-BD'!$T$339:$T$551</c:f>
              <c:numCache>
                <c:formatCode>General</c:formatCode>
                <c:ptCount val="213"/>
                <c:pt idx="0">
                  <c:v>13</c:v>
                </c:pt>
                <c:pt idx="1">
                  <c:v>11.239999999999998</c:v>
                </c:pt>
                <c:pt idx="2">
                  <c:v>8.16</c:v>
                </c:pt>
                <c:pt idx="3">
                  <c:v>17.560000000000002</c:v>
                </c:pt>
                <c:pt idx="4">
                  <c:v>17.55</c:v>
                </c:pt>
                <c:pt idx="7">
                  <c:v>14.13</c:v>
                </c:pt>
                <c:pt idx="10">
                  <c:v>14.870000000000001</c:v>
                </c:pt>
                <c:pt idx="11">
                  <c:v>17.13</c:v>
                </c:pt>
                <c:pt idx="12">
                  <c:v>8.25</c:v>
                </c:pt>
                <c:pt idx="14">
                  <c:v>15.559999999999999</c:v>
                </c:pt>
                <c:pt idx="15">
                  <c:v>18.71</c:v>
                </c:pt>
                <c:pt idx="16">
                  <c:v>12.73</c:v>
                </c:pt>
                <c:pt idx="18">
                  <c:v>12.39</c:v>
                </c:pt>
                <c:pt idx="20">
                  <c:v>12.24</c:v>
                </c:pt>
                <c:pt idx="22">
                  <c:v>17.57</c:v>
                </c:pt>
                <c:pt idx="25">
                  <c:v>17</c:v>
                </c:pt>
                <c:pt idx="27">
                  <c:v>16.559999999999999</c:v>
                </c:pt>
                <c:pt idx="29">
                  <c:v>11.23</c:v>
                </c:pt>
                <c:pt idx="31">
                  <c:v>9.41</c:v>
                </c:pt>
                <c:pt idx="34">
                  <c:v>12.08</c:v>
                </c:pt>
                <c:pt idx="36">
                  <c:v>15.469999999999999</c:v>
                </c:pt>
                <c:pt idx="37">
                  <c:v>15.1</c:v>
                </c:pt>
                <c:pt idx="42">
                  <c:v>8.19</c:v>
                </c:pt>
                <c:pt idx="46">
                  <c:v>13.72</c:v>
                </c:pt>
                <c:pt idx="48">
                  <c:v>8.94</c:v>
                </c:pt>
                <c:pt idx="52">
                  <c:v>25.189999999999998</c:v>
                </c:pt>
                <c:pt idx="53">
                  <c:v>23.740000000000002</c:v>
                </c:pt>
                <c:pt idx="54">
                  <c:v>19.8</c:v>
                </c:pt>
                <c:pt idx="55">
                  <c:v>16.350000000000001</c:v>
                </c:pt>
                <c:pt idx="56">
                  <c:v>24.91</c:v>
                </c:pt>
                <c:pt idx="57">
                  <c:v>26.52</c:v>
                </c:pt>
                <c:pt idx="58">
                  <c:v>21.080000000000002</c:v>
                </c:pt>
                <c:pt idx="59">
                  <c:v>17.869999999999997</c:v>
                </c:pt>
                <c:pt idx="60">
                  <c:v>29.790000000000003</c:v>
                </c:pt>
                <c:pt idx="61">
                  <c:v>20.079999999999998</c:v>
                </c:pt>
                <c:pt idx="62">
                  <c:v>14.77</c:v>
                </c:pt>
                <c:pt idx="63">
                  <c:v>25.740000000000002</c:v>
                </c:pt>
                <c:pt idx="64">
                  <c:v>27.229999999999997</c:v>
                </c:pt>
                <c:pt idx="65">
                  <c:v>24.2</c:v>
                </c:pt>
                <c:pt idx="66">
                  <c:v>37.74</c:v>
                </c:pt>
                <c:pt idx="67">
                  <c:v>37.81</c:v>
                </c:pt>
                <c:pt idx="68">
                  <c:v>35.5</c:v>
                </c:pt>
                <c:pt idx="69">
                  <c:v>38.400000000000006</c:v>
                </c:pt>
                <c:pt idx="70">
                  <c:v>31.88</c:v>
                </c:pt>
                <c:pt idx="71">
                  <c:v>22.279999999999998</c:v>
                </c:pt>
                <c:pt idx="72">
                  <c:v>31.06</c:v>
                </c:pt>
                <c:pt idx="73">
                  <c:v>25.890000000000004</c:v>
                </c:pt>
                <c:pt idx="74">
                  <c:v>35.32</c:v>
                </c:pt>
                <c:pt idx="75">
                  <c:v>31.760000000000005</c:v>
                </c:pt>
                <c:pt idx="76">
                  <c:v>38.839999999999996</c:v>
                </c:pt>
                <c:pt idx="77">
                  <c:v>24.62</c:v>
                </c:pt>
                <c:pt idx="78">
                  <c:v>32.86</c:v>
                </c:pt>
                <c:pt idx="79">
                  <c:v>30.51</c:v>
                </c:pt>
                <c:pt idx="80">
                  <c:v>27.1</c:v>
                </c:pt>
                <c:pt idx="81">
                  <c:v>25.17</c:v>
                </c:pt>
                <c:pt idx="82">
                  <c:v>30.99</c:v>
                </c:pt>
                <c:pt idx="83">
                  <c:v>28.669999999999998</c:v>
                </c:pt>
                <c:pt idx="84">
                  <c:v>26.369999999999997</c:v>
                </c:pt>
                <c:pt idx="85">
                  <c:v>30.29</c:v>
                </c:pt>
                <c:pt idx="86">
                  <c:v>15.27</c:v>
                </c:pt>
                <c:pt idx="87">
                  <c:v>25.919999999999998</c:v>
                </c:pt>
                <c:pt idx="88">
                  <c:v>15.26</c:v>
                </c:pt>
                <c:pt idx="89">
                  <c:v>21</c:v>
                </c:pt>
                <c:pt idx="90">
                  <c:v>32.92</c:v>
                </c:pt>
                <c:pt idx="91">
                  <c:v>32.199999999999996</c:v>
                </c:pt>
                <c:pt idx="92">
                  <c:v>31.58</c:v>
                </c:pt>
                <c:pt idx="93">
                  <c:v>34.599999999999994</c:v>
                </c:pt>
                <c:pt idx="94">
                  <c:v>10.96</c:v>
                </c:pt>
                <c:pt idx="95">
                  <c:v>22.87</c:v>
                </c:pt>
                <c:pt idx="96">
                  <c:v>24.8</c:v>
                </c:pt>
                <c:pt idx="97">
                  <c:v>14.469999999999999</c:v>
                </c:pt>
                <c:pt idx="98">
                  <c:v>20.2</c:v>
                </c:pt>
                <c:pt idx="99">
                  <c:v>22.59</c:v>
                </c:pt>
                <c:pt idx="100">
                  <c:v>21.54</c:v>
                </c:pt>
                <c:pt idx="101">
                  <c:v>19.190000000000001</c:v>
                </c:pt>
                <c:pt idx="102">
                  <c:v>25.560000000000002</c:v>
                </c:pt>
                <c:pt idx="103">
                  <c:v>24.02</c:v>
                </c:pt>
                <c:pt idx="104">
                  <c:v>17.610000000000003</c:v>
                </c:pt>
                <c:pt idx="105">
                  <c:v>21.44</c:v>
                </c:pt>
                <c:pt idx="106">
                  <c:v>27.158000000000001</c:v>
                </c:pt>
                <c:pt idx="107">
                  <c:v>23.963999999999999</c:v>
                </c:pt>
                <c:pt idx="108">
                  <c:v>19.276</c:v>
                </c:pt>
                <c:pt idx="109">
                  <c:v>21.988</c:v>
                </c:pt>
                <c:pt idx="110">
                  <c:v>14.92</c:v>
                </c:pt>
                <c:pt idx="111">
                  <c:v>15.898</c:v>
                </c:pt>
                <c:pt idx="112">
                  <c:v>19.106999999999999</c:v>
                </c:pt>
                <c:pt idx="113">
                  <c:v>23.273</c:v>
                </c:pt>
                <c:pt idx="114">
                  <c:v>14.356999999999999</c:v>
                </c:pt>
                <c:pt idx="115">
                  <c:v>20.861999999999998</c:v>
                </c:pt>
                <c:pt idx="116">
                  <c:v>16.937000000000001</c:v>
                </c:pt>
                <c:pt idx="117">
                  <c:v>20.821999999999999</c:v>
                </c:pt>
                <c:pt idx="118">
                  <c:v>19.720999999999997</c:v>
                </c:pt>
                <c:pt idx="119">
                  <c:v>17.026</c:v>
                </c:pt>
                <c:pt idx="120">
                  <c:v>16.100000000000001</c:v>
                </c:pt>
                <c:pt idx="121">
                  <c:v>16.768000000000001</c:v>
                </c:pt>
                <c:pt idx="122">
                  <c:v>20.986000000000001</c:v>
                </c:pt>
                <c:pt idx="123">
                  <c:v>16.199000000000002</c:v>
                </c:pt>
                <c:pt idx="124">
                  <c:v>22.414999999999999</c:v>
                </c:pt>
                <c:pt idx="125">
                  <c:v>14.189</c:v>
                </c:pt>
                <c:pt idx="126">
                  <c:v>14.815000000000001</c:v>
                </c:pt>
                <c:pt idx="127">
                  <c:v>15.743000000000002</c:v>
                </c:pt>
                <c:pt idx="128">
                  <c:v>17.664999999999999</c:v>
                </c:pt>
                <c:pt idx="129">
                  <c:v>19.164000000000001</c:v>
                </c:pt>
                <c:pt idx="130">
                  <c:v>15.674999999999999</c:v>
                </c:pt>
                <c:pt idx="131">
                  <c:v>15.664</c:v>
                </c:pt>
                <c:pt idx="132">
                  <c:v>11.656000000000001</c:v>
                </c:pt>
                <c:pt idx="133">
                  <c:v>25.475999999999999</c:v>
                </c:pt>
                <c:pt idx="134">
                  <c:v>16.542999999999999</c:v>
                </c:pt>
                <c:pt idx="135">
                  <c:v>14.443000000000001</c:v>
                </c:pt>
                <c:pt idx="136">
                  <c:v>25.203000000000003</c:v>
                </c:pt>
                <c:pt idx="137">
                  <c:v>22.814999999999998</c:v>
                </c:pt>
                <c:pt idx="138">
                  <c:v>14.667999999999999</c:v>
                </c:pt>
                <c:pt idx="139">
                  <c:v>16.777000000000001</c:v>
                </c:pt>
                <c:pt idx="140">
                  <c:v>22.164000000000001</c:v>
                </c:pt>
                <c:pt idx="141">
                  <c:v>12.946</c:v>
                </c:pt>
                <c:pt idx="142">
                  <c:v>18.666</c:v>
                </c:pt>
                <c:pt idx="143">
                  <c:v>7.6710000000000012</c:v>
                </c:pt>
                <c:pt idx="144">
                  <c:v>21.657</c:v>
                </c:pt>
                <c:pt idx="145">
                  <c:v>23.427</c:v>
                </c:pt>
                <c:pt idx="146">
                  <c:v>22.221</c:v>
                </c:pt>
                <c:pt idx="147">
                  <c:v>17.670000000000002</c:v>
                </c:pt>
                <c:pt idx="148">
                  <c:v>17.140999999999998</c:v>
                </c:pt>
                <c:pt idx="149">
                  <c:v>22.520000000000003</c:v>
                </c:pt>
                <c:pt idx="150">
                  <c:v>10.541</c:v>
                </c:pt>
                <c:pt idx="151">
                  <c:v>21.567999999999998</c:v>
                </c:pt>
                <c:pt idx="152">
                  <c:v>19.841999999999999</c:v>
                </c:pt>
                <c:pt idx="153">
                  <c:v>20.398</c:v>
                </c:pt>
                <c:pt idx="154">
                  <c:v>16.102</c:v>
                </c:pt>
                <c:pt idx="155">
                  <c:v>12.619</c:v>
                </c:pt>
                <c:pt idx="156">
                  <c:v>11.844000000000001</c:v>
                </c:pt>
                <c:pt idx="157">
                  <c:v>22.338999999999999</c:v>
                </c:pt>
                <c:pt idx="158">
                  <c:v>22.362000000000002</c:v>
                </c:pt>
                <c:pt idx="159">
                  <c:v>18.831</c:v>
                </c:pt>
                <c:pt idx="160">
                  <c:v>13.51</c:v>
                </c:pt>
                <c:pt idx="161">
                  <c:v>17.259999999999998</c:v>
                </c:pt>
                <c:pt idx="162">
                  <c:v>18.350000000000001</c:v>
                </c:pt>
                <c:pt idx="163">
                  <c:v>19.79</c:v>
                </c:pt>
                <c:pt idx="164">
                  <c:v>18.920000000000002</c:v>
                </c:pt>
                <c:pt idx="165">
                  <c:v>15.940000000000001</c:v>
                </c:pt>
                <c:pt idx="166">
                  <c:v>18.149999999999999</c:v>
                </c:pt>
                <c:pt idx="167">
                  <c:v>28.709999999999997</c:v>
                </c:pt>
                <c:pt idx="168">
                  <c:v>17.88</c:v>
                </c:pt>
                <c:pt idx="169">
                  <c:v>12.120000000000001</c:v>
                </c:pt>
                <c:pt idx="170">
                  <c:v>21.9</c:v>
                </c:pt>
                <c:pt idx="171">
                  <c:v>33.11</c:v>
                </c:pt>
                <c:pt idx="172">
                  <c:v>18.47</c:v>
                </c:pt>
                <c:pt idx="173">
                  <c:v>16.189999999999998</c:v>
                </c:pt>
                <c:pt idx="174">
                  <c:v>12.7</c:v>
                </c:pt>
                <c:pt idx="175">
                  <c:v>11.190000000000001</c:v>
                </c:pt>
                <c:pt idx="176">
                  <c:v>18.149999999999999</c:v>
                </c:pt>
                <c:pt idx="177">
                  <c:v>20.259999999999998</c:v>
                </c:pt>
                <c:pt idx="178">
                  <c:v>14.38</c:v>
                </c:pt>
                <c:pt idx="179">
                  <c:v>15.92</c:v>
                </c:pt>
                <c:pt idx="180">
                  <c:v>19.93</c:v>
                </c:pt>
                <c:pt idx="181">
                  <c:v>29.93</c:v>
                </c:pt>
                <c:pt idx="182">
                  <c:v>18</c:v>
                </c:pt>
                <c:pt idx="183">
                  <c:v>30.32</c:v>
                </c:pt>
                <c:pt idx="184">
                  <c:v>12.89</c:v>
                </c:pt>
                <c:pt idx="185">
                  <c:v>31.04</c:v>
                </c:pt>
                <c:pt idx="186">
                  <c:v>28.39</c:v>
                </c:pt>
                <c:pt idx="187">
                  <c:v>19.12</c:v>
                </c:pt>
                <c:pt idx="188">
                  <c:v>23.15</c:v>
                </c:pt>
                <c:pt idx="189">
                  <c:v>17.3</c:v>
                </c:pt>
                <c:pt idx="190">
                  <c:v>17.52</c:v>
                </c:pt>
                <c:pt idx="191">
                  <c:v>20.18</c:v>
                </c:pt>
                <c:pt idx="192">
                  <c:v>20.799999999999997</c:v>
                </c:pt>
                <c:pt idx="193">
                  <c:v>21.47</c:v>
                </c:pt>
                <c:pt idx="194">
                  <c:v>20.84</c:v>
                </c:pt>
                <c:pt idx="195">
                  <c:v>14.26</c:v>
                </c:pt>
                <c:pt idx="196">
                  <c:v>19.86</c:v>
                </c:pt>
                <c:pt idx="197">
                  <c:v>17.05</c:v>
                </c:pt>
                <c:pt idx="198">
                  <c:v>22.560000000000002</c:v>
                </c:pt>
                <c:pt idx="199">
                  <c:v>20.56</c:v>
                </c:pt>
                <c:pt idx="200">
                  <c:v>22.67</c:v>
                </c:pt>
                <c:pt idx="201">
                  <c:v>19.54</c:v>
                </c:pt>
                <c:pt idx="202">
                  <c:v>17.690000000000001</c:v>
                </c:pt>
                <c:pt idx="203">
                  <c:v>10.79</c:v>
                </c:pt>
                <c:pt idx="204">
                  <c:v>15.48</c:v>
                </c:pt>
                <c:pt idx="205">
                  <c:v>23.57</c:v>
                </c:pt>
                <c:pt idx="206">
                  <c:v>19.63</c:v>
                </c:pt>
                <c:pt idx="207">
                  <c:v>22.28</c:v>
                </c:pt>
                <c:pt idx="208">
                  <c:v>19.7</c:v>
                </c:pt>
                <c:pt idx="209">
                  <c:v>18.490000000000002</c:v>
                </c:pt>
                <c:pt idx="210">
                  <c:v>22.200000000000003</c:v>
                </c:pt>
                <c:pt idx="211">
                  <c:v>18.18</c:v>
                </c:pt>
                <c:pt idx="212">
                  <c:v>18.23</c:v>
                </c:pt>
              </c:numCache>
            </c:numRef>
          </c:xVal>
          <c:yVal>
            <c:numRef>
              <c:f>'2019 data-BD'!$K$339:$K$551</c:f>
              <c:numCache>
                <c:formatCode>General</c:formatCode>
                <c:ptCount val="213"/>
                <c:pt idx="0">
                  <c:v>5.18</c:v>
                </c:pt>
                <c:pt idx="1">
                  <c:v>4.97</c:v>
                </c:pt>
                <c:pt idx="2">
                  <c:v>3.74</c:v>
                </c:pt>
                <c:pt idx="3">
                  <c:v>7.17</c:v>
                </c:pt>
                <c:pt idx="4">
                  <c:v>7.4</c:v>
                </c:pt>
                <c:pt idx="7">
                  <c:v>4.7300000000000004</c:v>
                </c:pt>
                <c:pt idx="10">
                  <c:v>6.2</c:v>
                </c:pt>
                <c:pt idx="11">
                  <c:v>7.27</c:v>
                </c:pt>
                <c:pt idx="12">
                  <c:v>3.32</c:v>
                </c:pt>
                <c:pt idx="14">
                  <c:v>5.37</c:v>
                </c:pt>
                <c:pt idx="15">
                  <c:v>7.46</c:v>
                </c:pt>
                <c:pt idx="16">
                  <c:v>5.26</c:v>
                </c:pt>
                <c:pt idx="18">
                  <c:v>4.18</c:v>
                </c:pt>
                <c:pt idx="20">
                  <c:v>4.75</c:v>
                </c:pt>
                <c:pt idx="22">
                  <c:v>6.52</c:v>
                </c:pt>
                <c:pt idx="25">
                  <c:v>10.050000000000001</c:v>
                </c:pt>
                <c:pt idx="27">
                  <c:v>6.31</c:v>
                </c:pt>
                <c:pt idx="29">
                  <c:v>3.92</c:v>
                </c:pt>
                <c:pt idx="31">
                  <c:v>4.5999999999999996</c:v>
                </c:pt>
                <c:pt idx="34">
                  <c:v>5.35</c:v>
                </c:pt>
                <c:pt idx="36">
                  <c:v>5.44</c:v>
                </c:pt>
                <c:pt idx="37">
                  <c:v>7.02</c:v>
                </c:pt>
                <c:pt idx="42">
                  <c:v>2.86</c:v>
                </c:pt>
                <c:pt idx="46">
                  <c:v>6.03</c:v>
                </c:pt>
                <c:pt idx="48">
                  <c:v>2.78</c:v>
                </c:pt>
                <c:pt idx="52">
                  <c:v>6.22</c:v>
                </c:pt>
                <c:pt idx="53">
                  <c:v>5.81</c:v>
                </c:pt>
                <c:pt idx="54">
                  <c:v>5.62</c:v>
                </c:pt>
                <c:pt idx="55">
                  <c:v>4.22</c:v>
                </c:pt>
                <c:pt idx="56">
                  <c:v>6.33</c:v>
                </c:pt>
                <c:pt idx="57">
                  <c:v>7.63</c:v>
                </c:pt>
                <c:pt idx="58">
                  <c:v>5.07</c:v>
                </c:pt>
                <c:pt idx="59">
                  <c:v>4.82</c:v>
                </c:pt>
                <c:pt idx="60">
                  <c:v>7.41</c:v>
                </c:pt>
                <c:pt idx="61">
                  <c:v>5.51</c:v>
                </c:pt>
                <c:pt idx="62">
                  <c:v>4.5599999999999996</c:v>
                </c:pt>
                <c:pt idx="63">
                  <c:v>8.89</c:v>
                </c:pt>
                <c:pt idx="64">
                  <c:v>6.79</c:v>
                </c:pt>
                <c:pt idx="65">
                  <c:v>8.6199999999999992</c:v>
                </c:pt>
                <c:pt idx="66">
                  <c:v>8.89</c:v>
                </c:pt>
                <c:pt idx="67">
                  <c:v>7.68</c:v>
                </c:pt>
                <c:pt idx="68">
                  <c:v>6.89</c:v>
                </c:pt>
                <c:pt idx="69">
                  <c:v>8.3699999999999992</c:v>
                </c:pt>
                <c:pt idx="70">
                  <c:v>7.14</c:v>
                </c:pt>
                <c:pt idx="71">
                  <c:v>5.09</c:v>
                </c:pt>
                <c:pt idx="72">
                  <c:v>7.26</c:v>
                </c:pt>
                <c:pt idx="73">
                  <c:v>7.17</c:v>
                </c:pt>
                <c:pt idx="74">
                  <c:v>8.52</c:v>
                </c:pt>
                <c:pt idx="75">
                  <c:v>8.9700000000000006</c:v>
                </c:pt>
                <c:pt idx="76">
                  <c:v>9.67</c:v>
                </c:pt>
                <c:pt idx="77">
                  <c:v>7.4</c:v>
                </c:pt>
                <c:pt idx="78">
                  <c:v>7.89</c:v>
                </c:pt>
                <c:pt idx="79">
                  <c:v>6.9</c:v>
                </c:pt>
                <c:pt idx="80">
                  <c:v>6.14</c:v>
                </c:pt>
                <c:pt idx="81">
                  <c:v>5.89</c:v>
                </c:pt>
                <c:pt idx="82">
                  <c:v>5.17</c:v>
                </c:pt>
                <c:pt idx="83">
                  <c:v>6.79</c:v>
                </c:pt>
                <c:pt idx="84">
                  <c:v>8.36</c:v>
                </c:pt>
                <c:pt idx="85">
                  <c:v>8.66</c:v>
                </c:pt>
                <c:pt idx="86">
                  <c:v>5.34</c:v>
                </c:pt>
                <c:pt idx="87">
                  <c:v>6.18</c:v>
                </c:pt>
                <c:pt idx="88">
                  <c:v>4.34</c:v>
                </c:pt>
                <c:pt idx="89">
                  <c:v>5.86</c:v>
                </c:pt>
                <c:pt idx="90">
                  <c:v>8.93</c:v>
                </c:pt>
                <c:pt idx="91">
                  <c:v>8.59</c:v>
                </c:pt>
                <c:pt idx="92">
                  <c:v>8.11</c:v>
                </c:pt>
                <c:pt idx="93">
                  <c:v>9.19</c:v>
                </c:pt>
                <c:pt idx="94">
                  <c:v>3.84</c:v>
                </c:pt>
                <c:pt idx="95">
                  <c:v>5.68</c:v>
                </c:pt>
                <c:pt idx="96">
                  <c:v>7.73</c:v>
                </c:pt>
                <c:pt idx="97">
                  <c:v>4.53</c:v>
                </c:pt>
                <c:pt idx="98">
                  <c:v>5.51</c:v>
                </c:pt>
                <c:pt idx="99">
                  <c:v>5.99</c:v>
                </c:pt>
                <c:pt idx="100">
                  <c:v>7.4</c:v>
                </c:pt>
                <c:pt idx="101">
                  <c:v>6.78</c:v>
                </c:pt>
                <c:pt idx="102">
                  <c:v>9.24</c:v>
                </c:pt>
                <c:pt idx="103">
                  <c:v>7.14</c:v>
                </c:pt>
                <c:pt idx="104">
                  <c:v>5.26</c:v>
                </c:pt>
                <c:pt idx="105">
                  <c:v>4.24</c:v>
                </c:pt>
                <c:pt idx="106">
                  <c:v>7.34</c:v>
                </c:pt>
                <c:pt idx="107">
                  <c:v>6.19</c:v>
                </c:pt>
                <c:pt idx="108">
                  <c:v>4.78</c:v>
                </c:pt>
                <c:pt idx="109">
                  <c:v>6.22</c:v>
                </c:pt>
                <c:pt idx="110">
                  <c:v>3.58</c:v>
                </c:pt>
                <c:pt idx="111">
                  <c:v>3.33</c:v>
                </c:pt>
                <c:pt idx="112">
                  <c:v>4.8600000000000003</c:v>
                </c:pt>
                <c:pt idx="113">
                  <c:v>6.33</c:v>
                </c:pt>
                <c:pt idx="114">
                  <c:v>3.64</c:v>
                </c:pt>
                <c:pt idx="115">
                  <c:v>5.08</c:v>
                </c:pt>
                <c:pt idx="116">
                  <c:v>3.97</c:v>
                </c:pt>
                <c:pt idx="117">
                  <c:v>5.6</c:v>
                </c:pt>
                <c:pt idx="118">
                  <c:v>5.35</c:v>
                </c:pt>
                <c:pt idx="119">
                  <c:v>4.6900000000000004</c:v>
                </c:pt>
                <c:pt idx="120">
                  <c:v>4.07</c:v>
                </c:pt>
                <c:pt idx="121">
                  <c:v>3.57</c:v>
                </c:pt>
                <c:pt idx="122">
                  <c:v>7.09</c:v>
                </c:pt>
                <c:pt idx="123">
                  <c:v>4.13</c:v>
                </c:pt>
                <c:pt idx="124">
                  <c:v>5.38</c:v>
                </c:pt>
                <c:pt idx="125">
                  <c:v>3.07</c:v>
                </c:pt>
                <c:pt idx="126">
                  <c:v>3.39</c:v>
                </c:pt>
                <c:pt idx="127">
                  <c:v>4.12</c:v>
                </c:pt>
                <c:pt idx="128">
                  <c:v>4.04</c:v>
                </c:pt>
                <c:pt idx="129">
                  <c:v>4.3</c:v>
                </c:pt>
                <c:pt idx="130">
                  <c:v>4.3499999999999996</c:v>
                </c:pt>
                <c:pt idx="131">
                  <c:v>4.04</c:v>
                </c:pt>
                <c:pt idx="132">
                  <c:v>2.81</c:v>
                </c:pt>
                <c:pt idx="133">
                  <c:v>7.47</c:v>
                </c:pt>
                <c:pt idx="134">
                  <c:v>4.04</c:v>
                </c:pt>
                <c:pt idx="135">
                  <c:v>3.03</c:v>
                </c:pt>
                <c:pt idx="136">
                  <c:v>6.33</c:v>
                </c:pt>
                <c:pt idx="137">
                  <c:v>5.97</c:v>
                </c:pt>
                <c:pt idx="138">
                  <c:v>3.3</c:v>
                </c:pt>
                <c:pt idx="139">
                  <c:v>4.7699999999999996</c:v>
                </c:pt>
                <c:pt idx="140">
                  <c:v>5.18</c:v>
                </c:pt>
                <c:pt idx="141">
                  <c:v>2.6</c:v>
                </c:pt>
                <c:pt idx="142">
                  <c:v>5.32</c:v>
                </c:pt>
                <c:pt idx="143">
                  <c:v>2.39</c:v>
                </c:pt>
                <c:pt idx="144">
                  <c:v>5.66</c:v>
                </c:pt>
                <c:pt idx="145">
                  <c:v>6.58</c:v>
                </c:pt>
                <c:pt idx="146">
                  <c:v>5.6</c:v>
                </c:pt>
                <c:pt idx="147">
                  <c:v>4.53</c:v>
                </c:pt>
                <c:pt idx="148">
                  <c:v>6.18</c:v>
                </c:pt>
                <c:pt idx="149">
                  <c:v>6.09</c:v>
                </c:pt>
                <c:pt idx="150">
                  <c:v>2.41</c:v>
                </c:pt>
                <c:pt idx="151">
                  <c:v>5.43</c:v>
                </c:pt>
                <c:pt idx="152">
                  <c:v>5.97</c:v>
                </c:pt>
                <c:pt idx="153">
                  <c:v>5.63</c:v>
                </c:pt>
                <c:pt idx="154">
                  <c:v>3.58</c:v>
                </c:pt>
                <c:pt idx="155">
                  <c:v>2.87</c:v>
                </c:pt>
                <c:pt idx="156">
                  <c:v>2.88</c:v>
                </c:pt>
                <c:pt idx="157">
                  <c:v>4.9400000000000004</c:v>
                </c:pt>
                <c:pt idx="158">
                  <c:v>5.23</c:v>
                </c:pt>
                <c:pt idx="159">
                  <c:v>5.34</c:v>
                </c:pt>
                <c:pt idx="160">
                  <c:v>4.82</c:v>
                </c:pt>
                <c:pt idx="161">
                  <c:v>5.78</c:v>
                </c:pt>
                <c:pt idx="162">
                  <c:v>3.46</c:v>
                </c:pt>
                <c:pt idx="163">
                  <c:v>5.33</c:v>
                </c:pt>
                <c:pt idx="164">
                  <c:v>5.17</c:v>
                </c:pt>
                <c:pt idx="165">
                  <c:v>5.64</c:v>
                </c:pt>
                <c:pt idx="166">
                  <c:v>4.54</c:v>
                </c:pt>
                <c:pt idx="167">
                  <c:v>8.41</c:v>
                </c:pt>
                <c:pt idx="168">
                  <c:v>5.72</c:v>
                </c:pt>
                <c:pt idx="169">
                  <c:v>1.48</c:v>
                </c:pt>
                <c:pt idx="170">
                  <c:v>5.24</c:v>
                </c:pt>
                <c:pt idx="171">
                  <c:v>9.2200000000000006</c:v>
                </c:pt>
                <c:pt idx="172">
                  <c:v>3.7</c:v>
                </c:pt>
                <c:pt idx="173">
                  <c:v>4.8899999999999997</c:v>
                </c:pt>
                <c:pt idx="174">
                  <c:v>3.47</c:v>
                </c:pt>
                <c:pt idx="175">
                  <c:v>2.9</c:v>
                </c:pt>
                <c:pt idx="176">
                  <c:v>6.14</c:v>
                </c:pt>
                <c:pt idx="177">
                  <c:v>5.05</c:v>
                </c:pt>
                <c:pt idx="178">
                  <c:v>3.4</c:v>
                </c:pt>
                <c:pt idx="179">
                  <c:v>5.33</c:v>
                </c:pt>
                <c:pt idx="180">
                  <c:v>6.61</c:v>
                </c:pt>
                <c:pt idx="181">
                  <c:v>8.57</c:v>
                </c:pt>
                <c:pt idx="182">
                  <c:v>5.44</c:v>
                </c:pt>
                <c:pt idx="183">
                  <c:v>7.16</c:v>
                </c:pt>
                <c:pt idx="184">
                  <c:v>2.63</c:v>
                </c:pt>
                <c:pt idx="185">
                  <c:v>7.43</c:v>
                </c:pt>
                <c:pt idx="186">
                  <c:v>9.34</c:v>
                </c:pt>
                <c:pt idx="187">
                  <c:v>8.01</c:v>
                </c:pt>
                <c:pt idx="188">
                  <c:v>8.4</c:v>
                </c:pt>
                <c:pt idx="189">
                  <c:v>4.8899999999999997</c:v>
                </c:pt>
                <c:pt idx="190">
                  <c:v>6.05</c:v>
                </c:pt>
                <c:pt idx="191">
                  <c:v>10.78</c:v>
                </c:pt>
                <c:pt idx="192">
                  <c:v>7.87</c:v>
                </c:pt>
                <c:pt idx="193">
                  <c:v>7.16</c:v>
                </c:pt>
                <c:pt idx="194">
                  <c:v>7.18</c:v>
                </c:pt>
                <c:pt idx="195">
                  <c:v>5.44</c:v>
                </c:pt>
                <c:pt idx="196">
                  <c:v>6.49</c:v>
                </c:pt>
                <c:pt idx="197">
                  <c:v>6.21</c:v>
                </c:pt>
                <c:pt idx="198">
                  <c:v>8.94</c:v>
                </c:pt>
                <c:pt idx="199">
                  <c:v>8.0299999999999994</c:v>
                </c:pt>
                <c:pt idx="200">
                  <c:v>7.15</c:v>
                </c:pt>
                <c:pt idx="201">
                  <c:v>6.42</c:v>
                </c:pt>
                <c:pt idx="202">
                  <c:v>7.25</c:v>
                </c:pt>
                <c:pt idx="203">
                  <c:v>4.7699999999999996</c:v>
                </c:pt>
                <c:pt idx="204">
                  <c:v>4.8499999999999996</c:v>
                </c:pt>
                <c:pt idx="205">
                  <c:v>9.5500000000000007</c:v>
                </c:pt>
                <c:pt idx="206">
                  <c:v>6.45</c:v>
                </c:pt>
                <c:pt idx="207">
                  <c:v>7.4</c:v>
                </c:pt>
                <c:pt idx="208">
                  <c:v>5.64</c:v>
                </c:pt>
                <c:pt idx="209">
                  <c:v>6.26</c:v>
                </c:pt>
                <c:pt idx="210">
                  <c:v>6.61</c:v>
                </c:pt>
                <c:pt idx="211">
                  <c:v>6.23</c:v>
                </c:pt>
                <c:pt idx="212">
                  <c:v>5.21</c:v>
                </c:pt>
              </c:numCache>
            </c:numRef>
          </c:yVal>
          <c:smooth val="0"/>
          <c:extLst>
            <c:ext xmlns:c16="http://schemas.microsoft.com/office/drawing/2014/chart" uri="{C3380CC4-5D6E-409C-BE32-E72D297353CC}">
              <c16:uniqueId val="{00000001-BF37-49DB-8086-636B8BEBB42B}"/>
            </c:ext>
          </c:extLst>
        </c:ser>
        <c:dLbls>
          <c:showLegendKey val="0"/>
          <c:showVal val="0"/>
          <c:showCatName val="0"/>
          <c:showSerName val="0"/>
          <c:showPercent val="0"/>
          <c:showBubbleSize val="0"/>
        </c:dLbls>
        <c:axId val="467945039"/>
        <c:axId val="467938799"/>
      </c:scatterChart>
      <c:valAx>
        <c:axId val="467945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38799"/>
        <c:crosses val="autoZero"/>
        <c:crossBetween val="midCat"/>
      </c:valAx>
      <c:valAx>
        <c:axId val="46793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45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0469929297116"/>
          <c:y val="7.407407407407407E-2"/>
          <c:w val="0.81495461156527405"/>
          <c:h val="0.72035505978419367"/>
        </c:manualLayout>
      </c:layout>
      <c:scatterChart>
        <c:scatterStyle val="lineMarker"/>
        <c:varyColors val="0"/>
        <c:ser>
          <c:idx val="1"/>
          <c:order val="0"/>
          <c:tx>
            <c:v>TLM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5902335456475584"/>
                  <c:y val="0.1492166083406240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0.595x + 0.1096 for x≤ 758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data-BD'!$N$639:$N$643</c:f>
              <c:numCache>
                <c:formatCode>General</c:formatCode>
                <c:ptCount val="5"/>
                <c:pt idx="0">
                  <c:v>0.35966666666666663</c:v>
                </c:pt>
                <c:pt idx="1">
                  <c:v>1.1436666666666664</c:v>
                </c:pt>
                <c:pt idx="2">
                  <c:v>3.0564999999999998</c:v>
                </c:pt>
                <c:pt idx="3">
                  <c:v>4.3210000000000006</c:v>
                </c:pt>
                <c:pt idx="4">
                  <c:v>5.4577777777777792</c:v>
                </c:pt>
              </c:numCache>
            </c:numRef>
          </c:xVal>
          <c:yVal>
            <c:numRef>
              <c:f>'2019 data-BD'!$O$639:$O$643</c:f>
              <c:numCache>
                <c:formatCode>General</c:formatCode>
                <c:ptCount val="5"/>
                <c:pt idx="0">
                  <c:v>0.28599999999999998</c:v>
                </c:pt>
                <c:pt idx="1">
                  <c:v>0.84233333333333338</c:v>
                </c:pt>
                <c:pt idx="2">
                  <c:v>1.9551666666666667</c:v>
                </c:pt>
                <c:pt idx="3">
                  <c:v>2.5936666666666661</c:v>
                </c:pt>
                <c:pt idx="4">
                  <c:v>3.4020370370370365</c:v>
                </c:pt>
              </c:numCache>
            </c:numRef>
          </c:yVal>
          <c:smooth val="0"/>
          <c:extLst>
            <c:ext xmlns:c16="http://schemas.microsoft.com/office/drawing/2014/chart" uri="{C3380CC4-5D6E-409C-BE32-E72D297353CC}">
              <c16:uniqueId val="{00000000-F8B5-40EE-AD0B-0C048D15E305}"/>
            </c:ext>
          </c:extLst>
        </c:ser>
        <c:ser>
          <c:idx val="2"/>
          <c:order val="1"/>
          <c:tx>
            <c:v>MAT</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layout>
                <c:manualLayout>
                  <c:x val="0.13046658976545128"/>
                  <c:y val="-8.582932341790609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y = 0.1074x + 3.7384 </a:t>
                    </a:r>
                    <a:r>
                      <a:rPr lang="en-US" sz="900" b="0" i="0" u="none" strike="noStrike" baseline="0">
                        <a:effectLst/>
                      </a:rPr>
                      <a:t>for x ≥878</a:t>
                    </a:r>
                    <a:r>
                      <a:rPr lang="en-US" baseline="0"/>
                      <a:t> </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data-BD'!$N$644:$N$648</c:f>
              <c:numCache>
                <c:formatCode>General</c:formatCode>
                <c:ptCount val="5"/>
                <c:pt idx="0">
                  <c:v>8.4931999999999999</c:v>
                </c:pt>
                <c:pt idx="1">
                  <c:v>13.551599999999999</c:v>
                </c:pt>
                <c:pt idx="2">
                  <c:v>25.820925925925916</c:v>
                </c:pt>
                <c:pt idx="3">
                  <c:v>18.348185185185187</c:v>
                </c:pt>
                <c:pt idx="4">
                  <c:v>19.556981132075467</c:v>
                </c:pt>
              </c:numCache>
            </c:numRef>
          </c:xVal>
          <c:yVal>
            <c:numRef>
              <c:f>'2019 data-BD'!$O$644:$O$648</c:f>
              <c:numCache>
                <c:formatCode>General</c:formatCode>
                <c:ptCount val="5"/>
                <c:pt idx="0">
                  <c:v>4.7378</c:v>
                </c:pt>
                <c:pt idx="1">
                  <c:v>5.5152000000000001</c:v>
                </c:pt>
                <c:pt idx="2">
                  <c:v>6.7820370370370346</c:v>
                </c:pt>
                <c:pt idx="3">
                  <c:v>4.7155555555555555</c:v>
                </c:pt>
                <c:pt idx="4">
                  <c:v>6.1530188679245272</c:v>
                </c:pt>
              </c:numCache>
            </c:numRef>
          </c:yVal>
          <c:smooth val="0"/>
          <c:extLst>
            <c:ext xmlns:c16="http://schemas.microsoft.com/office/drawing/2014/chart" uri="{C3380CC4-5D6E-409C-BE32-E72D297353CC}">
              <c16:uniqueId val="{00000001-F8B5-40EE-AD0B-0C048D15E305}"/>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dry matter (g)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Leaf dry matter (g)</a:t>
                </a:r>
                <a:endParaRPr lang="en-US" sz="900">
                  <a:effectLst/>
                </a:endParaRPr>
              </a:p>
            </c:rich>
          </c:tx>
          <c:layout>
            <c:manualLayout>
              <c:xMode val="edge"/>
              <c:yMode val="edge"/>
              <c:x val="1.277964458264373E-2"/>
              <c:y val="0.333749999999999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Harsha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4324781172688342"/>
                  <c:y val="-0.13344378827646544"/>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data'!$U$453:$U$458</c:f>
              <c:numCache>
                <c:formatCode>0.00</c:formatCode>
                <c:ptCount val="6"/>
              </c:numCache>
            </c:numRef>
          </c:xVal>
          <c:yVal>
            <c:numRef>
              <c:f>'2019 data'!$T$453:$T$458</c:f>
              <c:numCache>
                <c:formatCode>0.00</c:formatCode>
                <c:ptCount val="6"/>
              </c:numCache>
            </c:numRef>
          </c:yVal>
          <c:smooth val="0"/>
          <c:extLst>
            <c:ext xmlns:c16="http://schemas.microsoft.com/office/drawing/2014/chart" uri="{C3380CC4-5D6E-409C-BE32-E72D297353CC}">
              <c16:uniqueId val="{00000000-AA05-437F-A9EE-15A93271678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0.15507666804807294"/>
                  <c:y val="-0.10492537313432836"/>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data'!$U$463:$U$468</c:f>
              <c:numCache>
                <c:formatCode>0.00</c:formatCode>
                <c:ptCount val="6"/>
              </c:numCache>
            </c:numRef>
          </c:xVal>
          <c:yVal>
            <c:numRef>
              <c:f>'2019 data'!$T$463:$T$468</c:f>
              <c:numCache>
                <c:formatCode>0.00</c:formatCode>
                <c:ptCount val="6"/>
              </c:numCache>
            </c:numRef>
          </c:yVal>
          <c:smooth val="0"/>
          <c:extLst>
            <c:ext xmlns:c16="http://schemas.microsoft.com/office/drawing/2014/chart" uri="{C3380CC4-5D6E-409C-BE32-E72D297353CC}">
              <c16:uniqueId val="{00000000-3DD0-4C47-ACBC-1B040A83F947}"/>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IPM02-14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2134523854374664E-2"/>
                  <c:y val="-0.10659917510311211"/>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data'!$U$473:$U$478</c:f>
              <c:numCache>
                <c:formatCode>0.00</c:formatCode>
                <c:ptCount val="6"/>
              </c:numCache>
            </c:numRef>
          </c:xVal>
          <c:yVal>
            <c:numRef>
              <c:f>'2019 data'!$T$473:$T$478</c:f>
              <c:numCache>
                <c:formatCode>0.00</c:formatCode>
                <c:ptCount val="6"/>
              </c:numCache>
            </c:numRef>
          </c:yVal>
          <c:smooth val="0"/>
          <c:extLst>
            <c:ext xmlns:c16="http://schemas.microsoft.com/office/drawing/2014/chart" uri="{C3380CC4-5D6E-409C-BE32-E72D297353CC}">
              <c16:uniqueId val="{00000000-D827-49A2-ABEA-8BC5141C3B71}"/>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 until TLM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Plant leaf area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genotypes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data'!$T$442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710577032664533"/>
                  <c:y val="-0.292169859364594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data'!$U$485:$U$490</c:f>
              <c:numCache>
                <c:formatCode>0.00</c:formatCode>
                <c:ptCount val="6"/>
              </c:numCache>
            </c:numRef>
          </c:xVal>
          <c:yVal>
            <c:numRef>
              <c:f>'2019 data'!$R$485:$R$490</c:f>
              <c:numCache>
                <c:formatCode>General</c:formatCode>
                <c:ptCount val="6"/>
              </c:numCache>
            </c:numRef>
          </c:yVal>
          <c:smooth val="0"/>
          <c:extLst>
            <c:ext xmlns:c16="http://schemas.microsoft.com/office/drawing/2014/chart" uri="{C3380CC4-5D6E-409C-BE32-E72D297353CC}">
              <c16:uniqueId val="{00000000-25FE-43E7-AD5D-3ED430EE9336}"/>
            </c:ext>
          </c:extLst>
        </c:ser>
        <c:dLbls>
          <c:showLegendKey val="0"/>
          <c:showVal val="0"/>
          <c:showCatName val="0"/>
          <c:showSerName val="0"/>
          <c:showPercent val="0"/>
          <c:showBubbleSize val="0"/>
        </c:dLbls>
        <c:axId val="2053884368"/>
        <c:axId val="2053898928"/>
      </c:scatterChart>
      <c:valAx>
        <c:axId val="20538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trifoliate on main stem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98928"/>
        <c:crosses val="autoZero"/>
        <c:crossBetween val="midCat"/>
      </c:valAx>
      <c:valAx>
        <c:axId val="20538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 ares (cm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84368"/>
        <c:crosses val="autoZero"/>
        <c:crossBetween val="midCat"/>
        <c:majorUnit val="4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AVMU1633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data'!$U$443:$U$448</c:f>
              <c:numCache>
                <c:formatCode>0.00</c:formatCode>
                <c:ptCount val="6"/>
              </c:numCache>
            </c:numRef>
          </c:yVal>
          <c:smooth val="0"/>
          <c:extLst>
            <c:ext xmlns:c16="http://schemas.microsoft.com/office/drawing/2014/chart" uri="{C3380CC4-5D6E-409C-BE32-E72D297353CC}">
              <c16:uniqueId val="{00000000-58CB-41FF-B00B-D19079665688}"/>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Harsha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'2019 data'!$U$442</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510341709678635"/>
                  <c:y val="-0.2140638670166229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'2019 data'!$R$443:$R$448</c:f>
              <c:numCache>
                <c:formatCode>General</c:formatCode>
                <c:ptCount val="6"/>
              </c:numCache>
            </c:numRef>
          </c:xVal>
          <c:yVal>
            <c:numRef>
              <c:f>'2019 data'!$U$453:$U$458</c:f>
              <c:numCache>
                <c:formatCode>0.00</c:formatCode>
                <c:ptCount val="6"/>
              </c:numCache>
            </c:numRef>
          </c:yVal>
          <c:smooth val="0"/>
          <c:extLst>
            <c:ext xmlns:c16="http://schemas.microsoft.com/office/drawing/2014/chart" uri="{C3380CC4-5D6E-409C-BE32-E72D297353CC}">
              <c16:uniqueId val="{00000000-559E-452B-B4A8-52BEABB2B0FF}"/>
            </c:ext>
          </c:extLst>
        </c:ser>
        <c:dLbls>
          <c:showLegendKey val="0"/>
          <c:showVal val="0"/>
          <c:showCatName val="0"/>
          <c:showSerName val="0"/>
          <c:showPercent val="0"/>
          <c:showBubbleSize val="0"/>
        </c:dLbls>
        <c:axId val="51088816"/>
        <c:axId val="51085488"/>
      </c:scatterChart>
      <c:valAx>
        <c:axId val="5108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5488"/>
        <c:crosses val="autoZero"/>
        <c:crossBetween val="midCat"/>
      </c:valAx>
      <c:valAx>
        <c:axId val="5108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Number of trifoliate on main stem until TLM</a:t>
                </a:r>
                <a:endParaRPr lang="en-US" sz="900">
                  <a:effectLst/>
                </a:endParaRPr>
              </a:p>
            </c:rich>
          </c:tx>
          <c:layout>
            <c:manualLayout>
              <c:xMode val="edge"/>
              <c:yMode val="edge"/>
              <c:x val="2.5518341307814992E-2"/>
              <c:y val="0.1161574074074074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8816"/>
        <c:crosses val="autoZero"/>
        <c:crossBetween val="midCat"/>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18" Type="http://schemas.openxmlformats.org/officeDocument/2006/relationships/chart" Target="../charts/chart37.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 Type="http://schemas.openxmlformats.org/officeDocument/2006/relationships/chart" Target="../charts/chart21.xml"/><Relationship Id="rId16" Type="http://schemas.openxmlformats.org/officeDocument/2006/relationships/chart" Target="../charts/chart35.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chart" Target="../charts/chart34.xml"/><Relationship Id="rId10" Type="http://schemas.openxmlformats.org/officeDocument/2006/relationships/chart" Target="../charts/chart29.xml"/><Relationship Id="rId19" Type="http://schemas.openxmlformats.org/officeDocument/2006/relationships/chart" Target="../charts/chart38.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6</xdr:col>
      <xdr:colOff>342034</xdr:colOff>
      <xdr:row>24</xdr:row>
      <xdr:rowOff>63939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352800" y="1524000"/>
          <a:ext cx="4209184" cy="3111939"/>
        </a:xfrm>
        <a:prstGeom prst="rect">
          <a:avLst/>
        </a:prstGeom>
        <a:solidFill>
          <a:schemeClr val="accent3">
            <a:lumMod val="20000"/>
            <a:lumOff val="80000"/>
          </a:schemeClr>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180975</xdr:colOff>
      <xdr:row>452</xdr:row>
      <xdr:rowOff>171450</xdr:rowOff>
    </xdr:from>
    <xdr:to>
      <xdr:col>10</xdr:col>
      <xdr:colOff>1457325</xdr:colOff>
      <xdr:row>467</xdr:row>
      <xdr:rowOff>57150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14287</xdr:colOff>
      <xdr:row>461</xdr:row>
      <xdr:rowOff>0</xdr:rowOff>
    </xdr:from>
    <xdr:to>
      <xdr:col>29</xdr:col>
      <xdr:colOff>452437</xdr:colOff>
      <xdr:row>475</xdr:row>
      <xdr:rowOff>76200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480</xdr:row>
      <xdr:rowOff>180975</xdr:rowOff>
    </xdr:from>
    <xdr:to>
      <xdr:col>28</xdr:col>
      <xdr:colOff>638174</xdr:colOff>
      <xdr:row>493</xdr:row>
      <xdr:rowOff>66675</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467</xdr:row>
      <xdr:rowOff>95250</xdr:rowOff>
    </xdr:from>
    <xdr:to>
      <xdr:col>10</xdr:col>
      <xdr:colOff>1457325</xdr:colOff>
      <xdr:row>481</xdr:row>
      <xdr:rowOff>171450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180975</xdr:colOff>
      <xdr:row>482</xdr:row>
      <xdr:rowOff>19050</xdr:rowOff>
    </xdr:from>
    <xdr:to>
      <xdr:col>10</xdr:col>
      <xdr:colOff>1457325</xdr:colOff>
      <xdr:row>494</xdr:row>
      <xdr:rowOff>95250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180975</xdr:colOff>
      <xdr:row>494</xdr:row>
      <xdr:rowOff>114300</xdr:rowOff>
    </xdr:from>
    <xdr:to>
      <xdr:col>10</xdr:col>
      <xdr:colOff>1457325</xdr:colOff>
      <xdr:row>509</xdr:row>
      <xdr:rowOff>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0</xdr:colOff>
      <xdr:row>494</xdr:row>
      <xdr:rowOff>0</xdr:rowOff>
    </xdr:from>
    <xdr:to>
      <xdr:col>28</xdr:col>
      <xdr:colOff>638174</xdr:colOff>
      <xdr:row>507</xdr:row>
      <xdr:rowOff>76200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487</xdr:row>
      <xdr:rowOff>0</xdr:rowOff>
    </xdr:from>
    <xdr:to>
      <xdr:col>4</xdr:col>
      <xdr:colOff>561975</xdr:colOff>
      <xdr:row>500</xdr:row>
      <xdr:rowOff>76200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501</xdr:row>
      <xdr:rowOff>0</xdr:rowOff>
    </xdr:from>
    <xdr:to>
      <xdr:col>4</xdr:col>
      <xdr:colOff>561975</xdr:colOff>
      <xdr:row>515</xdr:row>
      <xdr:rowOff>76200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516</xdr:row>
      <xdr:rowOff>0</xdr:rowOff>
    </xdr:from>
    <xdr:to>
      <xdr:col>4</xdr:col>
      <xdr:colOff>561975</xdr:colOff>
      <xdr:row>530</xdr:row>
      <xdr:rowOff>76200</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531</xdr:row>
      <xdr:rowOff>0</xdr:rowOff>
    </xdr:from>
    <xdr:to>
      <xdr:col>4</xdr:col>
      <xdr:colOff>561975</xdr:colOff>
      <xdr:row>545</xdr:row>
      <xdr:rowOff>76200</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609601</xdr:colOff>
      <xdr:row>510</xdr:row>
      <xdr:rowOff>0</xdr:rowOff>
    </xdr:from>
    <xdr:to>
      <xdr:col>11</xdr:col>
      <xdr:colOff>714375</xdr:colOff>
      <xdr:row>524</xdr:row>
      <xdr:rowOff>76200</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510</xdr:row>
      <xdr:rowOff>0</xdr:rowOff>
    </xdr:from>
    <xdr:to>
      <xdr:col>23</xdr:col>
      <xdr:colOff>0</xdr:colOff>
      <xdr:row>524</xdr:row>
      <xdr:rowOff>76200</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623131</xdr:colOff>
      <xdr:row>512</xdr:row>
      <xdr:rowOff>76200</xdr:rowOff>
    </xdr:from>
    <xdr:to>
      <xdr:col>10</xdr:col>
      <xdr:colOff>295275</xdr:colOff>
      <xdr:row>519</xdr:row>
      <xdr:rowOff>48963</xdr:rowOff>
    </xdr:to>
    <xdr:cxnSp macro="">
      <xdr:nvCxnSpPr>
        <xdr:cNvPr id="25" name="Straight Connector 24">
          <a:extLst>
            <a:ext uri="{FF2B5EF4-FFF2-40B4-BE49-F238E27FC236}">
              <a16:creationId xmlns:a16="http://schemas.microsoft.com/office/drawing/2014/main" id="{00000000-0008-0000-0400-000019000000}"/>
            </a:ext>
          </a:extLst>
        </xdr:cNvPr>
        <xdr:cNvCxnSpPr/>
      </xdr:nvCxnSpPr>
      <xdr:spPr>
        <a:xfrm flipV="1">
          <a:off x="7528756" y="98402775"/>
          <a:ext cx="1443794" cy="1306263"/>
        </a:xfrm>
        <a:prstGeom prst="line">
          <a:avLst/>
        </a:prstGeom>
        <a:ln w="3175">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316132</xdr:colOff>
      <xdr:row>512</xdr:row>
      <xdr:rowOff>131379</xdr:rowOff>
    </xdr:from>
    <xdr:to>
      <xdr:col>12</xdr:col>
      <xdr:colOff>401857</xdr:colOff>
      <xdr:row>515</xdr:row>
      <xdr:rowOff>120176</xdr:rowOff>
    </xdr:to>
    <xdr:cxnSp macro="">
      <xdr:nvCxnSpPr>
        <xdr:cNvPr id="29" name="Straight Connector 28">
          <a:extLst>
            <a:ext uri="{FF2B5EF4-FFF2-40B4-BE49-F238E27FC236}">
              <a16:creationId xmlns:a16="http://schemas.microsoft.com/office/drawing/2014/main" id="{00000000-0008-0000-0400-00001D000000}"/>
            </a:ext>
          </a:extLst>
        </xdr:cNvPr>
        <xdr:cNvCxnSpPr/>
      </xdr:nvCxnSpPr>
      <xdr:spPr>
        <a:xfrm flipH="1" flipV="1">
          <a:off x="9126757" y="98477004"/>
          <a:ext cx="3657600" cy="560297"/>
        </a:xfrm>
        <a:prstGeom prst="line">
          <a:avLst/>
        </a:prstGeom>
        <a:ln w="3175">
          <a:prstDash val="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512804</xdr:colOff>
      <xdr:row>511</xdr:row>
      <xdr:rowOff>135493</xdr:rowOff>
    </xdr:from>
    <xdr:to>
      <xdr:col>10</xdr:col>
      <xdr:colOff>518491</xdr:colOff>
      <xdr:row>522</xdr:row>
      <xdr:rowOff>143027</xdr:rowOff>
    </xdr:to>
    <xdr:cxnSp macro="">
      <xdr:nvCxnSpPr>
        <xdr:cNvPr id="33" name="Straight Connector 32">
          <a:extLst>
            <a:ext uri="{FF2B5EF4-FFF2-40B4-BE49-F238E27FC236}">
              <a16:creationId xmlns:a16="http://schemas.microsoft.com/office/drawing/2014/main" id="{00000000-0008-0000-0400-000021000000}"/>
            </a:ext>
          </a:extLst>
        </xdr:cNvPr>
        <xdr:cNvCxnSpPr/>
      </xdr:nvCxnSpPr>
      <xdr:spPr>
        <a:xfrm flipH="1" flipV="1">
          <a:off x="6318127" y="97984340"/>
          <a:ext cx="5687" cy="2084969"/>
        </a:xfrm>
        <a:prstGeom prst="line">
          <a:avLst/>
        </a:prstGeom>
        <a:ln w="3175">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525</xdr:row>
      <xdr:rowOff>0</xdr:rowOff>
    </xdr:from>
    <xdr:to>
      <xdr:col>11</xdr:col>
      <xdr:colOff>133350</xdr:colOff>
      <xdr:row>539</xdr:row>
      <xdr:rowOff>76200</xdr:rowOff>
    </xdr:to>
    <xdr:graphicFrame macro="">
      <xdr:nvGraphicFramePr>
        <xdr:cNvPr id="41" name="Chart 40">
          <a:extLst>
            <a:ext uri="{FF2B5EF4-FFF2-40B4-BE49-F238E27FC236}">
              <a16:creationId xmlns:a16="http://schemas.microsoft.com/office/drawing/2014/main" id="{00000000-0008-0000-04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575470</xdr:colOff>
      <xdr:row>461</xdr:row>
      <xdr:rowOff>9922</xdr:rowOff>
    </xdr:from>
    <xdr:to>
      <xdr:col>32</xdr:col>
      <xdr:colOff>899320</xdr:colOff>
      <xdr:row>475</xdr:row>
      <xdr:rowOff>86122</xdr:rowOff>
    </xdr:to>
    <xdr:graphicFrame macro="">
      <xdr:nvGraphicFramePr>
        <xdr:cNvPr id="42" name="Chart 41">
          <a:extLst>
            <a:ext uri="{FF2B5EF4-FFF2-40B4-BE49-F238E27FC236}">
              <a16:creationId xmlns:a16="http://schemas.microsoft.com/office/drawing/2014/main" id="{00000000-0008-0000-04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546</xdr:row>
      <xdr:rowOff>0</xdr:rowOff>
    </xdr:from>
    <xdr:to>
      <xdr:col>4</xdr:col>
      <xdr:colOff>561975</xdr:colOff>
      <xdr:row>560</xdr:row>
      <xdr:rowOff>76200</xdr:rowOff>
    </xdr:to>
    <xdr:graphicFrame macro="">
      <xdr:nvGraphicFramePr>
        <xdr:cNvPr id="56" name="Chart 55">
          <a:extLst>
            <a:ext uri="{FF2B5EF4-FFF2-40B4-BE49-F238E27FC236}">
              <a16:creationId xmlns:a16="http://schemas.microsoft.com/office/drawing/2014/main" id="{00000000-0008-0000-04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0</xdr:colOff>
      <xdr:row>508</xdr:row>
      <xdr:rowOff>0</xdr:rowOff>
    </xdr:from>
    <xdr:to>
      <xdr:col>28</xdr:col>
      <xdr:colOff>638174</xdr:colOff>
      <xdr:row>521</xdr:row>
      <xdr:rowOff>74216</xdr:rowOff>
    </xdr:to>
    <xdr:graphicFrame macro="">
      <xdr:nvGraphicFramePr>
        <xdr:cNvPr id="57" name="Chart 56">
          <a:extLst>
            <a:ext uri="{FF2B5EF4-FFF2-40B4-BE49-F238E27FC236}">
              <a16:creationId xmlns:a16="http://schemas.microsoft.com/office/drawing/2014/main" id="{00000000-0008-0000-04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30757</xdr:colOff>
      <xdr:row>213</xdr:row>
      <xdr:rowOff>186134</xdr:rowOff>
    </xdr:from>
    <xdr:to>
      <xdr:col>26</xdr:col>
      <xdr:colOff>187522</xdr:colOff>
      <xdr:row>228</xdr:row>
      <xdr:rowOff>101600</xdr:rowOff>
    </xdr:to>
    <xdr:graphicFrame macro="">
      <xdr:nvGraphicFramePr>
        <xdr:cNvPr id="58" name="Chart 57">
          <a:extLst>
            <a:ext uri="{FF2B5EF4-FFF2-40B4-BE49-F238E27FC236}">
              <a16:creationId xmlns:a16="http://schemas.microsoft.com/office/drawing/2014/main" id="{00000000-0008-0000-04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0</xdr:colOff>
      <xdr:row>510</xdr:row>
      <xdr:rowOff>0</xdr:rowOff>
    </xdr:from>
    <xdr:to>
      <xdr:col>15</xdr:col>
      <xdr:colOff>133350</xdr:colOff>
      <xdr:row>524</xdr:row>
      <xdr:rowOff>76200</xdr:rowOff>
    </xdr:to>
    <xdr:graphicFrame macro="">
      <xdr:nvGraphicFramePr>
        <xdr:cNvPr id="60" name="Chart 59">
          <a:extLst>
            <a:ext uri="{FF2B5EF4-FFF2-40B4-BE49-F238E27FC236}">
              <a16:creationId xmlns:a16="http://schemas.microsoft.com/office/drawing/2014/main" id="{00000000-0008-0000-04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180975</xdr:colOff>
      <xdr:row>564</xdr:row>
      <xdr:rowOff>171450</xdr:rowOff>
    </xdr:from>
    <xdr:to>
      <xdr:col>10</xdr:col>
      <xdr:colOff>1457325</xdr:colOff>
      <xdr:row>579</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14287</xdr:colOff>
      <xdr:row>573</xdr:row>
      <xdr:rowOff>0</xdr:rowOff>
    </xdr:from>
    <xdr:to>
      <xdr:col>29</xdr:col>
      <xdr:colOff>452437</xdr:colOff>
      <xdr:row>587</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592</xdr:row>
      <xdr:rowOff>180975</xdr:rowOff>
    </xdr:from>
    <xdr:to>
      <xdr:col>28</xdr:col>
      <xdr:colOff>638174</xdr:colOff>
      <xdr:row>605</xdr:row>
      <xdr:rowOff>66675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579</xdr:row>
      <xdr:rowOff>95250</xdr:rowOff>
    </xdr:from>
    <xdr:to>
      <xdr:col>10</xdr:col>
      <xdr:colOff>1457325</xdr:colOff>
      <xdr:row>593</xdr:row>
      <xdr:rowOff>171450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180975</xdr:colOff>
      <xdr:row>594</xdr:row>
      <xdr:rowOff>19050</xdr:rowOff>
    </xdr:from>
    <xdr:to>
      <xdr:col>10</xdr:col>
      <xdr:colOff>1457325</xdr:colOff>
      <xdr:row>606</xdr:row>
      <xdr:rowOff>95250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180975</xdr:colOff>
      <xdr:row>606</xdr:row>
      <xdr:rowOff>114300</xdr:rowOff>
    </xdr:from>
    <xdr:to>
      <xdr:col>10</xdr:col>
      <xdr:colOff>1457325</xdr:colOff>
      <xdr:row>621</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0</xdr:colOff>
      <xdr:row>606</xdr:row>
      <xdr:rowOff>0</xdr:rowOff>
    </xdr:from>
    <xdr:to>
      <xdr:col>28</xdr:col>
      <xdr:colOff>638174</xdr:colOff>
      <xdr:row>619</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599</xdr:row>
      <xdr:rowOff>0</xdr:rowOff>
    </xdr:from>
    <xdr:to>
      <xdr:col>4</xdr:col>
      <xdr:colOff>561975</xdr:colOff>
      <xdr:row>612</xdr:row>
      <xdr:rowOff>76200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613</xdr:row>
      <xdr:rowOff>0</xdr:rowOff>
    </xdr:from>
    <xdr:to>
      <xdr:col>4</xdr:col>
      <xdr:colOff>561975</xdr:colOff>
      <xdr:row>627</xdr:row>
      <xdr:rowOff>76200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628</xdr:row>
      <xdr:rowOff>0</xdr:rowOff>
    </xdr:from>
    <xdr:to>
      <xdr:col>4</xdr:col>
      <xdr:colOff>561975</xdr:colOff>
      <xdr:row>642</xdr:row>
      <xdr:rowOff>76200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643</xdr:row>
      <xdr:rowOff>0</xdr:rowOff>
    </xdr:from>
    <xdr:to>
      <xdr:col>4</xdr:col>
      <xdr:colOff>561975</xdr:colOff>
      <xdr:row>657</xdr:row>
      <xdr:rowOff>76200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609601</xdr:colOff>
      <xdr:row>622</xdr:row>
      <xdr:rowOff>0</xdr:rowOff>
    </xdr:from>
    <xdr:to>
      <xdr:col>11</xdr:col>
      <xdr:colOff>714375</xdr:colOff>
      <xdr:row>636</xdr:row>
      <xdr:rowOff>76200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622</xdr:row>
      <xdr:rowOff>0</xdr:rowOff>
    </xdr:from>
    <xdr:to>
      <xdr:col>23</xdr:col>
      <xdr:colOff>0</xdr:colOff>
      <xdr:row>636</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623131</xdr:colOff>
      <xdr:row>624</xdr:row>
      <xdr:rowOff>76200</xdr:rowOff>
    </xdr:from>
    <xdr:to>
      <xdr:col>10</xdr:col>
      <xdr:colOff>295275</xdr:colOff>
      <xdr:row>631</xdr:row>
      <xdr:rowOff>48963</xdr:rowOff>
    </xdr:to>
    <xdr:cxnSp macro="">
      <xdr:nvCxnSpPr>
        <xdr:cNvPr id="15" name="Straight Connector 14">
          <a:extLst>
            <a:ext uri="{FF2B5EF4-FFF2-40B4-BE49-F238E27FC236}">
              <a16:creationId xmlns:a16="http://schemas.microsoft.com/office/drawing/2014/main" id="{00000000-0008-0000-0500-00000F000000}"/>
            </a:ext>
          </a:extLst>
        </xdr:cNvPr>
        <xdr:cNvCxnSpPr/>
      </xdr:nvCxnSpPr>
      <xdr:spPr>
        <a:xfrm flipV="1">
          <a:off x="8176456" y="98593275"/>
          <a:ext cx="1577144" cy="1306263"/>
        </a:xfrm>
        <a:prstGeom prst="line">
          <a:avLst/>
        </a:prstGeom>
        <a:ln w="3175">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316132</xdr:colOff>
      <xdr:row>624</xdr:row>
      <xdr:rowOff>131379</xdr:rowOff>
    </xdr:from>
    <xdr:to>
      <xdr:col>12</xdr:col>
      <xdr:colOff>401857</xdr:colOff>
      <xdr:row>627</xdr:row>
      <xdr:rowOff>120176</xdr:rowOff>
    </xdr:to>
    <xdr:cxnSp macro="">
      <xdr:nvCxnSpPr>
        <xdr:cNvPr id="16" name="Straight Connector 15">
          <a:extLst>
            <a:ext uri="{FF2B5EF4-FFF2-40B4-BE49-F238E27FC236}">
              <a16:creationId xmlns:a16="http://schemas.microsoft.com/office/drawing/2014/main" id="{00000000-0008-0000-0500-000010000000}"/>
            </a:ext>
          </a:extLst>
        </xdr:cNvPr>
        <xdr:cNvCxnSpPr/>
      </xdr:nvCxnSpPr>
      <xdr:spPr>
        <a:xfrm flipH="1" flipV="1">
          <a:off x="9774457" y="98648454"/>
          <a:ext cx="1990725" cy="560297"/>
        </a:xfrm>
        <a:prstGeom prst="line">
          <a:avLst/>
        </a:prstGeom>
        <a:ln w="3175">
          <a:prstDash val="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512804</xdr:colOff>
      <xdr:row>623</xdr:row>
      <xdr:rowOff>135493</xdr:rowOff>
    </xdr:from>
    <xdr:to>
      <xdr:col>10</xdr:col>
      <xdr:colOff>518491</xdr:colOff>
      <xdr:row>634</xdr:row>
      <xdr:rowOff>143027</xdr:rowOff>
    </xdr:to>
    <xdr:cxnSp macro="">
      <xdr:nvCxnSpPr>
        <xdr:cNvPr id="17" name="Straight Connector 16">
          <a:extLst>
            <a:ext uri="{FF2B5EF4-FFF2-40B4-BE49-F238E27FC236}">
              <a16:creationId xmlns:a16="http://schemas.microsoft.com/office/drawing/2014/main" id="{00000000-0008-0000-0500-000011000000}"/>
            </a:ext>
          </a:extLst>
        </xdr:cNvPr>
        <xdr:cNvCxnSpPr/>
      </xdr:nvCxnSpPr>
      <xdr:spPr>
        <a:xfrm flipH="1" flipV="1">
          <a:off x="9971129" y="98462068"/>
          <a:ext cx="5687" cy="2103034"/>
        </a:xfrm>
        <a:prstGeom prst="line">
          <a:avLst/>
        </a:prstGeom>
        <a:ln w="3175">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637</xdr:row>
      <xdr:rowOff>0</xdr:rowOff>
    </xdr:from>
    <xdr:to>
      <xdr:col>11</xdr:col>
      <xdr:colOff>133350</xdr:colOff>
      <xdr:row>651</xdr:row>
      <xdr:rowOff>76200</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575470</xdr:colOff>
      <xdr:row>573</xdr:row>
      <xdr:rowOff>9922</xdr:rowOff>
    </xdr:from>
    <xdr:to>
      <xdr:col>32</xdr:col>
      <xdr:colOff>899320</xdr:colOff>
      <xdr:row>587</xdr:row>
      <xdr:rowOff>86122</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658</xdr:row>
      <xdr:rowOff>0</xdr:rowOff>
    </xdr:from>
    <xdr:to>
      <xdr:col>4</xdr:col>
      <xdr:colOff>561975</xdr:colOff>
      <xdr:row>672</xdr:row>
      <xdr:rowOff>76200</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0</xdr:colOff>
      <xdr:row>620</xdr:row>
      <xdr:rowOff>0</xdr:rowOff>
    </xdr:from>
    <xdr:to>
      <xdr:col>28</xdr:col>
      <xdr:colOff>638174</xdr:colOff>
      <xdr:row>633</xdr:row>
      <xdr:rowOff>74216</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30757</xdr:colOff>
      <xdr:row>325</xdr:row>
      <xdr:rowOff>186134</xdr:rowOff>
    </xdr:from>
    <xdr:to>
      <xdr:col>26</xdr:col>
      <xdr:colOff>187522</xdr:colOff>
      <xdr:row>340</xdr:row>
      <xdr:rowOff>101600</xdr:rowOff>
    </xdr:to>
    <xdr:graphicFrame macro="">
      <xdr:nvGraphicFramePr>
        <xdr:cNvPr id="22" name="Chart 21">
          <a:extLst>
            <a:ext uri="{FF2B5EF4-FFF2-40B4-BE49-F238E27FC236}">
              <a16:creationId xmlns:a16="http://schemas.microsoft.com/office/drawing/2014/main"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0</xdr:colOff>
      <xdr:row>622</xdr:row>
      <xdr:rowOff>0</xdr:rowOff>
    </xdr:from>
    <xdr:to>
      <xdr:col>15</xdr:col>
      <xdr:colOff>133350</xdr:colOff>
      <xdr:row>636</xdr:row>
      <xdr:rowOff>76200</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asley, Heather (A&amp;F, Toowoomba)" id="{647D45AA-42B2-49DA-AEBA-2D80AF611DF0}" userId="S::pas075@csiro.au::3609603d-65ea-4182-905f-9bb6986d30b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hika, Anbazhagan (ICRISAT-IN)" refreshedDate="43857.569875000001" createdVersion="6" refreshedVersion="6" minRefreshableVersion="3" recordCount="53" xr:uid="{00000000-000A-0000-FFFF-FFFF03000000}">
  <cacheSource type="worksheet">
    <worksheetSource ref="A2:AE55" sheet="2019 data"/>
  </cacheSource>
  <cacheFields count="31">
    <cacheField name="Plot no" numFmtId="0">
      <sharedItems containsSemiMixedTypes="0" containsString="0" containsNumber="1" containsInteger="1" minValue="9001" maxValue="9012"/>
    </cacheField>
    <cacheField name="Geno" numFmtId="0">
      <sharedItems count="4">
        <s v="AVMU1633"/>
        <s v="Harsha"/>
        <s v="IPM02-14"/>
        <s v="KPS2"/>
      </sharedItems>
    </cacheField>
    <cacheField name="Plant no." numFmtId="0">
      <sharedItems/>
    </cacheField>
    <cacheField name="DOE" numFmtId="1">
      <sharedItems containsSemiMixedTypes="0" containsString="0" containsNumber="1" minValue="41.900000000000006" maxValue="41.900000000000006"/>
    </cacheField>
    <cacheField name="Unifoliate" numFmtId="1">
      <sharedItems containsSemiMixedTypes="0" containsString="0" containsNumber="1" minValue="85.7" maxValue="85.7"/>
    </cacheField>
    <cacheField name="First TF" numFmtId="1">
      <sharedItems containsSemiMixedTypes="0" containsString="0" containsNumber="1" minValue="220.20000000000002" maxValue="239.70000000000002"/>
    </cacheField>
    <cacheField name="Second TF" numFmtId="1">
      <sharedItems containsSemiMixedTypes="0" containsString="0" containsNumber="1" minValue="281.10000000000002" maxValue="385.2"/>
    </cacheField>
    <cacheField name="Third TF" numFmtId="1">
      <sharedItems containsSemiMixedTypes="0" containsString="0" containsNumber="1" minValue="365.3" maxValue="449.5"/>
    </cacheField>
    <cacheField name="Fourth TF" numFmtId="1">
      <sharedItems containsSemiMixedTypes="0" containsString="0" containsNumber="1" minValue="406.4" maxValue="533.4"/>
    </cacheField>
    <cacheField name="Fifth TF" numFmtId="1">
      <sharedItems containsSemiMixedTypes="0" containsString="0" containsNumber="1" minValue="491.90000000000003" maxValue="633.4"/>
    </cacheField>
    <cacheField name="Sixth TF" numFmtId="1">
      <sharedItems containsSemiMixedTypes="0" containsString="0" containsNumber="1" minValue="572.1" maxValue="739.39999999999986"/>
    </cacheField>
    <cacheField name="Seventh TF" numFmtId="1">
      <sharedItems containsString="0" containsBlank="1" containsNumber="1" minValue="613" maxValue="970.5"/>
    </cacheField>
    <cacheField name="Eighth TF" numFmtId="1">
      <sharedItems containsString="0" containsBlank="1" containsNumber="1" minValue="653.79999999999995" maxValue="1124.3000000000002"/>
    </cacheField>
    <cacheField name="Ninth TF" numFmtId="1">
      <sharedItems containsString="0" containsBlank="1" containsNumber="1" minValue="671.8" maxValue="970.5"/>
    </cacheField>
    <cacheField name="Tenth TF" numFmtId="1">
      <sharedItems containsString="0" containsBlank="1" containsNumber="1" minValue="706.59999999999991" maxValue="1124.3000000000002"/>
    </cacheField>
    <cacheField name="Eleventh TF" numFmtId="1">
      <sharedItems containsString="0" containsBlank="1" containsNumber="1" minValue="706.59999999999991" maxValue="932.9"/>
    </cacheField>
    <cacheField name="Twelfth TF" numFmtId="1">
      <sharedItems containsString="0" containsBlank="1" containsNumber="1" minValue="739.39999999999986" maxValue="970.5"/>
    </cacheField>
    <cacheField name="First Flower" numFmtId="1">
      <sharedItems containsSemiMixedTypes="0" containsString="0" containsNumber="1" minValue="671.8" maxValue="791.09999999999991"/>
    </cacheField>
    <cacheField name="pod&lt;1 cm" numFmtId="1">
      <sharedItems containsString="0" containsBlank="1" containsNumber="1" minValue="706.59999999999991" maxValue="859.8"/>
    </cacheField>
    <cacheField name="pod&gt;1 cm" numFmtId="1">
      <sharedItems containsString="0" containsBlank="1" containsNumber="1" minValue="739.39999999999986" maxValue="951.6"/>
    </cacheField>
    <cacheField name="pod&gt;3 cm" numFmtId="1">
      <sharedItems containsString="0" containsBlank="1" containsNumber="1" minValue="739.39999999999986" maxValue="895.8"/>
    </cacheField>
    <cacheField name="pod&gt;5 cm" numFmtId="1">
      <sharedItems containsSemiMixedTypes="0" containsString="0" containsNumber="1" minValue="722.39999999999986" maxValue="1124.3000000000002"/>
    </cacheField>
    <cacheField name="Seed filling" numFmtId="1">
      <sharedItems containsSemiMixedTypes="0" containsString="0" containsNumber="1" minValue="739.39999999999986" maxValue="1124.3000000000002"/>
    </cacheField>
    <cacheField name="First Mature pod" numFmtId="1">
      <sharedItems containsString="0" containsBlank="1" containsNumber="1" minValue="1047.9000000000001" maxValue="1364.1000000000001"/>
    </cacheField>
    <cacheField name="First picking" numFmtId="1">
      <sharedItems containsSemiMixedTypes="0" containsString="0" containsNumber="1" minValue="1179.9000000000003" maxValue="1179.9000000000003"/>
    </cacheField>
    <cacheField name="Last mature pod" numFmtId="1">
      <sharedItems containsString="0" containsBlank="1" containsNumber="1" minValue="1179.9000000000003" maxValue="1470.4000000000005"/>
    </cacheField>
    <cacheField name="Second picking" numFmtId="1">
      <sharedItems containsSemiMixedTypes="0" containsString="0" containsNumber="1" minValue="1470.4000000000005" maxValue="1470.4000000000005"/>
    </cacheField>
    <cacheField name="Days after flowering" numFmtId="0">
      <sharedItems containsSemiMixedTypes="0" containsString="0" containsNumber="1" containsInteger="1" minValue="37" maxValue="44" count="7">
        <n v="39"/>
        <n v="41"/>
        <n v="43"/>
        <n v="42"/>
        <n v="40"/>
        <n v="44"/>
        <n v="37"/>
      </sharedItems>
    </cacheField>
    <cacheField name="HI" numFmtId="2">
      <sharedItems containsSemiMixedTypes="0" containsString="0" containsNumber="1" minValue="3.8272816486751723E-2" maxValue="0.71393643031784837"/>
    </cacheField>
    <cacheField name="Total Shoot weight" numFmtId="0">
      <sharedItems containsSemiMixedTypes="0" containsString="0" containsNumber="1" minValue="6.44" maxValue="20.93"/>
    </cacheField>
    <cacheField name="Seed DW" numFmtId="0">
      <sharedItems containsSemiMixedTypes="0" containsString="0" containsNumber="1" minValue="0.39" maxValue="11.6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hika, Anbazhagan (ICRISAT-IN)" refreshedDate="43857.765233680555" createdVersion="6" refreshedVersion="6" minRefreshableVersion="3" recordCount="365" xr:uid="{00000000-000A-0000-FFFF-FFFF04000000}">
  <cacheSource type="worksheet">
    <worksheetSource ref="A74:T439" sheet="2019 data"/>
  </cacheSource>
  <cacheFields count="20">
    <cacheField name="Plot no" numFmtId="0">
      <sharedItems containsSemiMixedTypes="0" containsString="0" containsNumber="1" containsInteger="1" minValue="9001" maxValue="9012"/>
    </cacheField>
    <cacheField name="Geno" numFmtId="0">
      <sharedItems count="4">
        <s v="AVMU1633"/>
        <s v="Harsha"/>
        <s v="IPM02-14"/>
        <s v="KPS2"/>
      </sharedItems>
    </cacheField>
    <cacheField name="Plant no." numFmtId="0">
      <sharedItems/>
    </cacheField>
    <cacheField name="DOH" numFmtId="0">
      <sharedItems containsSemiMixedTypes="0" containsNonDate="0" containsDate="1" containsString="0" minDate="2019-07-11T00:00:00" maxDate="2019-09-10T00:00:00"/>
    </cacheField>
    <cacheField name="Harvest no." numFmtId="0">
      <sharedItems containsSemiMixedTypes="0" containsString="0" containsNumber="1" containsInteger="1" minValue="1" maxValue="10"/>
    </cacheField>
    <cacheField name="DAP" numFmtId="0">
      <sharedItems containsSemiMixedTypes="0" containsString="0" containsNumber="1" containsInteger="1" minValue="18" maxValue="77" count="10">
        <n v="18"/>
        <n v="25"/>
        <n v="32"/>
        <n v="36"/>
        <n v="39"/>
        <n v="46"/>
        <n v="54"/>
        <n v="60"/>
        <n v="67"/>
        <n v="77"/>
      </sharedItems>
    </cacheField>
    <cacheField name="DOY" numFmtId="0">
      <sharedItems containsSemiMixedTypes="0" containsString="0" containsNumber="1" containsInteger="1" minValue="192" maxValue="252"/>
    </cacheField>
    <cacheField name="CTT" numFmtId="0">
      <sharedItems containsSemiMixedTypes="0" containsString="0" containsNumber="1" minValue="344.2" maxValue="1470.4000000000005" count="10">
        <n v="344.2"/>
        <n v="491.90000000000003"/>
        <n v="633.4"/>
        <n v="706.59999999999991"/>
        <n v="758.09999999999991"/>
        <n v="877.8"/>
        <n v="1028.1000000000001"/>
        <n v="1143.2000000000003"/>
        <n v="1274.8000000000002"/>
        <n v="1470.4000000000005"/>
      </sharedItems>
    </cacheField>
    <cacheField name="TF on main stem" numFmtId="0">
      <sharedItems containsSemiMixedTypes="0" containsString="0" containsNumber="1" containsInteger="1" minValue="2" maxValue="13"/>
    </cacheField>
    <cacheField name="LA" numFmtId="2">
      <sharedItems containsSemiMixedTypes="0" containsString="0" containsNumber="1" minValue="43.742000000000004" maxValue="2215.19"/>
    </cacheField>
    <cacheField name="Leaf DWT" numFmtId="0">
      <sharedItems containsString="0" containsBlank="1" containsNumber="1" minValue="0.23799999999999999" maxValue="10.78" count="267">
        <n v="0.316"/>
        <n v="0.27"/>
        <n v="0.248"/>
        <n v="0.4"/>
        <n v="0.32599999999999996"/>
        <n v="0.23799999999999999"/>
        <n v="0.25"/>
        <n v="0.29599999999999999"/>
        <n v="0.246"/>
        <n v="0.28799999999999998"/>
        <n v="0.79800000000000004"/>
        <n v="0.60599999999999998"/>
        <n v="0.72599999999999998"/>
        <n v="0.86599999999999999"/>
        <n v="1.1480000000000001"/>
        <n v="1.0580000000000001"/>
        <n v="0.88800000000000012"/>
        <n v="0.78800000000000003"/>
        <n v="0.97"/>
        <n v="0.85199999999999998"/>
        <n v="0.68200000000000005"/>
        <n v="1.8839999999999999"/>
        <n v="1.702"/>
        <n v="1.9780000000000002"/>
        <n v="1.698"/>
        <n v="2.7960000000000003"/>
        <n v="2.472"/>
        <n v="1.6640000000000001"/>
        <n v="2.0260000000000002"/>
        <n v="2.57"/>
        <n v="1.03"/>
        <n v="1.9440000000000002"/>
        <n v="2.4059999999999997"/>
        <n v="2.62"/>
        <n v="1.7719999999999998"/>
        <n v="2.6040000000000001"/>
        <n v="2.4140000000000001"/>
        <n v="3.18"/>
        <n v="2.8519999999999999"/>
        <n v="2.1440000000000001"/>
        <n v="3.1619999999999999"/>
        <n v="2.7559999999999998"/>
        <n v="2.782"/>
        <n v="2.4319999999999999"/>
        <n v="1.89"/>
        <n v="3.94"/>
        <n v="2.16"/>
        <n v="2.77"/>
        <n v="3.79"/>
        <n v="3.06"/>
        <n v="3.07"/>
        <n v="2.5"/>
        <n v="3.3"/>
        <n v="3.29"/>
        <n v="2.88"/>
        <n v="4.3899999999999997"/>
        <n v="2.61"/>
        <n v="2.9"/>
        <n v="3.28"/>
        <n v="3.19"/>
        <n v="4.63"/>
        <n v="3.37"/>
        <n v="4.59"/>
        <n v="3.72"/>
        <n v="3.85"/>
        <n v="2.86"/>
        <n v="3.11"/>
        <n v="4.45"/>
        <n v="3.09"/>
        <n v="3.31"/>
        <n v="3.51"/>
        <n v="3.03"/>
        <n v="2.68"/>
        <n v="2.37"/>
        <n v="3.61"/>
        <n v="2.67"/>
        <n v="4.12"/>
        <n v="4.43"/>
        <n v="2.6"/>
        <n v="2.0099999999999998"/>
        <n v="2.98"/>
        <n v="3.38"/>
        <n v="2.73"/>
        <n v="4.3499999999999996"/>
        <n v="4.67"/>
        <n v="4.03"/>
        <n v="3.96"/>
        <n v="4.8499999999999996"/>
        <n v="4.38"/>
        <n v="3.4"/>
        <n v="4.0599999999999996"/>
        <n v="2.78"/>
        <n v="3.45"/>
        <n v="4.41"/>
        <n v="4.1900000000000004"/>
        <n v="5.13"/>
        <n v="4.09"/>
        <n v="3.87"/>
        <n v="4.22"/>
        <n v="4.5199999999999996"/>
        <n v="4.13"/>
        <n v="3.81"/>
        <n v="5.62"/>
        <n v="3.8"/>
        <n v="4.1100000000000003"/>
        <n v="4.66"/>
        <n v="4.53"/>
        <n v="6.45"/>
        <n v="2.48"/>
        <n v="5.46"/>
        <n v="4.97"/>
        <n v="5.36"/>
        <n v="2.99"/>
        <n v="6.01"/>
        <n v="5.39"/>
        <n v="5.48"/>
        <n v="6.31"/>
        <n v="7.29"/>
        <n v="6.41"/>
        <n v="5.04"/>
        <n v="5.31"/>
        <n v="6.04"/>
        <n v="3.13"/>
        <n v="4.08"/>
        <n v="4.0999999999999996"/>
        <n v="5.6"/>
        <n v="4.47"/>
        <n v="5.03"/>
        <n v="3.05"/>
        <n v="4.88"/>
        <n v="4.99"/>
        <n v="6.15"/>
        <n v="5.78"/>
        <n v="5.4"/>
        <n v="5.18"/>
        <n v="3.74"/>
        <n v="7.17"/>
        <n v="7.4"/>
        <m/>
        <n v="4.7300000000000004"/>
        <n v="6.2"/>
        <n v="7.27"/>
        <n v="3.32"/>
        <n v="5.37"/>
        <n v="7.46"/>
        <n v="5.26"/>
        <n v="4.18"/>
        <n v="4.75"/>
        <n v="6.52"/>
        <n v="10.050000000000001"/>
        <n v="3.92"/>
        <n v="4.5999999999999996"/>
        <n v="5.35"/>
        <n v="5.44"/>
        <n v="7.02"/>
        <n v="6.03"/>
        <n v="6.22"/>
        <n v="5.81"/>
        <n v="6.33"/>
        <n v="7.63"/>
        <n v="5.07"/>
        <n v="4.82"/>
        <n v="7.41"/>
        <n v="5.51"/>
        <n v="4.5599999999999996"/>
        <n v="8.89"/>
        <n v="6.79"/>
        <n v="8.6199999999999992"/>
        <n v="7.68"/>
        <n v="6.89"/>
        <n v="8.3699999999999992"/>
        <n v="7.14"/>
        <n v="5.09"/>
        <n v="7.26"/>
        <n v="8.52"/>
        <n v="8.9700000000000006"/>
        <n v="9.67"/>
        <n v="7.89"/>
        <n v="6.9"/>
        <n v="6.14"/>
        <n v="5.89"/>
        <n v="5.17"/>
        <n v="8.36"/>
        <n v="8.66"/>
        <n v="5.34"/>
        <n v="6.18"/>
        <n v="4.34"/>
        <n v="5.86"/>
        <n v="8.93"/>
        <n v="8.59"/>
        <n v="8.11"/>
        <n v="9.19"/>
        <n v="3.84"/>
        <n v="5.68"/>
        <n v="7.73"/>
        <n v="5.99"/>
        <n v="6.78"/>
        <n v="9.24"/>
        <n v="4.24"/>
        <n v="7.34"/>
        <n v="6.19"/>
        <n v="4.78"/>
        <n v="3.58"/>
        <n v="3.33"/>
        <n v="4.8600000000000003"/>
        <n v="3.64"/>
        <n v="5.08"/>
        <n v="3.97"/>
        <n v="4.6900000000000004"/>
        <n v="4.07"/>
        <n v="3.57"/>
        <n v="7.09"/>
        <n v="5.38"/>
        <n v="3.39"/>
        <n v="4.04"/>
        <n v="4.3"/>
        <n v="2.81"/>
        <n v="7.47"/>
        <n v="5.97"/>
        <n v="4.7699999999999996"/>
        <n v="5.32"/>
        <n v="2.39"/>
        <n v="5.66"/>
        <n v="6.58"/>
        <n v="6.09"/>
        <n v="2.41"/>
        <n v="5.43"/>
        <n v="5.63"/>
        <n v="2.87"/>
        <n v="4.9400000000000004"/>
        <n v="5.23"/>
        <n v="3.46"/>
        <n v="5.33"/>
        <n v="5.64"/>
        <n v="4.54"/>
        <n v="8.41"/>
        <n v="5.72"/>
        <n v="1.48"/>
        <n v="5.24"/>
        <n v="9.2200000000000006"/>
        <n v="3.7"/>
        <n v="4.8899999999999997"/>
        <n v="3.47"/>
        <n v="5.05"/>
        <n v="6.61"/>
        <n v="8.57"/>
        <n v="7.16"/>
        <n v="2.63"/>
        <n v="7.43"/>
        <n v="9.34"/>
        <n v="8.01"/>
        <n v="8.4"/>
        <n v="6.05"/>
        <n v="10.78"/>
        <n v="7.87"/>
        <n v="7.18"/>
        <n v="6.49"/>
        <n v="6.21"/>
        <n v="8.94"/>
        <n v="8.0299999999999994"/>
        <n v="7.15"/>
        <n v="6.42"/>
        <n v="7.25"/>
        <n v="9.5500000000000007"/>
        <n v="6.26"/>
        <n v="6.23"/>
        <n v="5.21"/>
      </sharedItems>
    </cacheField>
    <cacheField name="Stem DWT" numFmtId="0">
      <sharedItems containsString="0" containsBlank="1" containsNumber="1" minValue="4.3999999999999997E-2" maxValue="25.06"/>
    </cacheField>
    <cacheField name="Total Shoot weight" numFmtId="0">
      <sharedItems containsSemiMixedTypes="0" containsString="0" containsNumber="1" minValue="0.28199999999999997" maxValue="34.799999999999997"/>
    </cacheField>
    <cacheField name="No. of pods" numFmtId="0">
      <sharedItems containsSemiMixedTypes="0" containsString="0" containsNumber="1" containsInteger="1" minValue="0" maxValue="39"/>
    </cacheField>
    <cacheField name="No. of mature pod" numFmtId="0">
      <sharedItems containsSemiMixedTypes="0" containsString="0" containsNumber="1" containsInteger="1" minValue="0" maxValue="27"/>
    </cacheField>
    <cacheField name="Pod DW" numFmtId="0">
      <sharedItems containsSemiMixedTypes="0" containsString="0" containsNumber="1" minValue="0" maxValue="14.68"/>
    </cacheField>
    <cacheField name="No. of seed" numFmtId="0">
      <sharedItems containsString="0" containsBlank="1" containsNumber="1" containsInteger="1" minValue="0" maxValue="263"/>
    </cacheField>
    <cacheField name="Seed DW" numFmtId="0">
      <sharedItems containsString="0" containsBlank="1" containsNumber="1" minValue="0" maxValue="11.68"/>
    </cacheField>
    <cacheField name="HI" numFmtId="2">
      <sharedItems containsSemiMixedTypes="0" containsString="0" containsNumber="1" minValue="0" maxValue="0.9323899371069182"/>
    </cacheField>
    <cacheField name="Total DM" numFmtId="0">
      <sharedItems containsString="0" containsBlank="1" containsNumber="1" minValue="0.28199999999999997" maxValue="38.8399999999999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thika, Anbazhagan (ICRISAT-IN)" refreshedDate="43857.766434606485" backgroundQuery="1" createdVersion="6" refreshedVersion="6" minRefreshableVersion="3" recordCount="0" supportSubquery="1" supportAdvancedDrill="1" xr:uid="{00000000-000A-0000-FFFF-FFFF07000000}">
  <cacheSource type="external" connectionId="1"/>
  <cacheFields count="7">
    <cacheField name="[Range1].[CTT].[CTT]" caption="CTT" numFmtId="0" hierarchy="7" level="1">
      <sharedItems containsSemiMixedTypes="0" containsString="0" containsNumber="1" minValue="344.2" maxValue="1470.4000000000005" count="10">
        <n v="344.2"/>
        <n v="491.90000000000003"/>
        <n v="633.4"/>
        <n v="706.59999999999991"/>
        <n v="758.09999999999991"/>
        <n v="877.8"/>
        <n v="1028.1000000000001"/>
        <n v="1143.2000000000003"/>
        <n v="1274.8000000000002"/>
        <n v="1470.4000000000005"/>
      </sharedItems>
    </cacheField>
    <cacheField name="[Measures].[Average of LA]" caption="Average of LA" numFmtId="0" hierarchy="24" level="32767"/>
    <cacheField name="[Measures].[Average of TF on main stem]" caption="Average of TF on main stem" numFmtId="0" hierarchy="26" level="32767"/>
    <cacheField name="[Measures].[Average of Total Shoot weight]" caption="Average of Total Shoot weight" numFmtId="0" hierarchy="28" level="32767"/>
    <cacheField name="[Measures].[Average of HI]" caption="Average of HI" numFmtId="0" hierarchy="30" level="32767"/>
    <cacheField name="[Measures].[Average of Total DM]" caption="Average of Total DM" numFmtId="0" hierarchy="32" level="32767"/>
    <cacheField name="[Measures].[Average of Leaf DWT]" caption="Average of Leaf DWT" numFmtId="0" hierarchy="34" level="32767"/>
  </cacheFields>
  <cacheHierarchies count="35">
    <cacheHierarchy uniqueName="[Range1].[Plot no]" caption="Plot no" attribute="1" defaultMemberUniqueName="[Range1].[Plot no].[All]" allUniqueName="[Range1].[Plot no].[All]" dimensionUniqueName="[Range1]" displayFolder="" count="0" memberValueDatatype="20" unbalanced="0"/>
    <cacheHierarchy uniqueName="[Range1].[Geno]" caption="Geno" attribute="1" defaultMemberUniqueName="[Range1].[Geno].[All]" allUniqueName="[Range1].[Geno].[All]" dimensionUniqueName="[Range1]" displayFolder="" count="0" memberValueDatatype="130" unbalanced="0"/>
    <cacheHierarchy uniqueName="[Range1].[Plant no.]" caption="Plant no." attribute="1" defaultMemberUniqueName="[Range1].[Plant no.].[All]" allUniqueName="[Range1].[Plant no.].[All]" dimensionUniqueName="[Range1]" displayFolder="" count="0" memberValueDatatype="130" unbalanced="0"/>
    <cacheHierarchy uniqueName="[Range1].[DOH]" caption="DOH" attribute="1" time="1" defaultMemberUniqueName="[Range1].[DOH].[All]" allUniqueName="[Range1].[DOH].[All]" dimensionUniqueName="[Range1]" displayFolder="" count="0" memberValueDatatype="7" unbalanced="0"/>
    <cacheHierarchy uniqueName="[Range1].[Harvest no.]" caption="Harvest no." attribute="1" defaultMemberUniqueName="[Range1].[Harvest no.].[All]" allUniqueName="[Range1].[Harvest no.].[All]" dimensionUniqueName="[Range1]" displayFolder="" count="0" memberValueDatatype="20" unbalanced="0"/>
    <cacheHierarchy uniqueName="[Range1].[DAP]" caption="DAP" attribute="1" defaultMemberUniqueName="[Range1].[DAP].[All]" allUniqueName="[Range1].[DAP].[All]" dimensionUniqueName="[Range1]" displayFolder="" count="0" memberValueDatatype="20" unbalanced="0"/>
    <cacheHierarchy uniqueName="[Range1].[DOY]" caption="DOY" attribute="1" defaultMemberUniqueName="[Range1].[DOY].[All]" allUniqueName="[Range1].[DOY].[All]" dimensionUniqueName="[Range1]" displayFolder="" count="0" memberValueDatatype="20" unbalanced="0"/>
    <cacheHierarchy uniqueName="[Range1].[CTT]" caption="CTT" attribute="1" defaultMemberUniqueName="[Range1].[CTT].[All]" allUniqueName="[Range1].[CTT].[All]" dimensionUniqueName="[Range1]" displayFolder="" count="2" memberValueDatatype="5" unbalanced="0">
      <fieldsUsage count="2">
        <fieldUsage x="-1"/>
        <fieldUsage x="0"/>
      </fieldsUsage>
    </cacheHierarchy>
    <cacheHierarchy uniqueName="[Range1].[TF on main stem]" caption="TF on main stem" attribute="1" defaultMemberUniqueName="[Range1].[TF on main stem].[All]" allUniqueName="[Range1].[TF on main stem].[All]" dimensionUniqueName="[Range1]" displayFolder="" count="0" memberValueDatatype="20" unbalanced="0"/>
    <cacheHierarchy uniqueName="[Range1].[LA]" caption="LA" attribute="1" defaultMemberUniqueName="[Range1].[LA].[All]" allUniqueName="[Range1].[LA].[All]" dimensionUniqueName="[Range1]" displayFolder="" count="0" memberValueDatatype="5" unbalanced="0"/>
    <cacheHierarchy uniqueName="[Range1].[Leaf DWT]" caption="Leaf DWT" attribute="1" defaultMemberUniqueName="[Range1].[Leaf DWT].[All]" allUniqueName="[Range1].[Leaf DWT].[All]" dimensionUniqueName="[Range1]" displayFolder="" count="0" memberValueDatatype="5" unbalanced="0"/>
    <cacheHierarchy uniqueName="[Range1].[Stem DWT]" caption="Stem DWT" attribute="1" defaultMemberUniqueName="[Range1].[Stem DWT].[All]" allUniqueName="[Range1].[Stem DWT].[All]" dimensionUniqueName="[Range1]" displayFolder="" count="0" memberValueDatatype="5" unbalanced="0"/>
    <cacheHierarchy uniqueName="[Range1].[Total Shoot weight]" caption="Total Shoot weight" attribute="1" defaultMemberUniqueName="[Range1].[Total Shoot weight].[All]" allUniqueName="[Range1].[Total Shoot weight].[All]" dimensionUniqueName="[Range1]" displayFolder="" count="0" memberValueDatatype="5" unbalanced="0"/>
    <cacheHierarchy uniqueName="[Range1].[No. of pods]" caption="No. of pods" attribute="1" defaultMemberUniqueName="[Range1].[No. of pods].[All]" allUniqueName="[Range1].[No. of pods].[All]" dimensionUniqueName="[Range1]" displayFolder="" count="0" memberValueDatatype="20" unbalanced="0"/>
    <cacheHierarchy uniqueName="[Range1].[No. of mature pod]" caption="No. of mature pod" attribute="1" defaultMemberUniqueName="[Range1].[No. of mature pod].[All]" allUniqueName="[Range1].[No. of mature pod].[All]" dimensionUniqueName="[Range1]" displayFolder="" count="0" memberValueDatatype="20" unbalanced="0"/>
    <cacheHierarchy uniqueName="[Range1].[Pod DW]" caption="Pod DW" attribute="1" defaultMemberUniqueName="[Range1].[Pod DW].[All]" allUniqueName="[Range1].[Pod DW].[All]" dimensionUniqueName="[Range1]" displayFolder="" count="0" memberValueDatatype="5" unbalanced="0"/>
    <cacheHierarchy uniqueName="[Range1].[No. of seed]" caption="No. of seed" attribute="1" defaultMemberUniqueName="[Range1].[No. of seed].[All]" allUniqueName="[Range1].[No. of seed].[All]" dimensionUniqueName="[Range1]" displayFolder="" count="0" memberValueDatatype="20" unbalanced="0"/>
    <cacheHierarchy uniqueName="[Range1].[Seed DW]" caption="Seed DW" attribute="1" defaultMemberUniqueName="[Range1].[Seed DW].[All]" allUniqueName="[Range1].[Seed DW].[All]" dimensionUniqueName="[Range1]" displayFolder="" count="0" memberValueDatatype="5" unbalanced="0"/>
    <cacheHierarchy uniqueName="[Range1].[HI]" caption="HI" attribute="1" defaultMemberUniqueName="[Range1].[HI].[All]" allUniqueName="[Range1].[HI].[All]" dimensionUniqueName="[Range1]" displayFolder="" count="0" memberValueDatatype="5" unbalanced="0"/>
    <cacheHierarchy uniqueName="[Range1].[Total DM]" caption="Total DM" attribute="1" defaultMemberUniqueName="[Range1].[Total DM].[All]" allUniqueName="[Range1].[Total DM].[All]" dimensionUniqueName="[Range1]" displayFolder="" count="0" memberValueDatatype="5" unbalanced="0"/>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CTT]" caption="Sum of CTT" measure="1" displayFolder="" measureGroup="Range1" count="0" hidden="1">
      <extLst>
        <ext xmlns:x15="http://schemas.microsoft.com/office/spreadsheetml/2010/11/main" uri="{B97F6D7D-B522-45F9-BDA1-12C45D357490}">
          <x15:cacheHierarchy aggregatedColumn="7"/>
        </ext>
      </extLst>
    </cacheHierarchy>
    <cacheHierarchy uniqueName="[Measures].[Sum of LA]" caption="Sum of LA" measure="1" displayFolder="" measureGroup="Range1" count="0" hidden="1">
      <extLst>
        <ext xmlns:x15="http://schemas.microsoft.com/office/spreadsheetml/2010/11/main" uri="{B97F6D7D-B522-45F9-BDA1-12C45D357490}">
          <x15:cacheHierarchy aggregatedColumn="9"/>
        </ext>
      </extLst>
    </cacheHierarchy>
    <cacheHierarchy uniqueName="[Measures].[Average of LA]" caption="Average of LA" measure="1" displayFolder="" measureGroup="Rang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F on main stem]" caption="Sum of TF on main stem" measure="1" displayFolder="" measureGroup="Range1" count="0" hidden="1">
      <extLst>
        <ext xmlns:x15="http://schemas.microsoft.com/office/spreadsheetml/2010/11/main" uri="{B97F6D7D-B522-45F9-BDA1-12C45D357490}">
          <x15:cacheHierarchy aggregatedColumn="8"/>
        </ext>
      </extLst>
    </cacheHierarchy>
    <cacheHierarchy uniqueName="[Measures].[Average of TF on main stem]" caption="Average of TF on main stem" measure="1" displayFolder="" measureGroup="Rang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Total Shoot weight]" caption="Sum of Total Shoot weight" measure="1" displayFolder="" measureGroup="Range1" count="0" hidden="1">
      <extLst>
        <ext xmlns:x15="http://schemas.microsoft.com/office/spreadsheetml/2010/11/main" uri="{B97F6D7D-B522-45F9-BDA1-12C45D357490}">
          <x15:cacheHierarchy aggregatedColumn="12"/>
        </ext>
      </extLst>
    </cacheHierarchy>
    <cacheHierarchy uniqueName="[Measures].[Average of Total Shoot weight]" caption="Average of Total Shoot weight" measure="1" displayFolder="" measureGroup="Rang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HI]" caption="Sum of HI" measure="1" displayFolder="" measureGroup="Range1" count="0" hidden="1">
      <extLst>
        <ext xmlns:x15="http://schemas.microsoft.com/office/spreadsheetml/2010/11/main" uri="{B97F6D7D-B522-45F9-BDA1-12C45D357490}">
          <x15:cacheHierarchy aggregatedColumn="18"/>
        </ext>
      </extLst>
    </cacheHierarchy>
    <cacheHierarchy uniqueName="[Measures].[Average of HI]" caption="Average of HI" measure="1" displayFolder="" measureGroup="Range1"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Total DM]" caption="Sum of Total DM" measure="1" displayFolder="" measureGroup="Range1" count="0" hidden="1">
      <extLst>
        <ext xmlns:x15="http://schemas.microsoft.com/office/spreadsheetml/2010/11/main" uri="{B97F6D7D-B522-45F9-BDA1-12C45D357490}">
          <x15:cacheHierarchy aggregatedColumn="19"/>
        </ext>
      </extLst>
    </cacheHierarchy>
    <cacheHierarchy uniqueName="[Measures].[Average of Total DM]" caption="Average of Total DM" measure="1" displayFolder="" measureGroup="Range1"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Leaf DWT]" caption="Sum of Leaf DWT" measure="1" displayFolder="" measureGroup="Range1" count="0" hidden="1">
      <extLst>
        <ext xmlns:x15="http://schemas.microsoft.com/office/spreadsheetml/2010/11/main" uri="{B97F6D7D-B522-45F9-BDA1-12C45D357490}">
          <x15:cacheHierarchy aggregatedColumn="10"/>
        </ext>
      </extLst>
    </cacheHierarchy>
    <cacheHierarchy uniqueName="[Measures].[Average of Leaf DWT]" caption="Average of Leaf DWT" measure="1" displayFolder="" measureGroup="Range1" count="0" oneField="1" hidden="1">
      <fieldsUsage count="1">
        <fieldUsage x="6"/>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Range1" uniqueName="[Range1]" caption="Range1"/>
  </dimensions>
  <measureGroups count="1">
    <measureGroup name="Range1" caption="Ran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3">
  <r>
    <n v="9001"/>
    <x v="0"/>
    <s v="p1"/>
    <n v="41.900000000000006"/>
    <n v="85.7"/>
    <n v="220.20000000000002"/>
    <n v="365.3"/>
    <n v="385.2"/>
    <n v="449.5"/>
    <n v="572.1"/>
    <n v="633.4"/>
    <n v="739.39999999999986"/>
    <n v="1124.3000000000002"/>
    <m/>
    <m/>
    <m/>
    <m/>
    <n v="758.09999999999991"/>
    <n v="776.19999999999993"/>
    <n v="895.8"/>
    <m/>
    <n v="1124.3000000000002"/>
    <n v="1124.3000000000002"/>
    <n v="1198.9000000000003"/>
    <n v="1179.9000000000003"/>
    <n v="1313.3000000000002"/>
    <n v="1470.4000000000005"/>
    <x v="0"/>
    <n v="0.14285714285714285"/>
    <n v="10.85"/>
    <n v="1.5499999999999998"/>
  </r>
  <r>
    <n v="9001"/>
    <x v="0"/>
    <s v="p2"/>
    <n v="41.900000000000006"/>
    <n v="85.7"/>
    <n v="220.20000000000002"/>
    <n v="365.3"/>
    <n v="449.5"/>
    <n v="491.90000000000003"/>
    <n v="572.1"/>
    <n v="653.79999999999995"/>
    <n v="671.8"/>
    <n v="932.9"/>
    <n v="970.5"/>
    <m/>
    <m/>
    <m/>
    <n v="722.39999999999986"/>
    <n v="776.19999999999993"/>
    <n v="859.8"/>
    <m/>
    <n v="914.3"/>
    <n v="932.9"/>
    <n v="1143.2000000000003"/>
    <n v="1179.9000000000003"/>
    <n v="1313.3000000000002"/>
    <n v="1470.4000000000005"/>
    <x v="1"/>
    <n v="0.28767123287671231"/>
    <n v="12.41"/>
    <n v="3.57"/>
  </r>
  <r>
    <n v="9001"/>
    <x v="0"/>
    <s v="p3"/>
    <n v="41.900000000000006"/>
    <n v="85.7"/>
    <n v="220.20000000000002"/>
    <n v="365.3"/>
    <n v="406.4"/>
    <n v="491.90000000000003"/>
    <n v="572.1"/>
    <n v="633.4"/>
    <m/>
    <n v="970.5"/>
    <m/>
    <m/>
    <m/>
    <m/>
    <n v="690.19999999999993"/>
    <n v="776.19999999999993"/>
    <n v="824.3"/>
    <n v="859.8"/>
    <n v="877.8"/>
    <n v="895.8"/>
    <n v="1124.3000000000002"/>
    <n v="1179.9000000000003"/>
    <n v="1313.3000000000002"/>
    <n v="1470.4000000000005"/>
    <x v="2"/>
    <n v="0.58036573628488919"/>
    <n v="10.39"/>
    <n v="6.0299999999999994"/>
  </r>
  <r>
    <n v="9001"/>
    <x v="0"/>
    <s v="p5"/>
    <n v="41.900000000000006"/>
    <n v="85.7"/>
    <n v="220.20000000000002"/>
    <n v="365.3"/>
    <n v="406.4"/>
    <n v="491.90000000000003"/>
    <n v="572.1"/>
    <n v="633.4"/>
    <n v="671.8"/>
    <n v="932.9"/>
    <n v="970.5"/>
    <m/>
    <m/>
    <m/>
    <n v="706.59999999999991"/>
    <n v="776.19999999999993"/>
    <n v="859.8"/>
    <n v="877.8"/>
    <n v="877.8"/>
    <n v="895.8"/>
    <n v="1143.2000000000003"/>
    <n v="1179.9000000000003"/>
    <n v="1313.3000000000002"/>
    <n v="1470.4000000000005"/>
    <x v="3"/>
    <n v="0.38461538461538458"/>
    <n v="13.13"/>
    <n v="5.05"/>
  </r>
  <r>
    <n v="9008"/>
    <x v="0"/>
    <s v="p1"/>
    <n v="41.900000000000006"/>
    <n v="85.7"/>
    <n v="220.20000000000002"/>
    <n v="365.3"/>
    <n v="385.2"/>
    <n v="491.90000000000003"/>
    <n v="572.1"/>
    <n v="671.8"/>
    <n v="739.39999999999986"/>
    <n v="895.8"/>
    <n v="932.9"/>
    <m/>
    <m/>
    <m/>
    <n v="722.39999999999986"/>
    <n v="776.19999999999993"/>
    <n v="824.3"/>
    <n v="859.8"/>
    <n v="877.8"/>
    <n v="895.8"/>
    <n v="1143.2000000000003"/>
    <n v="1179.9000000000003"/>
    <n v="1364.1000000000001"/>
    <n v="1470.4000000000005"/>
    <x v="1"/>
    <n v="0.23963457484188336"/>
    <n v="14.23"/>
    <n v="3.41"/>
  </r>
  <r>
    <n v="9008"/>
    <x v="0"/>
    <s v="p2"/>
    <n v="41.900000000000006"/>
    <n v="85.7"/>
    <n v="220.20000000000002"/>
    <n v="365.3"/>
    <n v="385.2"/>
    <n v="491.90000000000003"/>
    <n v="572.1"/>
    <n v="633.4"/>
    <n v="739.39999999999986"/>
    <n v="895.8"/>
    <n v="932.9"/>
    <m/>
    <m/>
    <m/>
    <n v="739.39999999999986"/>
    <m/>
    <n v="776.19999999999993"/>
    <n v="824.3"/>
    <n v="842.19999999999993"/>
    <n v="859.8"/>
    <n v="1161.6000000000004"/>
    <n v="1179.9000000000003"/>
    <n v="1217.5000000000002"/>
    <n v="1470.4000000000005"/>
    <x v="4"/>
    <n v="0.15981735159817351"/>
    <n v="13.14"/>
    <n v="2.1"/>
  </r>
  <r>
    <n v="9008"/>
    <x v="0"/>
    <s v="p3"/>
    <n v="41.900000000000006"/>
    <n v="85.7"/>
    <n v="220.20000000000002"/>
    <n v="365.3"/>
    <n v="406.4"/>
    <n v="449.5"/>
    <n v="572.1"/>
    <n v="633.4"/>
    <n v="671.8"/>
    <n v="706.59999999999991"/>
    <n v="739.39999999999986"/>
    <n v="824.3"/>
    <m/>
    <m/>
    <n v="706.59999999999991"/>
    <n v="776.19999999999993"/>
    <n v="824.3"/>
    <n v="859.8"/>
    <n v="877.8"/>
    <n v="895.8"/>
    <n v="1124.3000000000002"/>
    <n v="1179.9000000000003"/>
    <n v="1217.5000000000002"/>
    <n v="1470.4000000000005"/>
    <x v="3"/>
    <n v="0.33877551020408164"/>
    <n v="12.25"/>
    <n v="4.1500000000000004"/>
  </r>
  <r>
    <n v="9008"/>
    <x v="0"/>
    <s v="p4"/>
    <n v="41.900000000000006"/>
    <n v="85.7"/>
    <n v="220.20000000000002"/>
    <n v="365.3"/>
    <n v="449.5"/>
    <n v="533.4"/>
    <n v="572.1"/>
    <n v="671.8"/>
    <n v="739.39999999999986"/>
    <n v="895.8"/>
    <n v="932.9"/>
    <m/>
    <m/>
    <m/>
    <n v="758.09999999999991"/>
    <m/>
    <n v="824.3"/>
    <n v="859.8"/>
    <n v="914.3"/>
    <n v="932.9"/>
    <n v="1179.9000000000003"/>
    <n v="1179.9000000000003"/>
    <n v="1364.1000000000001"/>
    <n v="1470.4000000000005"/>
    <x v="0"/>
    <n v="0.51208014142604596"/>
    <n v="16.97"/>
    <n v="8.69"/>
  </r>
  <r>
    <n v="9008"/>
    <x v="0"/>
    <s v="p5"/>
    <n v="41.900000000000006"/>
    <n v="85.7"/>
    <n v="220.20000000000002"/>
    <n v="365.3"/>
    <n v="406.4"/>
    <n v="491.90000000000003"/>
    <n v="572.1"/>
    <n v="633.4"/>
    <n v="739.39999999999986"/>
    <n v="776.19999999999993"/>
    <n v="824.3"/>
    <m/>
    <m/>
    <m/>
    <n v="758.09999999999991"/>
    <n v="776.19999999999993"/>
    <n v="824.3"/>
    <n v="824.3"/>
    <n v="842.19999999999993"/>
    <n v="859.8"/>
    <n v="1124.3000000000002"/>
    <n v="1179.9000000000003"/>
    <n v="1217.5000000000002"/>
    <n v="1470.4000000000005"/>
    <x v="0"/>
    <n v="0.32048192771084338"/>
    <n v="12.45"/>
    <n v="3.99"/>
  </r>
  <r>
    <n v="9010"/>
    <x v="0"/>
    <s v="p2"/>
    <n v="41.900000000000006"/>
    <n v="85.7"/>
    <n v="220.20000000000002"/>
    <n v="365.3"/>
    <n v="385.2"/>
    <n v="449.5"/>
    <n v="533.4"/>
    <n v="633.4"/>
    <n v="653.79999999999995"/>
    <n v="671.8"/>
    <m/>
    <m/>
    <m/>
    <m/>
    <n v="690.19999999999993"/>
    <m/>
    <n v="739.39999999999986"/>
    <m/>
    <n v="842.19999999999993"/>
    <n v="859.8"/>
    <n v="1067.9000000000001"/>
    <n v="1179.9000000000003"/>
    <n v="1217.5000000000002"/>
    <n v="1470.4000000000005"/>
    <x v="2"/>
    <n v="0.65062111801242239"/>
    <n v="6.44"/>
    <n v="4.1900000000000004"/>
  </r>
  <r>
    <n v="9010"/>
    <x v="0"/>
    <s v="p3"/>
    <n v="41.900000000000006"/>
    <n v="85.7"/>
    <n v="220.20000000000002"/>
    <n v="365.3"/>
    <n v="406.4"/>
    <n v="491.90000000000003"/>
    <n v="572.1"/>
    <n v="671.8"/>
    <n v="824.3"/>
    <m/>
    <m/>
    <m/>
    <m/>
    <m/>
    <n v="758.09999999999991"/>
    <m/>
    <n v="824.3"/>
    <m/>
    <n v="842.19999999999993"/>
    <n v="859.8"/>
    <n v="1105.2000000000003"/>
    <n v="1179.9000000000003"/>
    <n v="1179.9000000000003"/>
    <n v="1470.4000000000005"/>
    <x v="0"/>
    <n v="0.39367816091954022"/>
    <n v="13.92"/>
    <n v="5.4799999999999995"/>
  </r>
  <r>
    <n v="9010"/>
    <x v="0"/>
    <s v="p4"/>
    <n v="41.900000000000006"/>
    <n v="85.7"/>
    <n v="220.20000000000002"/>
    <n v="365.3"/>
    <n v="385.2"/>
    <n v="449.5"/>
    <n v="533.4"/>
    <n v="613"/>
    <n v="633.4"/>
    <n v="690.19999999999993"/>
    <n v="776.19999999999993"/>
    <m/>
    <m/>
    <m/>
    <n v="690.19999999999993"/>
    <m/>
    <m/>
    <n v="739.39999999999986"/>
    <n v="842.19999999999993"/>
    <n v="859.8"/>
    <n v="1067.9000000000001"/>
    <n v="1179.9000000000003"/>
    <n v="1470.4000000000005"/>
    <n v="1470.4000000000005"/>
    <x v="2"/>
    <n v="0.41997133301481132"/>
    <n v="20.93"/>
    <n v="8.7900000000000009"/>
  </r>
  <r>
    <n v="9010"/>
    <x v="0"/>
    <s v="p5"/>
    <n v="41.900000000000006"/>
    <n v="85.7"/>
    <n v="220.20000000000002"/>
    <n v="365.3"/>
    <n v="406.4"/>
    <n v="449.5"/>
    <n v="572.1"/>
    <n v="633.4"/>
    <n v="739.39999999999986"/>
    <m/>
    <m/>
    <m/>
    <m/>
    <m/>
    <n v="671.8"/>
    <n v="706.59999999999991"/>
    <m/>
    <m/>
    <n v="722.39999999999986"/>
    <n v="739.39999999999986"/>
    <n v="1047.9000000000001"/>
    <n v="1179.9000000000003"/>
    <n v="1179.9000000000003"/>
    <n v="1470.4000000000005"/>
    <x v="5"/>
    <n v="0.55534531693472089"/>
    <n v="10.57"/>
    <n v="5.87"/>
  </r>
  <r>
    <n v="9002"/>
    <x v="1"/>
    <s v="p1"/>
    <n v="41.900000000000006"/>
    <n v="85.7"/>
    <n v="239.70000000000002"/>
    <n v="365.3"/>
    <n v="385.2"/>
    <n v="449.5"/>
    <n v="533.4"/>
    <n v="572.1"/>
    <n v="633.4"/>
    <n v="671.8"/>
    <n v="706.59999999999991"/>
    <n v="739.39999999999986"/>
    <m/>
    <m/>
    <n v="758.09999999999991"/>
    <m/>
    <n v="824.3"/>
    <n v="859.8"/>
    <n v="877.8"/>
    <n v="895.8"/>
    <n v="1143.2000000000003"/>
    <n v="1179.9000000000003"/>
    <n v="1313.3000000000002"/>
    <n v="1470.4000000000005"/>
    <x v="0"/>
    <n v="0.50335570469798663"/>
    <n v="10.43"/>
    <n v="5.25"/>
  </r>
  <r>
    <n v="9002"/>
    <x v="1"/>
    <s v="p2"/>
    <n v="41.900000000000006"/>
    <n v="85.7"/>
    <n v="239.70000000000002"/>
    <n v="281.10000000000002"/>
    <n v="365.3"/>
    <n v="406.4"/>
    <n v="491.90000000000003"/>
    <n v="572.1"/>
    <n v="671.8"/>
    <n v="706.59999999999991"/>
    <n v="706.59999999999991"/>
    <n v="722.39999999999986"/>
    <n v="739.39999999999986"/>
    <m/>
    <n v="791.09999999999991"/>
    <n v="824.3"/>
    <n v="859.8"/>
    <m/>
    <n v="877.8"/>
    <n v="895.8"/>
    <n v="1124.3000000000002"/>
    <n v="1179.9000000000003"/>
    <n v="1313.3000000000002"/>
    <n v="1470.4000000000005"/>
    <x v="6"/>
    <n v="0.50130890052356025"/>
    <n v="7.64"/>
    <n v="3.83"/>
  </r>
  <r>
    <n v="9002"/>
    <x v="1"/>
    <s v="p3"/>
    <n v="41.900000000000006"/>
    <n v="85.7"/>
    <n v="239.70000000000002"/>
    <n v="365.3"/>
    <n v="385.2"/>
    <n v="449.5"/>
    <n v="533.4"/>
    <n v="572.1"/>
    <n v="671.8"/>
    <n v="739.39999999999986"/>
    <n v="776.19999999999993"/>
    <n v="824.3"/>
    <m/>
    <m/>
    <n v="739.39999999999986"/>
    <n v="776.19999999999993"/>
    <m/>
    <n v="824.3"/>
    <n v="859.8"/>
    <n v="895.8"/>
    <n v="1124.3000000000002"/>
    <n v="1179.9000000000003"/>
    <n v="1217.5000000000002"/>
    <n v="1470.4000000000005"/>
    <x v="4"/>
    <n v="0.31289111389236546"/>
    <n v="7.99"/>
    <n v="2.5"/>
  </r>
  <r>
    <n v="9002"/>
    <x v="1"/>
    <s v="p4"/>
    <n v="41.900000000000006"/>
    <n v="85.7"/>
    <n v="239.70000000000002"/>
    <n v="365.3"/>
    <n v="449.5"/>
    <n v="491.90000000000003"/>
    <n v="572.1"/>
    <n v="633.4"/>
    <n v="706.59999999999991"/>
    <n v="706.59999999999991"/>
    <n v="739.39999999999986"/>
    <n v="824.3"/>
    <m/>
    <m/>
    <n v="758.09999999999991"/>
    <n v="776.19999999999993"/>
    <m/>
    <n v="859.8"/>
    <n v="877.8"/>
    <n v="895.8"/>
    <n v="1067.9000000000001"/>
    <n v="1179.9000000000003"/>
    <n v="1217.5000000000002"/>
    <n v="1470.4000000000005"/>
    <x v="0"/>
    <n v="0.4256926952141058"/>
    <n v="11.91"/>
    <n v="5.07"/>
  </r>
  <r>
    <n v="9002"/>
    <x v="1"/>
    <s v="p5"/>
    <n v="41.900000000000006"/>
    <n v="85.7"/>
    <n v="239.70000000000002"/>
    <n v="365.3"/>
    <n v="385.2"/>
    <n v="449.5"/>
    <n v="533.4"/>
    <n v="633.4"/>
    <n v="739.39999999999986"/>
    <n v="776.19999999999993"/>
    <n v="932.9"/>
    <m/>
    <m/>
    <m/>
    <n v="758.09999999999991"/>
    <n v="776.19999999999993"/>
    <m/>
    <n v="859.8"/>
    <n v="877.8"/>
    <n v="895.8"/>
    <n v="1085.8000000000002"/>
    <n v="1179.9000000000003"/>
    <n v="1313.3000000000002"/>
    <n v="1470.4000000000005"/>
    <x v="0"/>
    <n v="0.54753820033955858"/>
    <n v="11.78"/>
    <n v="6.45"/>
  </r>
  <r>
    <n v="9007"/>
    <x v="1"/>
    <s v="p2"/>
    <n v="41.900000000000006"/>
    <n v="85.7"/>
    <n v="239.70000000000002"/>
    <n v="365.3"/>
    <n v="427.9"/>
    <n v="449.5"/>
    <n v="533.4"/>
    <n v="633.4"/>
    <n v="653.79999999999995"/>
    <n v="671.8"/>
    <m/>
    <m/>
    <m/>
    <m/>
    <n v="791.09999999999991"/>
    <n v="824.3"/>
    <n v="859.8"/>
    <n v="895.8"/>
    <n v="932.9"/>
    <n v="951.6"/>
    <n v="1124.3000000000002"/>
    <n v="1179.9000000000003"/>
    <m/>
    <n v="1470.4000000000005"/>
    <x v="6"/>
    <n v="0.50851305334846764"/>
    <n v="8.81"/>
    <n v="4.4800000000000004"/>
  </r>
  <r>
    <n v="9007"/>
    <x v="1"/>
    <s v="p3"/>
    <n v="41.900000000000006"/>
    <n v="85.7"/>
    <n v="239.70000000000002"/>
    <n v="365.3"/>
    <n v="406.4"/>
    <n v="449.5"/>
    <n v="572.1"/>
    <n v="592.5"/>
    <n v="613"/>
    <n v="739.39999999999986"/>
    <n v="932.9"/>
    <m/>
    <m/>
    <m/>
    <n v="758.09999999999991"/>
    <n v="776.19999999999993"/>
    <n v="824.3"/>
    <n v="859.8"/>
    <n v="877.8"/>
    <n v="895.8"/>
    <n v="1143.2000000000003"/>
    <n v="1179.9000000000003"/>
    <n v="1217.5000000000002"/>
    <n v="1470.4000000000005"/>
    <x v="0"/>
    <n v="0.35181818181818181"/>
    <n v="11"/>
    <n v="3.87"/>
  </r>
  <r>
    <n v="9007"/>
    <x v="1"/>
    <s v="p4"/>
    <n v="41.900000000000006"/>
    <n v="85.7"/>
    <n v="239.70000000000002"/>
    <n v="365.3"/>
    <n v="449.5"/>
    <n v="491.90000000000003"/>
    <n v="533.4"/>
    <n v="633.4"/>
    <n v="690.19999999999993"/>
    <n v="690.19999999999993"/>
    <n v="739.39999999999986"/>
    <n v="1124.3000000000002"/>
    <m/>
    <m/>
    <n v="706.59999999999991"/>
    <n v="824.3"/>
    <n v="859.8"/>
    <m/>
    <n v="877.8"/>
    <n v="895.8"/>
    <n v="1143.2000000000003"/>
    <n v="1179.9000000000003"/>
    <m/>
    <n v="1470.4000000000005"/>
    <x v="3"/>
    <n v="0.25812873258128732"/>
    <n v="15.07"/>
    <n v="3.89"/>
  </r>
  <r>
    <n v="9007"/>
    <x v="1"/>
    <s v="p5"/>
    <n v="41.900000000000006"/>
    <n v="85.7"/>
    <n v="239.70000000000002"/>
    <n v="365.3"/>
    <n v="406.4"/>
    <n v="491.90000000000003"/>
    <n v="572.1"/>
    <n v="633.4"/>
    <n v="671.8"/>
    <n v="706.59999999999991"/>
    <n v="706.59999999999991"/>
    <n v="739.39999999999986"/>
    <n v="824.3"/>
    <m/>
    <n v="758.09999999999991"/>
    <n v="776.19999999999993"/>
    <m/>
    <n v="859.8"/>
    <n v="877.8"/>
    <n v="895.8"/>
    <n v="1067.9000000000001"/>
    <n v="1179.9000000000003"/>
    <n v="1217.5000000000002"/>
    <n v="1470.4000000000005"/>
    <x v="0"/>
    <n v="0.5610730593607306"/>
    <n v="17.52"/>
    <n v="9.83"/>
  </r>
  <r>
    <n v="9012"/>
    <x v="1"/>
    <s v="p1"/>
    <n v="41.900000000000006"/>
    <n v="85.7"/>
    <n v="220.20000000000002"/>
    <n v="365.3"/>
    <n v="449.5"/>
    <n v="491.90000000000003"/>
    <n v="572.1"/>
    <n v="671.8"/>
    <n v="739.39999999999986"/>
    <n v="776.19999999999993"/>
    <n v="932.9"/>
    <m/>
    <m/>
    <m/>
    <n v="739.39999999999986"/>
    <n v="776.19999999999993"/>
    <m/>
    <n v="859.8"/>
    <n v="877.8"/>
    <n v="895.8"/>
    <n v="1105.2000000000003"/>
    <n v="1179.9000000000003"/>
    <n v="1217.5000000000002"/>
    <n v="1470.4000000000005"/>
    <x v="4"/>
    <n v="0.47725245316681536"/>
    <n v="11.21"/>
    <n v="5.3500000000000005"/>
  </r>
  <r>
    <n v="9012"/>
    <x v="1"/>
    <s v="p2"/>
    <n v="41.900000000000006"/>
    <n v="85.7"/>
    <n v="220.20000000000002"/>
    <n v="385.2"/>
    <n v="427.9"/>
    <n v="491.90000000000003"/>
    <n v="572.1"/>
    <n v="592.5"/>
    <n v="633.4"/>
    <n v="671.8"/>
    <n v="739.39999999999986"/>
    <m/>
    <m/>
    <m/>
    <n v="690.19999999999993"/>
    <n v="722.39999999999986"/>
    <n v="739.39999999999986"/>
    <n v="791.09999999999991"/>
    <n v="806.59999999999991"/>
    <n v="824.3"/>
    <n v="1105.2000000000003"/>
    <n v="1179.9000000000003"/>
    <n v="1313.3000000000002"/>
    <n v="1470.4000000000005"/>
    <x v="2"/>
    <n v="0.53911564625850339"/>
    <n v="17.64"/>
    <n v="9.51"/>
  </r>
  <r>
    <n v="9012"/>
    <x v="1"/>
    <s v="p3"/>
    <n v="41.900000000000006"/>
    <n v="85.7"/>
    <n v="220.20000000000002"/>
    <n v="385.2"/>
    <n v="427.9"/>
    <n v="449.5"/>
    <n v="552.5"/>
    <n v="572.1"/>
    <n v="633.4"/>
    <n v="706.59999999999991"/>
    <n v="739.39999999999986"/>
    <n v="824.3"/>
    <m/>
    <m/>
    <n v="690.19999999999993"/>
    <n v="739.39999999999986"/>
    <n v="776.19999999999993"/>
    <m/>
    <n v="842.19999999999993"/>
    <n v="859.8"/>
    <n v="1105.2000000000003"/>
    <n v="1179.9000000000003"/>
    <n v="1217.5000000000002"/>
    <n v="1470.4000000000005"/>
    <x v="2"/>
    <n v="0.5668016194331984"/>
    <n v="7.41"/>
    <n v="4.2"/>
  </r>
  <r>
    <n v="9012"/>
    <x v="1"/>
    <s v="p4"/>
    <n v="41.900000000000006"/>
    <n v="85.7"/>
    <n v="220.20000000000002"/>
    <n v="365.3"/>
    <n v="449.5"/>
    <n v="533.4"/>
    <n v="633.4"/>
    <n v="671.8"/>
    <n v="739.39999999999986"/>
    <n v="824.3"/>
    <n v="932.9"/>
    <m/>
    <m/>
    <m/>
    <n v="739.39999999999986"/>
    <n v="776.19999999999993"/>
    <n v="824.3"/>
    <m/>
    <n v="842.19999999999993"/>
    <n v="859.8"/>
    <n v="1105.2000000000003"/>
    <n v="1179.9000000000003"/>
    <m/>
    <n v="1470.4000000000005"/>
    <x v="4"/>
    <n v="0.71393643031784837"/>
    <n v="16.36"/>
    <n v="11.68"/>
  </r>
  <r>
    <n v="9012"/>
    <x v="1"/>
    <s v="p5"/>
    <n v="41.900000000000006"/>
    <n v="85.7"/>
    <n v="220.20000000000002"/>
    <n v="365.3"/>
    <n v="406.4"/>
    <n v="491.90000000000003"/>
    <n v="572.1"/>
    <n v="671.8"/>
    <n v="706.59999999999991"/>
    <n v="706.59999999999991"/>
    <n v="739.39999999999986"/>
    <m/>
    <m/>
    <m/>
    <n v="758.09999999999991"/>
    <n v="776.19999999999993"/>
    <n v="824.3"/>
    <n v="859.8"/>
    <n v="877.8"/>
    <n v="895.8"/>
    <n v="1067.9000000000001"/>
    <n v="1179.9000000000003"/>
    <n v="1313.3000000000002"/>
    <n v="1470.4000000000005"/>
    <x v="0"/>
    <n v="0.32506329113924048"/>
    <n v="19.75"/>
    <n v="6.42"/>
  </r>
  <r>
    <n v="9003"/>
    <x v="2"/>
    <s v="p1"/>
    <n v="41.900000000000006"/>
    <n v="85.7"/>
    <n v="220.20000000000002"/>
    <n v="365.3"/>
    <n v="385.2"/>
    <n v="491.90000000000003"/>
    <n v="533.4"/>
    <n v="613"/>
    <n v="633.4"/>
    <n v="671.8"/>
    <n v="739.39999999999986"/>
    <n v="932.9"/>
    <m/>
    <m/>
    <n v="758.09999999999991"/>
    <n v="791.09999999999991"/>
    <n v="824.3"/>
    <m/>
    <n v="842.19999999999993"/>
    <n v="859.8"/>
    <n v="1105.2000000000003"/>
    <n v="1179.9000000000003"/>
    <n v="1217.5000000000002"/>
    <n v="1470.4000000000005"/>
    <x v="0"/>
    <n v="9.7532314923619287E-2"/>
    <n v="17.02"/>
    <n v="1.6600000000000001"/>
  </r>
  <r>
    <n v="9003"/>
    <x v="2"/>
    <s v="p2"/>
    <n v="41.900000000000006"/>
    <n v="85.7"/>
    <n v="220.20000000000002"/>
    <n v="365.3"/>
    <n v="385.2"/>
    <n v="491.90000000000003"/>
    <n v="533.4"/>
    <n v="572.1"/>
    <n v="633.4"/>
    <n v="671.8"/>
    <n v="932.9"/>
    <n v="970.5"/>
    <m/>
    <m/>
    <n v="739.39999999999986"/>
    <n v="776.19999999999993"/>
    <n v="859.8"/>
    <m/>
    <n v="877.8"/>
    <n v="895.8"/>
    <n v="1179.9000000000003"/>
    <n v="1179.9000000000003"/>
    <n v="1217.5000000000002"/>
    <n v="1470.4000000000005"/>
    <x v="4"/>
    <n v="0.18206521739130435"/>
    <n v="18.399999999999999"/>
    <n v="3.3499999999999996"/>
  </r>
  <r>
    <n v="9003"/>
    <x v="2"/>
    <s v="p3"/>
    <n v="41.900000000000006"/>
    <n v="85.7"/>
    <n v="220.20000000000002"/>
    <n v="365.3"/>
    <n v="406.4"/>
    <n v="491.90000000000003"/>
    <n v="572.1"/>
    <n v="633.4"/>
    <n v="739.39999999999986"/>
    <m/>
    <m/>
    <m/>
    <m/>
    <m/>
    <n v="739.39999999999986"/>
    <n v="776.19999999999993"/>
    <n v="824.3"/>
    <m/>
    <n v="842.19999999999993"/>
    <n v="859.8"/>
    <n v="1047.9000000000001"/>
    <n v="1179.9000000000003"/>
    <n v="1416.8000000000004"/>
    <n v="1470.4000000000005"/>
    <x v="4"/>
    <n v="0.32464255677039527"/>
    <n v="11.89"/>
    <n v="3.8600000000000003"/>
  </r>
  <r>
    <n v="9003"/>
    <x v="2"/>
    <s v="p4"/>
    <n v="41.900000000000006"/>
    <n v="85.7"/>
    <n v="220.20000000000002"/>
    <n v="365.3"/>
    <n v="385.2"/>
    <n v="491.90000000000003"/>
    <n v="572.1"/>
    <n v="633.4"/>
    <n v="671.8"/>
    <n v="739.39999999999986"/>
    <n v="776.19999999999993"/>
    <n v="932.9"/>
    <m/>
    <m/>
    <n v="739.39999999999986"/>
    <n v="776.19999999999993"/>
    <n v="824.3"/>
    <m/>
    <n v="842.19999999999993"/>
    <n v="859.8"/>
    <n v="1124.3000000000002"/>
    <n v="1179.9000000000003"/>
    <n v="1217.5000000000002"/>
    <n v="1470.4000000000005"/>
    <x v="4"/>
    <n v="0.27172195892575041"/>
    <n v="12.66"/>
    <n v="3.44"/>
  </r>
  <r>
    <n v="9003"/>
    <x v="2"/>
    <s v="p5"/>
    <n v="41.900000000000006"/>
    <n v="85.7"/>
    <n v="220.20000000000002"/>
    <n v="365.3"/>
    <n v="406.4"/>
    <n v="491.90000000000003"/>
    <n v="572.1"/>
    <n v="633.4"/>
    <n v="671.8"/>
    <n v="739.39999999999986"/>
    <n v="824.3"/>
    <m/>
    <m/>
    <m/>
    <n v="791.09999999999991"/>
    <n v="824.3"/>
    <n v="859.8"/>
    <m/>
    <n v="877.8"/>
    <n v="895.8"/>
    <n v="1161.6000000000004"/>
    <n v="1179.9000000000003"/>
    <n v="1364.1000000000001"/>
    <n v="1470.4000000000005"/>
    <x v="6"/>
    <n v="7.2519083969465659E-2"/>
    <n v="18.34"/>
    <n v="1.33"/>
  </r>
  <r>
    <n v="9006"/>
    <x v="2"/>
    <s v="p1"/>
    <n v="41.900000000000006"/>
    <n v="85.7"/>
    <n v="220.20000000000002"/>
    <n v="365.3"/>
    <n v="406.4"/>
    <n v="491.90000000000003"/>
    <n v="533.4"/>
    <n v="633.4"/>
    <n v="706.59999999999991"/>
    <n v="932.9"/>
    <m/>
    <m/>
    <m/>
    <m/>
    <n v="690.19999999999993"/>
    <n v="739.39999999999986"/>
    <m/>
    <m/>
    <n v="842.19999999999993"/>
    <n v="859.8"/>
    <n v="1085.8000000000002"/>
    <n v="1179.9000000000003"/>
    <n v="1217.5000000000002"/>
    <n v="1470.4000000000005"/>
    <x v="2"/>
    <n v="0.20668693009118541"/>
    <n v="16.45"/>
    <n v="3.4"/>
  </r>
  <r>
    <n v="9006"/>
    <x v="2"/>
    <s v="p2"/>
    <n v="41.900000000000006"/>
    <n v="85.7"/>
    <n v="220.20000000000002"/>
    <n v="365.3"/>
    <n v="385.2"/>
    <n v="491.90000000000003"/>
    <n v="533.4"/>
    <n v="633.4"/>
    <n v="706.59999999999991"/>
    <n v="932.9"/>
    <m/>
    <m/>
    <m/>
    <m/>
    <n v="690.19999999999993"/>
    <n v="739.39999999999986"/>
    <n v="824.3"/>
    <m/>
    <n v="842.19999999999993"/>
    <n v="859.8"/>
    <n v="1105.2000000000003"/>
    <n v="1179.9000000000003"/>
    <n v="1217.5000000000002"/>
    <n v="1470.4000000000005"/>
    <x v="2"/>
    <n v="0.26516129032258062"/>
    <n v="15.5"/>
    <n v="4.1099999999999994"/>
  </r>
  <r>
    <n v="9006"/>
    <x v="2"/>
    <s v="p3"/>
    <n v="41.900000000000006"/>
    <n v="85.7"/>
    <n v="220.20000000000002"/>
    <n v="365.3"/>
    <n v="427.9"/>
    <n v="491.90000000000003"/>
    <n v="572.1"/>
    <n v="633.4"/>
    <n v="706.59999999999991"/>
    <n v="739.39999999999986"/>
    <m/>
    <m/>
    <m/>
    <m/>
    <n v="690.19999999999993"/>
    <n v="722.39999999999986"/>
    <n v="776.19999999999993"/>
    <n v="739.39999999999986"/>
    <n v="824.3"/>
    <n v="824.3"/>
    <n v="1105.2000000000003"/>
    <n v="1179.9000000000003"/>
    <n v="1364.1000000000001"/>
    <n v="1470.4000000000005"/>
    <x v="2"/>
    <n v="0.20933087783916515"/>
    <n v="16.29"/>
    <n v="3.41"/>
  </r>
  <r>
    <n v="9006"/>
    <x v="2"/>
    <s v="p5"/>
    <n v="41.900000000000006"/>
    <n v="85.7"/>
    <n v="220.20000000000002"/>
    <n v="365.3"/>
    <n v="385.2"/>
    <n v="491.90000000000003"/>
    <n v="533.4"/>
    <n v="572.1"/>
    <n v="671.8"/>
    <n v="739.39999999999986"/>
    <n v="791.09999999999991"/>
    <m/>
    <m/>
    <m/>
    <n v="758.09999999999991"/>
    <n v="824.3"/>
    <m/>
    <n v="859.8"/>
    <n v="932.9"/>
    <n v="951.6"/>
    <n v="1143.2000000000003"/>
    <n v="1179.9000000000003"/>
    <n v="1470.4000000000005"/>
    <n v="1470.4000000000005"/>
    <x v="0"/>
    <n v="0.11281224818694602"/>
    <n v="12.41"/>
    <n v="1.4000000000000001"/>
  </r>
  <r>
    <n v="9009"/>
    <x v="2"/>
    <s v="p3"/>
    <n v="41.900000000000006"/>
    <n v="85.7"/>
    <n v="239.70000000000002"/>
    <n v="365.3"/>
    <n v="406.4"/>
    <n v="533.4"/>
    <n v="572.1"/>
    <n v="633.4"/>
    <n v="671.8"/>
    <n v="706.59999999999991"/>
    <n v="739.39999999999986"/>
    <m/>
    <m/>
    <m/>
    <n v="791.09999999999991"/>
    <n v="859.8"/>
    <m/>
    <m/>
    <n v="877.8"/>
    <n v="895.8"/>
    <n v="1124.3000000000002"/>
    <n v="1179.9000000000003"/>
    <m/>
    <n v="1470.4000000000005"/>
    <x v="6"/>
    <n v="0.16931890515595163"/>
    <n v="15.71"/>
    <n v="2.66"/>
  </r>
  <r>
    <n v="9009"/>
    <x v="2"/>
    <s v="p4"/>
    <n v="41.900000000000006"/>
    <n v="85.7"/>
    <n v="239.70000000000002"/>
    <n v="365.3"/>
    <n v="406.4"/>
    <n v="533.4"/>
    <n v="552.5"/>
    <n v="572.1"/>
    <n v="633.4"/>
    <n v="671.8"/>
    <n v="671.8"/>
    <m/>
    <m/>
    <m/>
    <n v="722.39999999999986"/>
    <n v="758.09999999999991"/>
    <n v="776.19999999999993"/>
    <m/>
    <n v="842.19999999999993"/>
    <n v="859.8"/>
    <n v="1143.2000000000003"/>
    <n v="1179.9000000000003"/>
    <m/>
    <n v="1470.4000000000005"/>
    <x v="1"/>
    <n v="9.5780308104487608E-2"/>
    <n v="14.93"/>
    <n v="1.43"/>
  </r>
  <r>
    <n v="9009"/>
    <x v="2"/>
    <s v="p5"/>
    <n v="41.900000000000006"/>
    <n v="85.7"/>
    <n v="239.70000000000002"/>
    <n v="365.3"/>
    <n v="406.4"/>
    <n v="491.90000000000003"/>
    <n v="572.1"/>
    <n v="671.8"/>
    <n v="690.19999999999993"/>
    <n v="739.39999999999986"/>
    <m/>
    <m/>
    <m/>
    <m/>
    <n v="758.09999999999991"/>
    <n v="776.19999999999993"/>
    <n v="824.3"/>
    <m/>
    <n v="842.19999999999993"/>
    <n v="895.8"/>
    <n v="1105.2000000000003"/>
    <n v="1179.9000000000003"/>
    <n v="1217.5000000000002"/>
    <n v="1470.4000000000005"/>
    <x v="0"/>
    <n v="0.21106674272675413"/>
    <n v="17.53"/>
    <n v="3.7"/>
  </r>
  <r>
    <n v="9004"/>
    <x v="3"/>
    <s v="p1"/>
    <n v="41.900000000000006"/>
    <n v="85.7"/>
    <n v="239.70000000000002"/>
    <n v="365.3"/>
    <n v="385.2"/>
    <n v="533.4"/>
    <n v="633.4"/>
    <n v="739.39999999999986"/>
    <n v="970.5"/>
    <m/>
    <m/>
    <m/>
    <m/>
    <m/>
    <n v="791.09999999999991"/>
    <n v="824.3"/>
    <n v="951.6"/>
    <m/>
    <n v="1124.3000000000002"/>
    <n v="1124.3000000000002"/>
    <n v="1364.1000000000001"/>
    <n v="1179.9000000000003"/>
    <n v="1416.8000000000004"/>
    <n v="1470.4000000000005"/>
    <x v="6"/>
    <n v="0.15626756604834177"/>
    <n v="17.79"/>
    <n v="2.78"/>
  </r>
  <r>
    <n v="9004"/>
    <x v="3"/>
    <s v="p2"/>
    <n v="41.900000000000006"/>
    <n v="85.7"/>
    <n v="239.70000000000002"/>
    <n v="281.10000000000002"/>
    <n v="365.3"/>
    <n v="406.4"/>
    <n v="491.90000000000003"/>
    <n v="572.1"/>
    <n v="633.4"/>
    <n v="739.39999999999986"/>
    <n v="932.9"/>
    <m/>
    <m/>
    <m/>
    <n v="758.09999999999991"/>
    <m/>
    <n v="824.3"/>
    <n v="895.8"/>
    <n v="951.6"/>
    <n v="970.5"/>
    <m/>
    <n v="1179.9000000000003"/>
    <n v="1217.5000000000002"/>
    <n v="1470.4000000000005"/>
    <x v="0"/>
    <n v="0.31147540983606553"/>
    <n v="15.86"/>
    <n v="4.9399999999999995"/>
  </r>
  <r>
    <n v="9004"/>
    <x v="3"/>
    <s v="p3"/>
    <n v="41.900000000000006"/>
    <n v="85.7"/>
    <n v="239.70000000000002"/>
    <n v="281.10000000000002"/>
    <n v="365.3"/>
    <n v="491.90000000000003"/>
    <n v="533.4"/>
    <n v="572.1"/>
    <n v="671.8"/>
    <m/>
    <m/>
    <m/>
    <m/>
    <m/>
    <n v="758.09999999999991"/>
    <m/>
    <m/>
    <n v="859.8"/>
    <n v="877.8"/>
    <n v="895.8"/>
    <n v="1124.3000000000002"/>
    <n v="1179.9000000000003"/>
    <m/>
    <n v="1470.4000000000005"/>
    <x v="0"/>
    <n v="0.32072727272727275"/>
    <n v="13.75"/>
    <n v="4.41"/>
  </r>
  <r>
    <n v="9004"/>
    <x v="3"/>
    <s v="p4"/>
    <n v="41.900000000000006"/>
    <n v="85.7"/>
    <n v="239.70000000000002"/>
    <n v="365.3"/>
    <n v="385.2"/>
    <n v="491.90000000000003"/>
    <n v="533.4"/>
    <n v="633.4"/>
    <n v="690.19999999999993"/>
    <n v="739.39999999999986"/>
    <m/>
    <m/>
    <m/>
    <m/>
    <n v="758.09999999999991"/>
    <m/>
    <m/>
    <n v="859.8"/>
    <n v="877.8"/>
    <n v="895.8"/>
    <n v="1143.2000000000003"/>
    <n v="1179.9000000000003"/>
    <m/>
    <n v="1470.4000000000005"/>
    <x v="0"/>
    <n v="9.4899935442220779E-2"/>
    <n v="15.49"/>
    <n v="1.47"/>
  </r>
  <r>
    <n v="9004"/>
    <x v="3"/>
    <s v="p5"/>
    <n v="41.900000000000006"/>
    <n v="85.7"/>
    <n v="239.70000000000002"/>
    <n v="365.3"/>
    <n v="385.2"/>
    <n v="491.90000000000003"/>
    <n v="533.4"/>
    <n v="592.5"/>
    <n v="633.4"/>
    <n v="932.9"/>
    <m/>
    <m/>
    <m/>
    <m/>
    <n v="791.09999999999991"/>
    <n v="824.3"/>
    <m/>
    <n v="859.8"/>
    <n v="914.3"/>
    <n v="932.9"/>
    <n v="1143.2000000000003"/>
    <n v="1179.9000000000003"/>
    <n v="1416.8000000000004"/>
    <n v="1470.4000000000005"/>
    <x v="6"/>
    <n v="3.8272816486751723E-2"/>
    <n v="10.19"/>
    <n v="0.39"/>
  </r>
  <r>
    <n v="9005"/>
    <x v="3"/>
    <s v="p1"/>
    <n v="41.900000000000006"/>
    <n v="85.7"/>
    <n v="239.70000000000002"/>
    <n v="365.3"/>
    <n v="385.2"/>
    <n v="449.5"/>
    <n v="491.90000000000003"/>
    <n v="592.5"/>
    <n v="633.4"/>
    <n v="671.8"/>
    <n v="706.59999999999991"/>
    <n v="739.39999999999986"/>
    <n v="932.9"/>
    <n v="970.5"/>
    <n v="722.39999999999986"/>
    <n v="776.19999999999993"/>
    <n v="824.3"/>
    <m/>
    <n v="842.19999999999993"/>
    <n v="859.8"/>
    <n v="1105.2000000000003"/>
    <n v="1179.9000000000003"/>
    <n v="1217.5000000000002"/>
    <n v="1470.4000000000005"/>
    <x v="1"/>
    <n v="0.29475587703435802"/>
    <n v="11.06"/>
    <n v="3.26"/>
  </r>
  <r>
    <n v="9005"/>
    <x v="3"/>
    <s v="p2"/>
    <n v="41.900000000000006"/>
    <n v="85.7"/>
    <n v="239.70000000000002"/>
    <n v="365.3"/>
    <n v="406.4"/>
    <n v="491.90000000000003"/>
    <n v="533.4"/>
    <n v="572.1"/>
    <n v="671.8"/>
    <n v="758.09999999999991"/>
    <n v="758.09999999999991"/>
    <n v="776.19999999999993"/>
    <n v="824.3"/>
    <n v="932.9"/>
    <n v="791.09999999999991"/>
    <n v="824.3"/>
    <m/>
    <n v="859.8"/>
    <n v="877.8"/>
    <n v="895.8"/>
    <n v="1124.3000000000002"/>
    <n v="1179.9000000000003"/>
    <n v="1313.3000000000002"/>
    <n v="1470.4000000000005"/>
    <x v="6"/>
    <n v="0.18563188253801782"/>
    <n v="19.07"/>
    <n v="3.54"/>
  </r>
  <r>
    <n v="9005"/>
    <x v="3"/>
    <s v="p3"/>
    <n v="41.900000000000006"/>
    <n v="85.7"/>
    <n v="239.70000000000002"/>
    <n v="365.3"/>
    <n v="406.4"/>
    <n v="491.90000000000003"/>
    <n v="572.1"/>
    <n v="633.4"/>
    <n v="671.8"/>
    <n v="706.59999999999991"/>
    <n v="739.39999999999986"/>
    <n v="932.9"/>
    <m/>
    <m/>
    <n v="791.09999999999991"/>
    <n v="824.3"/>
    <n v="859.8"/>
    <m/>
    <n v="877.8"/>
    <n v="895.8"/>
    <n v="1124.3000000000002"/>
    <n v="1179.9000000000003"/>
    <n v="1470.4000000000005"/>
    <n v="1470.4000000000005"/>
    <x v="6"/>
    <n v="0.30535966149506349"/>
    <n v="14.18"/>
    <n v="4.33"/>
  </r>
  <r>
    <n v="9005"/>
    <x v="3"/>
    <s v="p4"/>
    <n v="41.900000000000006"/>
    <n v="85.7"/>
    <n v="239.70000000000002"/>
    <n v="365.3"/>
    <n v="385.2"/>
    <n v="491.90000000000003"/>
    <n v="533.4"/>
    <n v="592.5"/>
    <n v="633.4"/>
    <n v="671.8"/>
    <n v="671.8"/>
    <n v="739.39999999999986"/>
    <n v="824.3"/>
    <m/>
    <n v="722.39999999999986"/>
    <n v="776.19999999999993"/>
    <n v="824.3"/>
    <m/>
    <n v="842.19999999999993"/>
    <n v="859.8"/>
    <n v="1124.3000000000002"/>
    <n v="1179.9000000000003"/>
    <n v="1416.8000000000004"/>
    <n v="1470.4000000000005"/>
    <x v="1"/>
    <n v="0.28917197452229298"/>
    <n v="15.7"/>
    <n v="4.54"/>
  </r>
  <r>
    <n v="9011"/>
    <x v="3"/>
    <s v="p1"/>
    <n v="41.900000000000006"/>
    <n v="85.7"/>
    <n v="239.70000000000002"/>
    <n v="365.3"/>
    <n v="449.5"/>
    <n v="491.90000000000003"/>
    <n v="572.1"/>
    <n v="633.4"/>
    <n v="739.39999999999986"/>
    <m/>
    <m/>
    <m/>
    <m/>
    <m/>
    <n v="722.39999999999986"/>
    <n v="776.19999999999993"/>
    <n v="824.3"/>
    <m/>
    <n v="842.19999999999993"/>
    <n v="859.8"/>
    <n v="1124.3000000000002"/>
    <n v="1179.9000000000003"/>
    <n v="1313.3000000000002"/>
    <n v="1470.4000000000005"/>
    <x v="1"/>
    <n v="0.36961628817541109"/>
    <n v="12.77"/>
    <n v="4.72"/>
  </r>
  <r>
    <n v="9011"/>
    <x v="3"/>
    <s v="p2"/>
    <n v="41.900000000000006"/>
    <n v="85.7"/>
    <n v="239.70000000000002"/>
    <n v="281.10000000000002"/>
    <n v="365.3"/>
    <n v="406.4"/>
    <n v="533.4"/>
    <n v="572.1"/>
    <n v="633.4"/>
    <n v="653.79999999999995"/>
    <n v="671.8"/>
    <n v="706.59999999999991"/>
    <n v="706.59999999999991"/>
    <n v="739.39999999999986"/>
    <n v="722.39999999999986"/>
    <n v="776.19999999999993"/>
    <n v="824.3"/>
    <m/>
    <n v="842.19999999999993"/>
    <n v="859.8"/>
    <n v="1105.2000000000003"/>
    <n v="1179.9000000000003"/>
    <n v="1416.8000000000004"/>
    <n v="1470.4000000000005"/>
    <x v="1"/>
    <n v="0.25622775800711745"/>
    <n v="14.05"/>
    <n v="3.6"/>
  </r>
  <r>
    <n v="9011"/>
    <x v="3"/>
    <s v="p3"/>
    <n v="41.900000000000006"/>
    <n v="85.7"/>
    <n v="239.70000000000002"/>
    <n v="365.3"/>
    <n v="406.4"/>
    <n v="491.90000000000003"/>
    <n v="572.1"/>
    <n v="671.8"/>
    <n v="690.19999999999993"/>
    <n v="776.19999999999993"/>
    <n v="932.9"/>
    <m/>
    <m/>
    <m/>
    <n v="758.09999999999991"/>
    <n v="824.3"/>
    <m/>
    <n v="859.8"/>
    <n v="877.8"/>
    <n v="895.8"/>
    <n v="1161.6000000000004"/>
    <n v="1179.9000000000003"/>
    <n v="1416.8000000000004"/>
    <n v="1470.4000000000005"/>
    <x v="0"/>
    <n v="0.44905130007027405"/>
    <n v="14.23"/>
    <n v="6.39"/>
  </r>
  <r>
    <n v="9011"/>
    <x v="3"/>
    <s v="p4"/>
    <n v="41.900000000000006"/>
    <n v="85.7"/>
    <n v="239.70000000000002"/>
    <n v="365.3"/>
    <n v="406.4"/>
    <n v="406.4"/>
    <n v="491.90000000000003"/>
    <n v="572.1"/>
    <n v="671.8"/>
    <n v="671.8"/>
    <n v="739.39999999999986"/>
    <n v="824.3"/>
    <m/>
    <m/>
    <n v="722.39999999999986"/>
    <n v="776.19999999999993"/>
    <n v="824.3"/>
    <m/>
    <n v="842.19999999999993"/>
    <n v="859.8"/>
    <n v="1105.2000000000003"/>
    <n v="1179.9000000000003"/>
    <n v="1313.3000000000002"/>
    <n v="1470.4000000000005"/>
    <x v="1"/>
    <n v="0.30513595166163143"/>
    <n v="13.24"/>
    <n v="4.04"/>
  </r>
  <r>
    <n v="9011"/>
    <x v="3"/>
    <s v="p5"/>
    <n v="41.900000000000006"/>
    <n v="85.7"/>
    <n v="239.70000000000002"/>
    <n v="385.2"/>
    <n v="427.9"/>
    <n v="491.90000000000003"/>
    <n v="533.4"/>
    <n v="572.1"/>
    <n v="633.4"/>
    <n v="653.79999999999995"/>
    <n v="671.8"/>
    <n v="932.9"/>
    <m/>
    <m/>
    <n v="739.39999999999986"/>
    <n v="776.19999999999993"/>
    <n v="824.3"/>
    <m/>
    <n v="842.19999999999993"/>
    <n v="859.8"/>
    <n v="1105.2000000000003"/>
    <n v="1179.9000000000003"/>
    <n v="1313.3000000000002"/>
    <n v="1470.4000000000005"/>
    <x v="4"/>
    <n v="0.30900621118012422"/>
    <n v="12.88"/>
    <n v="3.98"/>
  </r>
</pivotCacheRecords>
</file>

<file path=xl/pivotCache/pivotCacheRecords2.xml><?xml version="1.0" encoding="utf-8"?>
<pivotCacheRecords xmlns="http://schemas.openxmlformats.org/spreadsheetml/2006/main" xmlns:r="http://schemas.openxmlformats.org/officeDocument/2006/relationships" count="365">
  <r>
    <n v="9001"/>
    <x v="0"/>
    <s v="p1-p5"/>
    <d v="2019-07-11T00:00:00"/>
    <n v="1"/>
    <x v="0"/>
    <n v="192"/>
    <x v="0"/>
    <n v="2"/>
    <n v="74.205999999999989"/>
    <x v="0"/>
    <n v="9.3999999999999945E-2"/>
    <n v="0.41"/>
    <n v="0"/>
    <n v="0"/>
    <n v="0"/>
    <n v="0"/>
    <n v="0"/>
    <n v="0"/>
    <n v="0.40999999999999992"/>
  </r>
  <r>
    <n v="9008"/>
    <x v="0"/>
    <s v="p1-p5"/>
    <d v="2019-07-11T00:00:00"/>
    <n v="1"/>
    <x v="0"/>
    <n v="192"/>
    <x v="0"/>
    <n v="3"/>
    <n v="55.83"/>
    <x v="1"/>
    <n v="7.3999999999999982E-2"/>
    <n v="0.34399999999999997"/>
    <n v="0"/>
    <n v="0"/>
    <n v="0"/>
    <n v="0"/>
    <n v="0"/>
    <n v="0"/>
    <n v="0.34399999999999997"/>
  </r>
  <r>
    <n v="9010"/>
    <x v="0"/>
    <s v="p1-p5"/>
    <d v="2019-07-11T00:00:00"/>
    <n v="1"/>
    <x v="0"/>
    <n v="192"/>
    <x v="0"/>
    <n v="3"/>
    <n v="54.525999999999996"/>
    <x v="2"/>
    <n v="6.6000000000000017E-2"/>
    <n v="0.314"/>
    <n v="0"/>
    <n v="0"/>
    <n v="0"/>
    <n v="0"/>
    <n v="0"/>
    <n v="0"/>
    <n v="0.314"/>
  </r>
  <r>
    <n v="9002"/>
    <x v="1"/>
    <s v="p1-p5"/>
    <d v="2019-07-11T00:00:00"/>
    <n v="1"/>
    <x v="0"/>
    <n v="192"/>
    <x v="0"/>
    <n v="3"/>
    <n v="78.244"/>
    <x v="0"/>
    <n v="7.3999999999999982E-2"/>
    <n v="0.39"/>
    <n v="0"/>
    <n v="0"/>
    <n v="0"/>
    <n v="0"/>
    <n v="0"/>
    <n v="0"/>
    <n v="0.39"/>
  </r>
  <r>
    <n v="9007"/>
    <x v="1"/>
    <s v="p1-p5"/>
    <d v="2019-07-11T00:00:00"/>
    <n v="1"/>
    <x v="0"/>
    <n v="192"/>
    <x v="0"/>
    <n v="3"/>
    <n v="90.116"/>
    <x v="3"/>
    <n v="0.12199999999999997"/>
    <n v="0.52200000000000002"/>
    <n v="0"/>
    <n v="0"/>
    <n v="0"/>
    <n v="0"/>
    <n v="0"/>
    <n v="0"/>
    <n v="0.52200000000000002"/>
  </r>
  <r>
    <n v="9012"/>
    <x v="1"/>
    <s v="p1-p5"/>
    <d v="2019-07-11T00:00:00"/>
    <n v="1"/>
    <x v="0"/>
    <n v="192"/>
    <x v="0"/>
    <n v="3"/>
    <n v="77.182000000000002"/>
    <x v="4"/>
    <n v="8.3999999999999991E-2"/>
    <n v="0.41"/>
    <n v="0"/>
    <n v="0"/>
    <n v="0"/>
    <n v="0"/>
    <n v="0"/>
    <n v="0"/>
    <n v="0.40999999999999992"/>
  </r>
  <r>
    <n v="9003"/>
    <x v="2"/>
    <s v="p1-p5"/>
    <d v="2019-07-11T00:00:00"/>
    <n v="1"/>
    <x v="0"/>
    <n v="192"/>
    <x v="0"/>
    <n v="2"/>
    <n v="55.414000000000001"/>
    <x v="5"/>
    <n v="5.6000000000000008E-2"/>
    <n v="0.29399999999999998"/>
    <n v="0"/>
    <n v="0"/>
    <n v="0"/>
    <n v="0"/>
    <n v="0"/>
    <n v="0"/>
    <n v="0.29399999999999998"/>
  </r>
  <r>
    <n v="9006"/>
    <x v="2"/>
    <s v="p1-p5"/>
    <d v="2019-07-11T00:00:00"/>
    <n v="1"/>
    <x v="0"/>
    <n v="192"/>
    <x v="0"/>
    <n v="3"/>
    <n v="54.353999999999999"/>
    <x v="6"/>
    <n v="6.6000000000000017E-2"/>
    <n v="0.316"/>
    <n v="0"/>
    <n v="0"/>
    <n v="0"/>
    <n v="0"/>
    <n v="0"/>
    <n v="0"/>
    <n v="0.316"/>
  </r>
  <r>
    <n v="9009"/>
    <x v="2"/>
    <s v="p1-p5"/>
    <d v="2019-07-11T00:00:00"/>
    <n v="1"/>
    <x v="0"/>
    <n v="192"/>
    <x v="0"/>
    <n v="2"/>
    <n v="43.742000000000004"/>
    <x v="5"/>
    <n v="4.3999999999999997E-2"/>
    <n v="0.28199999999999997"/>
    <n v="0"/>
    <n v="0"/>
    <n v="0"/>
    <n v="0"/>
    <n v="0"/>
    <n v="0"/>
    <n v="0.28199999999999997"/>
  </r>
  <r>
    <n v="9004"/>
    <x v="3"/>
    <s v="p1-p5"/>
    <d v="2019-07-11T00:00:00"/>
    <n v="1"/>
    <x v="0"/>
    <n v="192"/>
    <x v="0"/>
    <n v="3"/>
    <n v="73.353999999999999"/>
    <x v="7"/>
    <n v="6.6000000000000017E-2"/>
    <n v="0.36199999999999999"/>
    <n v="0"/>
    <n v="0"/>
    <n v="0"/>
    <n v="0"/>
    <n v="0"/>
    <n v="0"/>
    <n v="0.36199999999999999"/>
  </r>
  <r>
    <n v="9005"/>
    <x v="3"/>
    <s v="p1-p5"/>
    <d v="2019-07-11T00:00:00"/>
    <n v="1"/>
    <x v="0"/>
    <n v="192"/>
    <x v="0"/>
    <n v="3"/>
    <n v="62.113999999999997"/>
    <x v="8"/>
    <n v="7.0000000000000021E-2"/>
    <n v="0.316"/>
    <n v="0"/>
    <n v="0"/>
    <n v="0"/>
    <n v="0"/>
    <n v="0"/>
    <n v="0"/>
    <n v="0.316"/>
  </r>
  <r>
    <n v="9011"/>
    <x v="3"/>
    <s v="p1-p5"/>
    <d v="2019-07-11T00:00:00"/>
    <n v="1"/>
    <x v="0"/>
    <n v="192"/>
    <x v="0"/>
    <n v="3"/>
    <n v="76.585999999999999"/>
    <x v="9"/>
    <n v="6.8000000000000019E-2"/>
    <n v="0.35599999999999998"/>
    <n v="0"/>
    <n v="0"/>
    <n v="0"/>
    <n v="0"/>
    <n v="0"/>
    <n v="0"/>
    <n v="0.35599999999999998"/>
  </r>
  <r>
    <n v="9001"/>
    <x v="0"/>
    <s v="p1-p5"/>
    <d v="2019-07-18T00:00:00"/>
    <n v="2"/>
    <x v="1"/>
    <n v="199"/>
    <x v="1"/>
    <n v="3"/>
    <n v="190.78199999999998"/>
    <x v="10"/>
    <n v="0.31999999999999995"/>
    <n v="1.1179999999999999"/>
    <n v="0"/>
    <n v="0"/>
    <n v="0"/>
    <n v="0"/>
    <n v="0"/>
    <n v="0"/>
    <n v="1.1179999999999999"/>
  </r>
  <r>
    <n v="9008"/>
    <x v="0"/>
    <s v="p1-p5"/>
    <d v="2019-07-18T00:00:00"/>
    <n v="2"/>
    <x v="1"/>
    <n v="199"/>
    <x v="1"/>
    <n v="4"/>
    <n v="165.648"/>
    <x v="11"/>
    <n v="0.25200000000000006"/>
    <n v="0.85799999999999998"/>
    <n v="0"/>
    <n v="0"/>
    <n v="0"/>
    <n v="0"/>
    <n v="0"/>
    <n v="0"/>
    <n v="0.8580000000000001"/>
  </r>
  <r>
    <n v="9010"/>
    <x v="0"/>
    <s v="p1-p5"/>
    <d v="2019-07-18T00:00:00"/>
    <n v="2"/>
    <x v="1"/>
    <n v="199"/>
    <x v="1"/>
    <n v="4"/>
    <n v="166.67400000000001"/>
    <x v="12"/>
    <n v="0.29800000000000004"/>
    <n v="1.024"/>
    <n v="0"/>
    <n v="0"/>
    <n v="0"/>
    <n v="0"/>
    <n v="0"/>
    <n v="0"/>
    <n v="1.024"/>
  </r>
  <r>
    <n v="9002"/>
    <x v="1"/>
    <s v="p1-p5"/>
    <d v="2019-07-18T00:00:00"/>
    <n v="2"/>
    <x v="1"/>
    <n v="199"/>
    <x v="1"/>
    <n v="4"/>
    <n v="205.12800000000001"/>
    <x v="13"/>
    <n v="0.29599999999999993"/>
    <n v="1.1619999999999999"/>
    <n v="0"/>
    <n v="0"/>
    <n v="0"/>
    <n v="0"/>
    <n v="0"/>
    <n v="0"/>
    <n v="1.1619999999999999"/>
  </r>
  <r>
    <n v="9007"/>
    <x v="1"/>
    <s v="p1-p5"/>
    <d v="2019-07-18T00:00:00"/>
    <n v="2"/>
    <x v="1"/>
    <n v="199"/>
    <x v="1"/>
    <n v="4"/>
    <n v="292.43799999999999"/>
    <x v="14"/>
    <n v="0.46799999999999997"/>
    <n v="1.6160000000000001"/>
    <n v="0"/>
    <n v="0"/>
    <n v="0"/>
    <n v="0"/>
    <n v="0"/>
    <n v="0"/>
    <n v="1.6160000000000001"/>
  </r>
  <r>
    <n v="9012"/>
    <x v="1"/>
    <s v="p1-p5"/>
    <d v="2019-07-18T00:00:00"/>
    <n v="2"/>
    <x v="1"/>
    <n v="199"/>
    <x v="1"/>
    <n v="4"/>
    <n v="235.02600000000001"/>
    <x v="15"/>
    <n v="0.37799999999999995"/>
    <n v="1.4359999999999999"/>
    <n v="0"/>
    <n v="0"/>
    <n v="0"/>
    <n v="0"/>
    <n v="0"/>
    <n v="0"/>
    <n v="1.4359999999999999"/>
  </r>
  <r>
    <n v="9003"/>
    <x v="2"/>
    <s v="p1-p5"/>
    <d v="2019-07-18T00:00:00"/>
    <n v="2"/>
    <x v="1"/>
    <n v="199"/>
    <x v="1"/>
    <n v="3"/>
    <n v="187.21800000000002"/>
    <x v="16"/>
    <n v="0.25399999999999989"/>
    <n v="1.1419999999999999"/>
    <n v="0"/>
    <n v="0"/>
    <n v="0"/>
    <n v="0"/>
    <n v="0"/>
    <n v="0"/>
    <n v="1.1419999999999999"/>
  </r>
  <r>
    <n v="9006"/>
    <x v="2"/>
    <s v="p1-p5"/>
    <d v="2019-07-18T00:00:00"/>
    <n v="2"/>
    <x v="1"/>
    <n v="199"/>
    <x v="1"/>
    <n v="4"/>
    <n v="176.34200000000001"/>
    <x v="17"/>
    <n v="0.24799999999999994"/>
    <n v="1.036"/>
    <n v="0"/>
    <n v="0"/>
    <n v="0"/>
    <n v="0"/>
    <n v="0"/>
    <n v="0"/>
    <n v="1.036"/>
  </r>
  <r>
    <n v="9009"/>
    <x v="2"/>
    <s v="p1-p5"/>
    <d v="2019-07-18T00:00:00"/>
    <n v="2"/>
    <x v="1"/>
    <n v="199"/>
    <x v="1"/>
    <n v="3"/>
    <n v="169.69"/>
    <x v="12"/>
    <n v="0.24000000000000005"/>
    <n v="0.96599999999999997"/>
    <n v="0"/>
    <n v="0"/>
    <n v="0"/>
    <n v="0"/>
    <n v="0"/>
    <n v="0"/>
    <n v="0.96599999999999997"/>
  </r>
  <r>
    <n v="9004"/>
    <x v="3"/>
    <s v="p1-p5"/>
    <d v="2019-07-18T00:00:00"/>
    <n v="2"/>
    <x v="1"/>
    <n v="199"/>
    <x v="1"/>
    <n v="4"/>
    <n v="217.86999999999998"/>
    <x v="18"/>
    <n v="0.33600000000000013"/>
    <n v="1.306"/>
    <n v="0"/>
    <n v="0"/>
    <n v="0"/>
    <n v="0"/>
    <n v="0"/>
    <n v="0"/>
    <n v="1.306"/>
  </r>
  <r>
    <n v="9005"/>
    <x v="3"/>
    <s v="p1-p5"/>
    <d v="2019-07-18T00:00:00"/>
    <n v="2"/>
    <x v="1"/>
    <n v="199"/>
    <x v="1"/>
    <n v="4"/>
    <n v="197.53800000000001"/>
    <x v="19"/>
    <n v="0.27400000000000002"/>
    <n v="1.1259999999999999"/>
    <n v="0"/>
    <n v="0"/>
    <n v="0"/>
    <n v="0"/>
    <n v="0"/>
    <n v="0"/>
    <n v="1.1259999999999999"/>
  </r>
  <r>
    <n v="9011"/>
    <x v="3"/>
    <s v="p1-p5"/>
    <d v="2019-07-18T00:00:00"/>
    <n v="2"/>
    <x v="1"/>
    <n v="199"/>
    <x v="1"/>
    <n v="4"/>
    <n v="202.72399999999999"/>
    <x v="20"/>
    <n v="0.25199999999999995"/>
    <n v="0.93399999999999994"/>
    <n v="0"/>
    <n v="0"/>
    <n v="0"/>
    <n v="0"/>
    <n v="0"/>
    <n v="0"/>
    <n v="0.93399999999999994"/>
  </r>
  <r>
    <n v="9001"/>
    <x v="0"/>
    <s v="p1-p5"/>
    <d v="2019-07-25T00:00:00"/>
    <n v="3"/>
    <x v="2"/>
    <n v="206"/>
    <x v="2"/>
    <n v="6"/>
    <n v="456.32399999999996"/>
    <x v="21"/>
    <n v="1.0640000000000001"/>
    <n v="2.948"/>
    <n v="0"/>
    <n v="0"/>
    <n v="0"/>
    <n v="0"/>
    <n v="0"/>
    <n v="0"/>
    <n v="2.948"/>
  </r>
  <r>
    <n v="9008"/>
    <x v="0"/>
    <s v="p1-p5"/>
    <d v="2019-07-25T00:00:00"/>
    <n v="3"/>
    <x v="2"/>
    <n v="206"/>
    <x v="2"/>
    <n v="5"/>
    <n v="403.51400000000001"/>
    <x v="22"/>
    <n v="0.96000000000000019"/>
    <n v="2.6619999999999999"/>
    <n v="0"/>
    <n v="0"/>
    <n v="0"/>
    <n v="0"/>
    <n v="0"/>
    <n v="0"/>
    <n v="2.6619999999999999"/>
  </r>
  <r>
    <n v="9010"/>
    <x v="0"/>
    <s v="p1-p5"/>
    <d v="2019-07-25T00:00:00"/>
    <n v="3"/>
    <x v="2"/>
    <n v="206"/>
    <x v="2"/>
    <n v="6"/>
    <n v="522.56600000000003"/>
    <x v="23"/>
    <n v="1.052"/>
    <n v="3.0300000000000002"/>
    <n v="0"/>
    <n v="0"/>
    <n v="0"/>
    <n v="0"/>
    <n v="0"/>
    <n v="0"/>
    <n v="3.0300000000000002"/>
  </r>
  <r>
    <n v="9002"/>
    <x v="1"/>
    <s v="p1-p5"/>
    <d v="2019-07-25T00:00:00"/>
    <n v="3"/>
    <x v="2"/>
    <n v="206"/>
    <x v="2"/>
    <n v="6"/>
    <n v="443.66400000000004"/>
    <x v="24"/>
    <n v="1.004"/>
    <n v="2.702"/>
    <n v="0"/>
    <n v="0"/>
    <n v="0"/>
    <n v="0"/>
    <n v="0"/>
    <n v="0"/>
    <n v="2.702"/>
  </r>
  <r>
    <n v="9007"/>
    <x v="1"/>
    <s v="p1-p5"/>
    <d v="2019-07-25T00:00:00"/>
    <n v="3"/>
    <x v="2"/>
    <n v="206"/>
    <x v="2"/>
    <n v="7"/>
    <n v="677.43599999999992"/>
    <x v="25"/>
    <n v="1.5259999999999998"/>
    <n v="4.3220000000000001"/>
    <n v="0"/>
    <n v="0"/>
    <n v="0"/>
    <n v="0"/>
    <n v="0"/>
    <n v="0"/>
    <n v="4.3220000000000001"/>
  </r>
  <r>
    <n v="9012"/>
    <x v="1"/>
    <s v="p1-p5"/>
    <d v="2019-07-25T00:00:00"/>
    <n v="3"/>
    <x v="2"/>
    <n v="206"/>
    <x v="2"/>
    <n v="6"/>
    <n v="409.68199999999996"/>
    <x v="24"/>
    <n v="0.81400000000000006"/>
    <n v="2.512"/>
    <n v="0"/>
    <n v="0"/>
    <n v="0"/>
    <n v="0"/>
    <n v="0"/>
    <n v="0"/>
    <n v="2.512"/>
  </r>
  <r>
    <n v="9003"/>
    <x v="2"/>
    <s v="p1-p5"/>
    <d v="2019-07-25T00:00:00"/>
    <n v="3"/>
    <x v="2"/>
    <n v="206"/>
    <x v="2"/>
    <n v="7"/>
    <n v="558.36599999999999"/>
    <x v="26"/>
    <n v="1.3679999999999999"/>
    <n v="3.84"/>
    <n v="0"/>
    <n v="0"/>
    <n v="0"/>
    <n v="0"/>
    <n v="0"/>
    <n v="0"/>
    <n v="3.84"/>
  </r>
  <r>
    <n v="9006"/>
    <x v="2"/>
    <s v="p1-p5"/>
    <d v="2019-07-25T00:00:00"/>
    <n v="3"/>
    <x v="2"/>
    <n v="206"/>
    <x v="2"/>
    <n v="5"/>
    <n v="415.62600000000003"/>
    <x v="27"/>
    <n v="0.81600000000000006"/>
    <n v="2.48"/>
    <n v="0"/>
    <n v="0"/>
    <n v="0"/>
    <n v="0"/>
    <n v="0"/>
    <n v="0"/>
    <n v="2.4800000000000004"/>
  </r>
  <r>
    <n v="9009"/>
    <x v="2"/>
    <s v="p1-p5"/>
    <d v="2019-07-25T00:00:00"/>
    <n v="3"/>
    <x v="2"/>
    <n v="206"/>
    <x v="2"/>
    <n v="6"/>
    <n v="452.18"/>
    <x v="28"/>
    <n v="0.84599999999999975"/>
    <n v="2.8719999999999999"/>
    <n v="0"/>
    <n v="0"/>
    <n v="0"/>
    <n v="0"/>
    <n v="0"/>
    <n v="0"/>
    <n v="2.8719999999999999"/>
  </r>
  <r>
    <n v="9004"/>
    <x v="3"/>
    <s v="p1-p5"/>
    <d v="2019-07-25T00:00:00"/>
    <n v="3"/>
    <x v="2"/>
    <n v="206"/>
    <x v="2"/>
    <n v="7"/>
    <n v="593.12400000000002"/>
    <x v="29"/>
    <n v="1.5059999999999998"/>
    <n v="4.0759999999999996"/>
    <n v="0"/>
    <n v="0"/>
    <n v="0"/>
    <n v="0"/>
    <n v="0"/>
    <n v="0"/>
    <n v="4.0759999999999996"/>
  </r>
  <r>
    <n v="9005"/>
    <x v="3"/>
    <s v="p1-p5"/>
    <d v="2019-07-25T00:00:00"/>
    <n v="3"/>
    <x v="2"/>
    <n v="206"/>
    <x v="2"/>
    <n v="5"/>
    <n v="533.03800000000001"/>
    <x v="30"/>
    <n v="1.264"/>
    <n v="2.294"/>
    <n v="0"/>
    <n v="0"/>
    <n v="0"/>
    <n v="0"/>
    <n v="0"/>
    <n v="0"/>
    <n v="2.294"/>
  </r>
  <r>
    <n v="9011"/>
    <x v="3"/>
    <s v="p1-p5"/>
    <d v="2019-07-25T00:00:00"/>
    <n v="3"/>
    <x v="2"/>
    <n v="206"/>
    <x v="2"/>
    <n v="6"/>
    <n v="499.63"/>
    <x v="31"/>
    <n v="0.99599999999999977"/>
    <n v="2.94"/>
    <n v="0"/>
    <n v="0"/>
    <n v="0"/>
    <n v="0"/>
    <n v="0"/>
    <n v="0"/>
    <n v="2.94"/>
  </r>
  <r>
    <n v="9001"/>
    <x v="0"/>
    <s v="p1-p5"/>
    <d v="2019-07-29T00:00:00"/>
    <n v="4"/>
    <x v="3"/>
    <n v="210"/>
    <x v="3"/>
    <n v="7"/>
    <n v="654.98"/>
    <x v="32"/>
    <n v="1.72"/>
    <n v="4.1259999999999994"/>
    <n v="0"/>
    <n v="0"/>
    <n v="0"/>
    <n v="0"/>
    <n v="0"/>
    <n v="0"/>
    <n v="4.1259999999999994"/>
  </r>
  <r>
    <n v="9008"/>
    <x v="0"/>
    <s v="p1-p5"/>
    <d v="2019-07-29T00:00:00"/>
    <n v="4"/>
    <x v="3"/>
    <n v="210"/>
    <x v="3"/>
    <n v="7"/>
    <n v="715.78800000000001"/>
    <x v="33"/>
    <n v="1.7360000000000002"/>
    <n v="4.3559999999999999"/>
    <n v="0"/>
    <n v="0"/>
    <n v="0"/>
    <n v="0"/>
    <n v="0"/>
    <n v="0"/>
    <n v="4.3559999999999999"/>
  </r>
  <r>
    <n v="9010"/>
    <x v="0"/>
    <s v="p1-p5"/>
    <d v="2019-07-29T00:00:00"/>
    <n v="4"/>
    <x v="3"/>
    <n v="210"/>
    <x v="3"/>
    <n v="7"/>
    <n v="778.49399999999991"/>
    <x v="34"/>
    <n v="2.7379999999999995"/>
    <n v="4.51"/>
    <n v="0"/>
    <n v="0"/>
    <n v="0"/>
    <n v="0"/>
    <n v="0"/>
    <n v="0"/>
    <n v="4.51"/>
  </r>
  <r>
    <n v="9002"/>
    <x v="1"/>
    <s v="p1-p5"/>
    <d v="2019-07-29T00:00:00"/>
    <n v="4"/>
    <x v="3"/>
    <n v="210"/>
    <x v="3"/>
    <n v="7"/>
    <n v="787.81799999999998"/>
    <x v="35"/>
    <n v="1.6859999999999999"/>
    <n v="4.29"/>
    <n v="0"/>
    <n v="0"/>
    <n v="0"/>
    <n v="0"/>
    <n v="0"/>
    <n v="0"/>
    <n v="4.29"/>
  </r>
  <r>
    <n v="9007"/>
    <x v="1"/>
    <s v="p1-p5"/>
    <d v="2019-07-29T00:00:00"/>
    <n v="4"/>
    <x v="3"/>
    <n v="210"/>
    <x v="3"/>
    <n v="6"/>
    <n v="741.73400000000004"/>
    <x v="36"/>
    <n v="1.5019999999999996"/>
    <n v="3.9159999999999995"/>
    <n v="0"/>
    <n v="0"/>
    <n v="0"/>
    <n v="0"/>
    <n v="0"/>
    <n v="0"/>
    <n v="3.9159999999999995"/>
  </r>
  <r>
    <n v="9012"/>
    <x v="1"/>
    <s v="p1-p5"/>
    <d v="2019-07-29T00:00:00"/>
    <n v="4"/>
    <x v="3"/>
    <n v="210"/>
    <x v="3"/>
    <n v="9"/>
    <n v="898.30799999999999"/>
    <x v="37"/>
    <n v="1.9760000000000002"/>
    <n v="5.1560000000000006"/>
    <n v="0"/>
    <n v="0"/>
    <n v="0"/>
    <n v="0"/>
    <n v="0"/>
    <n v="0"/>
    <n v="5.1560000000000006"/>
  </r>
  <r>
    <n v="9003"/>
    <x v="2"/>
    <s v="p1-p5"/>
    <d v="2019-07-29T00:00:00"/>
    <n v="4"/>
    <x v="3"/>
    <n v="210"/>
    <x v="3"/>
    <n v="7"/>
    <n v="756.43799999999999"/>
    <x v="38"/>
    <n v="1.6719999999999995"/>
    <n v="4.5239999999999991"/>
    <n v="0"/>
    <n v="0"/>
    <n v="0"/>
    <n v="0"/>
    <n v="0"/>
    <n v="0"/>
    <n v="4.5239999999999991"/>
  </r>
  <r>
    <n v="9006"/>
    <x v="2"/>
    <s v="p1-p5"/>
    <d v="2019-07-29T00:00:00"/>
    <n v="4"/>
    <x v="3"/>
    <n v="210"/>
    <x v="3"/>
    <n v="6"/>
    <n v="585.11"/>
    <x v="39"/>
    <n v="1.0539999999999998"/>
    <n v="3.198"/>
    <n v="0"/>
    <n v="0"/>
    <n v="0"/>
    <n v="0"/>
    <n v="0"/>
    <n v="0"/>
    <n v="3.198"/>
  </r>
  <r>
    <n v="9009"/>
    <x v="2"/>
    <s v="p1-p5"/>
    <d v="2019-07-29T00:00:00"/>
    <n v="4"/>
    <x v="3"/>
    <n v="210"/>
    <x v="3"/>
    <n v="7"/>
    <n v="932.17399999999998"/>
    <x v="40"/>
    <n v="1.8620000000000001"/>
    <n v="5.024"/>
    <n v="0"/>
    <n v="0"/>
    <n v="0"/>
    <n v="0"/>
    <n v="0"/>
    <n v="0"/>
    <n v="5.024"/>
  </r>
  <r>
    <n v="9004"/>
    <x v="3"/>
    <s v="p1-p5"/>
    <d v="2019-07-29T00:00:00"/>
    <n v="4"/>
    <x v="3"/>
    <n v="210"/>
    <x v="3"/>
    <n v="7"/>
    <n v="852.84400000000005"/>
    <x v="41"/>
    <n v="1.7580000000000002"/>
    <n v="4.5140000000000002"/>
    <n v="0"/>
    <n v="0"/>
    <n v="0"/>
    <n v="0"/>
    <n v="0"/>
    <n v="0"/>
    <n v="4.5140000000000002"/>
  </r>
  <r>
    <n v="9005"/>
    <x v="3"/>
    <s v="p1-p5"/>
    <d v="2019-07-29T00:00:00"/>
    <n v="4"/>
    <x v="3"/>
    <n v="210"/>
    <x v="3"/>
    <n v="7"/>
    <n v="827.83400000000006"/>
    <x v="42"/>
    <n v="1.61"/>
    <n v="4.3920000000000003"/>
    <n v="0"/>
    <n v="0"/>
    <n v="0"/>
    <n v="0"/>
    <n v="0"/>
    <n v="0"/>
    <n v="4.3920000000000003"/>
  </r>
  <r>
    <n v="9011"/>
    <x v="3"/>
    <s v="p1-p5"/>
    <d v="2019-07-29T00:00:00"/>
    <n v="4"/>
    <x v="3"/>
    <n v="210"/>
    <x v="3"/>
    <n v="7"/>
    <n v="710.92399999999998"/>
    <x v="43"/>
    <n v="1.4140000000000001"/>
    <n v="3.8460000000000001"/>
    <n v="0"/>
    <n v="0"/>
    <n v="0"/>
    <n v="0"/>
    <n v="0"/>
    <n v="0"/>
    <n v="3.8460000000000001"/>
  </r>
  <r>
    <n v="9001"/>
    <x v="0"/>
    <s v="p1"/>
    <d v="2019-08-01T00:00:00"/>
    <n v="5"/>
    <x v="4"/>
    <n v="213"/>
    <x v="4"/>
    <n v="5"/>
    <n v="498.08"/>
    <x v="44"/>
    <n v="1.5800000000000003"/>
    <n v="3.47"/>
    <n v="2"/>
    <n v="0"/>
    <n v="0"/>
    <n v="0"/>
    <n v="0"/>
    <n v="0"/>
    <n v="3.47"/>
  </r>
  <r>
    <n v="9001"/>
    <x v="0"/>
    <s v="p2"/>
    <d v="2019-08-01T00:00:00"/>
    <n v="5"/>
    <x v="4"/>
    <n v="213"/>
    <x v="4"/>
    <n v="9"/>
    <n v="1027.04"/>
    <x v="45"/>
    <n v="3.03"/>
    <n v="6.97"/>
    <n v="0"/>
    <n v="0"/>
    <n v="0"/>
    <n v="0"/>
    <n v="0"/>
    <n v="0"/>
    <n v="6.97"/>
  </r>
  <r>
    <n v="9001"/>
    <x v="0"/>
    <s v="p3"/>
    <d v="2019-08-01T00:00:00"/>
    <n v="5"/>
    <x v="4"/>
    <n v="213"/>
    <x v="4"/>
    <n v="7"/>
    <n v="550.74"/>
    <x v="46"/>
    <n v="1.52"/>
    <n v="3.68"/>
    <n v="0"/>
    <n v="0"/>
    <n v="0"/>
    <n v="0"/>
    <n v="0"/>
    <n v="0"/>
    <n v="3.68"/>
  </r>
  <r>
    <n v="9001"/>
    <x v="0"/>
    <s v="p4"/>
    <d v="2019-08-01T00:00:00"/>
    <n v="5"/>
    <x v="4"/>
    <n v="213"/>
    <x v="4"/>
    <n v="7"/>
    <n v="673.24"/>
    <x v="47"/>
    <n v="1.9999999999999996"/>
    <n v="4.7699999999999996"/>
    <n v="0"/>
    <n v="0"/>
    <n v="0"/>
    <n v="0"/>
    <n v="0"/>
    <n v="0"/>
    <n v="4.7699999999999996"/>
  </r>
  <r>
    <n v="9001"/>
    <x v="0"/>
    <s v="p5"/>
    <d v="2019-08-01T00:00:00"/>
    <n v="5"/>
    <x v="4"/>
    <n v="213"/>
    <x v="4"/>
    <n v="6"/>
    <n v="855.74"/>
    <x v="48"/>
    <n v="3.1900000000000004"/>
    <n v="6.98"/>
    <n v="0"/>
    <n v="0"/>
    <n v="0"/>
    <n v="0"/>
    <n v="0"/>
    <n v="0"/>
    <n v="6.98"/>
  </r>
  <r>
    <n v="9008"/>
    <x v="0"/>
    <s v="p1"/>
    <d v="2019-08-01T00:00:00"/>
    <n v="5"/>
    <x v="4"/>
    <n v="213"/>
    <x v="4"/>
    <n v="7"/>
    <n v="738.38"/>
    <x v="49"/>
    <n v="1.8599999999999999"/>
    <n v="4.92"/>
    <n v="1"/>
    <n v="0"/>
    <n v="0"/>
    <n v="0"/>
    <n v="0"/>
    <n v="0"/>
    <n v="4.92"/>
  </r>
  <r>
    <n v="9008"/>
    <x v="0"/>
    <s v="p2"/>
    <d v="2019-08-01T00:00:00"/>
    <n v="5"/>
    <x v="4"/>
    <n v="213"/>
    <x v="4"/>
    <n v="7"/>
    <n v="691.82"/>
    <x v="50"/>
    <n v="1.81"/>
    <n v="4.88"/>
    <n v="3"/>
    <n v="0"/>
    <n v="0"/>
    <n v="0"/>
    <n v="0"/>
    <n v="0"/>
    <n v="4.88"/>
  </r>
  <r>
    <n v="9008"/>
    <x v="0"/>
    <s v="p3"/>
    <d v="2019-08-01T00:00:00"/>
    <n v="5"/>
    <x v="4"/>
    <n v="213"/>
    <x v="4"/>
    <n v="7"/>
    <n v="606.42999999999995"/>
    <x v="51"/>
    <n v="1.33"/>
    <n v="3.83"/>
    <n v="3"/>
    <n v="0"/>
    <n v="0"/>
    <n v="0"/>
    <n v="0"/>
    <n v="0"/>
    <n v="3.83"/>
  </r>
  <r>
    <n v="9008"/>
    <x v="0"/>
    <s v="p4"/>
    <d v="2019-08-01T00:00:00"/>
    <n v="5"/>
    <x v="4"/>
    <n v="213"/>
    <x v="4"/>
    <n v="8"/>
    <n v="907.81"/>
    <x v="52"/>
    <n v="2.2300000000000004"/>
    <n v="5.53"/>
    <n v="2"/>
    <n v="0"/>
    <n v="0"/>
    <n v="0"/>
    <n v="0"/>
    <n v="0"/>
    <n v="5.53"/>
  </r>
  <r>
    <n v="9008"/>
    <x v="0"/>
    <s v="p5"/>
    <d v="2019-08-01T00:00:00"/>
    <n v="5"/>
    <x v="4"/>
    <n v="213"/>
    <x v="4"/>
    <n v="8"/>
    <n v="749.22"/>
    <x v="53"/>
    <n v="2.42"/>
    <n v="5.71"/>
    <n v="6"/>
    <n v="0"/>
    <n v="0"/>
    <n v="0"/>
    <n v="0"/>
    <n v="0"/>
    <n v="5.71"/>
  </r>
  <r>
    <n v="9010"/>
    <x v="0"/>
    <s v="p1"/>
    <d v="2019-08-01T00:00:00"/>
    <n v="5"/>
    <x v="4"/>
    <n v="213"/>
    <x v="4"/>
    <n v="9"/>
    <n v="711.92"/>
    <x v="54"/>
    <n v="2.04"/>
    <n v="4.92"/>
    <n v="1"/>
    <n v="0"/>
    <n v="0"/>
    <n v="0"/>
    <n v="0"/>
    <n v="0"/>
    <n v="4.92"/>
  </r>
  <r>
    <n v="9010"/>
    <x v="0"/>
    <s v="p2"/>
    <d v="2019-08-01T00:00:00"/>
    <n v="5"/>
    <x v="4"/>
    <n v="213"/>
    <x v="4"/>
    <n v="3"/>
    <n v="1035.95"/>
    <x v="55"/>
    <n v="2.9300000000000006"/>
    <n v="7.32"/>
    <n v="3"/>
    <n v="0"/>
    <n v="0"/>
    <n v="0"/>
    <n v="0"/>
    <n v="0"/>
    <n v="7.32"/>
  </r>
  <r>
    <n v="9010"/>
    <x v="0"/>
    <s v="p3"/>
    <d v="2019-08-01T00:00:00"/>
    <n v="5"/>
    <x v="4"/>
    <n v="213"/>
    <x v="4"/>
    <n v="7"/>
    <n v="773.89"/>
    <x v="56"/>
    <n v="1.77"/>
    <n v="4.38"/>
    <n v="0"/>
    <n v="0"/>
    <n v="0"/>
    <n v="0"/>
    <n v="0"/>
    <n v="0"/>
    <n v="4.38"/>
  </r>
  <r>
    <n v="9010"/>
    <x v="0"/>
    <s v="p5"/>
    <d v="2019-08-01T00:00:00"/>
    <n v="5"/>
    <x v="4"/>
    <n v="213"/>
    <x v="4"/>
    <n v="7"/>
    <n v="744.87"/>
    <x v="57"/>
    <n v="1.8699999999999997"/>
    <n v="4.7699999999999996"/>
    <n v="3"/>
    <n v="0"/>
    <n v="0"/>
    <n v="0"/>
    <n v="0"/>
    <n v="0"/>
    <n v="4.7699999999999996"/>
  </r>
  <r>
    <n v="9002"/>
    <x v="1"/>
    <s v="p1"/>
    <d v="2019-08-01T00:00:00"/>
    <n v="5"/>
    <x v="4"/>
    <n v="213"/>
    <x v="4"/>
    <n v="7"/>
    <n v="881.52"/>
    <x v="58"/>
    <n v="1.73"/>
    <n v="5.01"/>
    <n v="0"/>
    <n v="0"/>
    <n v="0"/>
    <n v="0"/>
    <n v="0"/>
    <n v="0"/>
    <n v="5.01"/>
  </r>
  <r>
    <n v="9002"/>
    <x v="1"/>
    <s v="p2"/>
    <d v="2019-08-01T00:00:00"/>
    <n v="5"/>
    <x v="4"/>
    <n v="213"/>
    <x v="4"/>
    <n v="8"/>
    <n v="979.19"/>
    <x v="59"/>
    <n v="1.9600000000000004"/>
    <n v="5.15"/>
    <n v="0"/>
    <n v="0"/>
    <n v="0"/>
    <n v="0"/>
    <n v="0"/>
    <n v="0"/>
    <n v="5.15"/>
  </r>
  <r>
    <n v="9002"/>
    <x v="1"/>
    <s v="p4"/>
    <d v="2019-08-01T00:00:00"/>
    <n v="5"/>
    <x v="4"/>
    <n v="213"/>
    <x v="4"/>
    <n v="8"/>
    <n v="1225.3399999999999"/>
    <x v="60"/>
    <n v="2.5"/>
    <n v="7.13"/>
    <n v="2"/>
    <n v="0"/>
    <n v="0"/>
    <n v="0"/>
    <n v="0"/>
    <n v="0"/>
    <n v="7.13"/>
  </r>
  <r>
    <n v="9002"/>
    <x v="1"/>
    <s v="p5"/>
    <d v="2019-08-01T00:00:00"/>
    <n v="5"/>
    <x v="4"/>
    <n v="213"/>
    <x v="4"/>
    <n v="7"/>
    <n v="970.95"/>
    <x v="61"/>
    <n v="1.9699999999999998"/>
    <n v="5.34"/>
    <n v="0"/>
    <n v="0"/>
    <n v="0"/>
    <n v="0"/>
    <n v="0"/>
    <n v="0"/>
    <n v="5.34"/>
  </r>
  <r>
    <n v="9007"/>
    <x v="1"/>
    <s v="p1"/>
    <d v="2019-08-01T00:00:00"/>
    <n v="5"/>
    <x v="4"/>
    <n v="213"/>
    <x v="4"/>
    <n v="8"/>
    <n v="1157.25"/>
    <x v="62"/>
    <n v="2.9800000000000004"/>
    <n v="7.57"/>
    <n v="0"/>
    <n v="0"/>
    <n v="0"/>
    <n v="0"/>
    <n v="0"/>
    <n v="0"/>
    <n v="7.57"/>
  </r>
  <r>
    <n v="9007"/>
    <x v="1"/>
    <s v="p2"/>
    <d v="2019-08-01T00:00:00"/>
    <n v="5"/>
    <x v="4"/>
    <n v="213"/>
    <x v="4"/>
    <n v="7"/>
    <n v="1020.01"/>
    <x v="63"/>
    <n v="2.1999999999999997"/>
    <n v="5.92"/>
    <n v="0"/>
    <n v="0"/>
    <n v="0"/>
    <n v="0"/>
    <n v="0"/>
    <n v="0"/>
    <n v="5.92"/>
  </r>
  <r>
    <n v="9007"/>
    <x v="1"/>
    <s v="p3"/>
    <d v="2019-08-01T00:00:00"/>
    <n v="5"/>
    <x v="4"/>
    <n v="213"/>
    <x v="4"/>
    <n v="7"/>
    <n v="1017.21"/>
    <x v="64"/>
    <n v="2.2799999999999998"/>
    <n v="6.13"/>
    <n v="0"/>
    <n v="0"/>
    <n v="0"/>
    <n v="0"/>
    <n v="0"/>
    <n v="0"/>
    <n v="6.13"/>
  </r>
  <r>
    <n v="9007"/>
    <x v="1"/>
    <s v="p4"/>
    <d v="2019-08-01T00:00:00"/>
    <n v="5"/>
    <x v="4"/>
    <n v="213"/>
    <x v="4"/>
    <n v="7"/>
    <n v="834.22"/>
    <x v="65"/>
    <n v="1.7399999999999998"/>
    <n v="4.5999999999999996"/>
    <n v="0"/>
    <n v="0"/>
    <n v="0"/>
    <n v="0"/>
    <n v="0"/>
    <n v="0"/>
    <n v="4.5999999999999996"/>
  </r>
  <r>
    <n v="9007"/>
    <x v="1"/>
    <s v="p5"/>
    <d v="2019-08-01T00:00:00"/>
    <n v="5"/>
    <x v="4"/>
    <n v="213"/>
    <x v="4"/>
    <n v="8"/>
    <n v="846.49"/>
    <x v="66"/>
    <n v="1.9600000000000004"/>
    <n v="5.07"/>
    <n v="0"/>
    <n v="0"/>
    <n v="0"/>
    <n v="0"/>
    <n v="0"/>
    <n v="0"/>
    <n v="5.07"/>
  </r>
  <r>
    <n v="9012"/>
    <x v="1"/>
    <s v="p2"/>
    <d v="2019-08-01T00:00:00"/>
    <n v="5"/>
    <x v="4"/>
    <n v="213"/>
    <x v="4"/>
    <n v="9"/>
    <n v="1267.0899999999999"/>
    <x v="67"/>
    <n v="2.8099999999999996"/>
    <n v="7.26"/>
    <n v="0"/>
    <n v="0"/>
    <n v="0"/>
    <n v="0"/>
    <n v="0"/>
    <n v="0"/>
    <n v="7.26"/>
  </r>
  <r>
    <n v="9012"/>
    <x v="1"/>
    <s v="p3"/>
    <d v="2019-08-01T00:00:00"/>
    <n v="5"/>
    <x v="4"/>
    <n v="213"/>
    <x v="4"/>
    <n v="9"/>
    <n v="767.24"/>
    <x v="68"/>
    <n v="1.63"/>
    <n v="4.72"/>
    <n v="0"/>
    <n v="0"/>
    <n v="0"/>
    <n v="0"/>
    <n v="0"/>
    <n v="0"/>
    <n v="4.72"/>
  </r>
  <r>
    <n v="9012"/>
    <x v="1"/>
    <s v="p4"/>
    <d v="2019-08-01T00:00:00"/>
    <n v="5"/>
    <x v="4"/>
    <n v="213"/>
    <x v="4"/>
    <n v="7"/>
    <n v="837.35"/>
    <x v="69"/>
    <n v="1.69"/>
    <n v="5"/>
    <n v="0"/>
    <n v="0"/>
    <n v="0"/>
    <n v="0"/>
    <n v="0"/>
    <n v="0"/>
    <n v="5"/>
  </r>
  <r>
    <n v="9012"/>
    <x v="1"/>
    <s v="p5"/>
    <d v="2019-08-01T00:00:00"/>
    <n v="5"/>
    <x v="4"/>
    <n v="213"/>
    <x v="4"/>
    <n v="7"/>
    <n v="958.57"/>
    <x v="70"/>
    <n v="1.8399999999999999"/>
    <n v="5.35"/>
    <n v="0"/>
    <n v="0"/>
    <n v="0"/>
    <n v="0"/>
    <n v="0"/>
    <n v="0"/>
    <n v="5.35"/>
  </r>
  <r>
    <n v="9003"/>
    <x v="2"/>
    <s v="p1"/>
    <d v="2019-08-01T00:00:00"/>
    <n v="5"/>
    <x v="4"/>
    <n v="213"/>
    <x v="4"/>
    <n v="6"/>
    <n v="838.28"/>
    <x v="71"/>
    <n v="1.77"/>
    <n v="4.8"/>
    <n v="0"/>
    <n v="0"/>
    <n v="0"/>
    <n v="0"/>
    <n v="0"/>
    <n v="0"/>
    <n v="4.8"/>
  </r>
  <r>
    <n v="9003"/>
    <x v="2"/>
    <s v="p2"/>
    <d v="2019-08-01T00:00:00"/>
    <n v="5"/>
    <x v="4"/>
    <n v="213"/>
    <x v="4"/>
    <n v="6"/>
    <n v="588.80999999999995"/>
    <x v="44"/>
    <n v="1.1300000000000001"/>
    <n v="3.02"/>
    <n v="0"/>
    <n v="0"/>
    <n v="0"/>
    <n v="0"/>
    <n v="0"/>
    <n v="0"/>
    <n v="3.02"/>
  </r>
  <r>
    <n v="9003"/>
    <x v="2"/>
    <s v="p3"/>
    <d v="2019-08-01T00:00:00"/>
    <n v="5"/>
    <x v="4"/>
    <n v="213"/>
    <x v="4"/>
    <n v="6"/>
    <n v="728.47"/>
    <x v="72"/>
    <n v="1.3599999999999999"/>
    <n v="4.04"/>
    <n v="0"/>
    <n v="0"/>
    <n v="0"/>
    <n v="0"/>
    <n v="0"/>
    <n v="0"/>
    <n v="4.04"/>
  </r>
  <r>
    <n v="9003"/>
    <x v="2"/>
    <s v="p4"/>
    <d v="2019-08-01T00:00:00"/>
    <n v="5"/>
    <x v="4"/>
    <n v="213"/>
    <x v="4"/>
    <n v="6"/>
    <n v="670.35"/>
    <x v="73"/>
    <n v="1.3599999999999999"/>
    <n v="3.73"/>
    <n v="0"/>
    <n v="0"/>
    <n v="0"/>
    <n v="0"/>
    <n v="0"/>
    <n v="0"/>
    <n v="3.73"/>
  </r>
  <r>
    <n v="9003"/>
    <x v="2"/>
    <s v="p5"/>
    <d v="2019-08-01T00:00:00"/>
    <n v="5"/>
    <x v="4"/>
    <n v="213"/>
    <x v="4"/>
    <n v="8"/>
    <n v="993.74"/>
    <x v="74"/>
    <n v="2.0500000000000003"/>
    <n v="5.66"/>
    <n v="2"/>
    <n v="0"/>
    <n v="0"/>
    <n v="0"/>
    <n v="0"/>
    <n v="0"/>
    <n v="5.66"/>
  </r>
  <r>
    <n v="9006"/>
    <x v="2"/>
    <s v="p1"/>
    <d v="2019-08-01T00:00:00"/>
    <n v="5"/>
    <x v="4"/>
    <n v="213"/>
    <x v="4"/>
    <n v="6"/>
    <n v="700.25"/>
    <x v="75"/>
    <n v="1.5200000000000005"/>
    <n v="4.1900000000000004"/>
    <n v="0"/>
    <n v="0"/>
    <n v="0"/>
    <n v="0"/>
    <n v="0"/>
    <n v="0"/>
    <n v="4.1900000000000004"/>
  </r>
  <r>
    <n v="9006"/>
    <x v="2"/>
    <s v="p2"/>
    <d v="2019-08-01T00:00:00"/>
    <n v="5"/>
    <x v="4"/>
    <n v="213"/>
    <x v="4"/>
    <n v="2"/>
    <n v="1030.3599999999999"/>
    <x v="76"/>
    <n v="2.21"/>
    <n v="6.33"/>
    <n v="2"/>
    <n v="0"/>
    <n v="0"/>
    <n v="0"/>
    <n v="0"/>
    <n v="0"/>
    <n v="6.33"/>
  </r>
  <r>
    <n v="9006"/>
    <x v="2"/>
    <s v="p3"/>
    <d v="2019-08-01T00:00:00"/>
    <n v="5"/>
    <x v="4"/>
    <n v="213"/>
    <x v="4"/>
    <n v="9"/>
    <n v="1074.18"/>
    <x v="77"/>
    <n v="2.4700000000000006"/>
    <n v="6.9"/>
    <n v="2"/>
    <n v="0"/>
    <n v="0"/>
    <n v="0"/>
    <n v="0"/>
    <n v="0"/>
    <n v="6.9"/>
  </r>
  <r>
    <n v="9006"/>
    <x v="2"/>
    <s v="p4"/>
    <d v="2019-08-01T00:00:00"/>
    <n v="5"/>
    <x v="4"/>
    <n v="213"/>
    <x v="4"/>
    <n v="8"/>
    <n v="837.75"/>
    <x v="78"/>
    <n v="1.5699999999999998"/>
    <n v="4.17"/>
    <n v="0"/>
    <n v="0"/>
    <n v="0"/>
    <n v="0"/>
    <n v="0"/>
    <n v="0"/>
    <n v="4.17"/>
  </r>
  <r>
    <n v="9006"/>
    <x v="2"/>
    <s v="p5"/>
    <d v="2019-08-01T00:00:00"/>
    <n v="5"/>
    <x v="4"/>
    <n v="213"/>
    <x v="4"/>
    <n v="6"/>
    <n v="586.23"/>
    <x v="79"/>
    <n v="1.29"/>
    <n v="3.3"/>
    <n v="1"/>
    <n v="0"/>
    <n v="0"/>
    <n v="0"/>
    <n v="0"/>
    <n v="0"/>
    <n v="3.3"/>
  </r>
  <r>
    <n v="9009"/>
    <x v="2"/>
    <s v="p2"/>
    <d v="2019-08-01T00:00:00"/>
    <n v="5"/>
    <x v="4"/>
    <n v="213"/>
    <x v="4"/>
    <n v="8"/>
    <n v="852.68"/>
    <x v="80"/>
    <n v="1.5500000000000003"/>
    <n v="4.53"/>
    <n v="0"/>
    <n v="0"/>
    <n v="0"/>
    <n v="0"/>
    <n v="0"/>
    <n v="0"/>
    <n v="4.53"/>
  </r>
  <r>
    <n v="9009"/>
    <x v="2"/>
    <s v="p3"/>
    <d v="2019-08-01T00:00:00"/>
    <n v="5"/>
    <x v="4"/>
    <n v="213"/>
    <x v="4"/>
    <n v="9"/>
    <n v="973.67"/>
    <x v="81"/>
    <n v="1.9100000000000001"/>
    <n v="5.29"/>
    <n v="0"/>
    <n v="0"/>
    <n v="0"/>
    <n v="0"/>
    <n v="0"/>
    <n v="0"/>
    <n v="5.29"/>
  </r>
  <r>
    <n v="9009"/>
    <x v="2"/>
    <s v="p4"/>
    <d v="2019-08-01T00:00:00"/>
    <n v="5"/>
    <x v="4"/>
    <n v="213"/>
    <x v="4"/>
    <n v="8"/>
    <n v="895.31"/>
    <x v="81"/>
    <n v="1.8899999999999997"/>
    <n v="5.27"/>
    <n v="0"/>
    <n v="0"/>
    <n v="0"/>
    <n v="0"/>
    <n v="0"/>
    <n v="0"/>
    <n v="5.27"/>
  </r>
  <r>
    <n v="9009"/>
    <x v="2"/>
    <s v="p5"/>
    <d v="2019-08-01T00:00:00"/>
    <n v="5"/>
    <x v="4"/>
    <n v="213"/>
    <x v="4"/>
    <n v="6"/>
    <n v="726.82"/>
    <x v="82"/>
    <n v="1.52"/>
    <n v="4.25"/>
    <n v="1"/>
    <n v="0"/>
    <n v="0"/>
    <n v="0"/>
    <n v="0"/>
    <n v="0"/>
    <n v="4.25"/>
  </r>
  <r>
    <n v="9004"/>
    <x v="3"/>
    <s v="p2"/>
    <d v="2019-08-01T00:00:00"/>
    <n v="5"/>
    <x v="4"/>
    <n v="213"/>
    <x v="4"/>
    <n v="7"/>
    <n v="963.72"/>
    <x v="48"/>
    <n v="2.0700000000000003"/>
    <n v="5.86"/>
    <n v="0"/>
    <n v="0"/>
    <n v="0"/>
    <n v="0"/>
    <n v="0"/>
    <n v="0"/>
    <n v="5.86"/>
  </r>
  <r>
    <n v="9004"/>
    <x v="3"/>
    <s v="p3"/>
    <d v="2019-08-01T00:00:00"/>
    <n v="5"/>
    <x v="4"/>
    <n v="213"/>
    <x v="4"/>
    <n v="10"/>
    <n v="1138.57"/>
    <x v="83"/>
    <n v="2.7"/>
    <n v="7.05"/>
    <n v="2"/>
    <n v="0"/>
    <n v="0"/>
    <n v="0"/>
    <n v="0"/>
    <n v="0"/>
    <n v="7.05"/>
  </r>
  <r>
    <n v="9004"/>
    <x v="3"/>
    <s v="p4"/>
    <d v="2019-08-01T00:00:00"/>
    <n v="5"/>
    <x v="4"/>
    <n v="213"/>
    <x v="4"/>
    <n v="8"/>
    <n v="1157.2"/>
    <x v="84"/>
    <n v="2.74"/>
    <n v="7.41"/>
    <n v="2"/>
    <n v="0"/>
    <n v="0"/>
    <n v="0"/>
    <n v="0"/>
    <n v="0"/>
    <n v="7.41"/>
  </r>
  <r>
    <n v="9004"/>
    <x v="3"/>
    <s v="p5"/>
    <d v="2019-08-01T00:00:00"/>
    <n v="5"/>
    <x v="4"/>
    <n v="213"/>
    <x v="4"/>
    <n v="7"/>
    <n v="1092.6099999999999"/>
    <x v="85"/>
    <n v="2.2599999999999998"/>
    <n v="6.29"/>
    <n v="0"/>
    <n v="0"/>
    <n v="0"/>
    <n v="0"/>
    <n v="0"/>
    <n v="0"/>
    <n v="6.29"/>
  </r>
  <r>
    <n v="9005"/>
    <x v="3"/>
    <s v="p1"/>
    <d v="2019-08-01T00:00:00"/>
    <n v="5"/>
    <x v="4"/>
    <n v="213"/>
    <x v="4"/>
    <n v="9"/>
    <n v="1012.06"/>
    <x v="86"/>
    <n v="2.3200000000000003"/>
    <n v="6.28"/>
    <n v="0"/>
    <n v="0"/>
    <n v="0"/>
    <n v="0"/>
    <n v="0"/>
    <n v="0"/>
    <n v="6.28"/>
  </r>
  <r>
    <n v="9005"/>
    <x v="3"/>
    <s v="p2"/>
    <d v="2019-08-01T00:00:00"/>
    <n v="5"/>
    <x v="4"/>
    <n v="213"/>
    <x v="4"/>
    <n v="8"/>
    <n v="1094.81"/>
    <x v="87"/>
    <n v="2.5200000000000005"/>
    <n v="7.37"/>
    <n v="3"/>
    <n v="0"/>
    <n v="0"/>
    <n v="0"/>
    <n v="0"/>
    <n v="0"/>
    <n v="7.37"/>
  </r>
  <r>
    <n v="9005"/>
    <x v="3"/>
    <s v="p3"/>
    <d v="2019-08-01T00:00:00"/>
    <n v="5"/>
    <x v="4"/>
    <n v="213"/>
    <x v="4"/>
    <n v="11"/>
    <n v="1229.92"/>
    <x v="88"/>
    <n v="2.71"/>
    <n v="7.09"/>
    <n v="0"/>
    <n v="0"/>
    <n v="0"/>
    <n v="0"/>
    <n v="0"/>
    <n v="0"/>
    <n v="7.09"/>
  </r>
  <r>
    <n v="9005"/>
    <x v="3"/>
    <s v="p4"/>
    <d v="2019-08-01T00:00:00"/>
    <n v="5"/>
    <x v="4"/>
    <n v="213"/>
    <x v="4"/>
    <n v="7"/>
    <n v="981.83"/>
    <x v="89"/>
    <n v="1.6800000000000002"/>
    <n v="5.08"/>
    <n v="1"/>
    <n v="0"/>
    <n v="0"/>
    <n v="0"/>
    <n v="0"/>
    <n v="0"/>
    <n v="5.08"/>
  </r>
  <r>
    <n v="9005"/>
    <x v="3"/>
    <s v="p5"/>
    <d v="2019-08-01T00:00:00"/>
    <n v="5"/>
    <x v="4"/>
    <n v="213"/>
    <x v="4"/>
    <n v="10"/>
    <n v="1140.68"/>
    <x v="90"/>
    <n v="2.3500000000000005"/>
    <n v="6.41"/>
    <n v="0"/>
    <n v="0"/>
    <n v="0"/>
    <n v="0"/>
    <n v="0"/>
    <n v="0"/>
    <n v="6.41"/>
  </r>
  <r>
    <n v="9011"/>
    <x v="3"/>
    <s v="p2"/>
    <d v="2019-08-01T00:00:00"/>
    <n v="5"/>
    <x v="4"/>
    <n v="213"/>
    <x v="4"/>
    <n v="7"/>
    <n v="812.38"/>
    <x v="91"/>
    <n v="1.5500000000000003"/>
    <n v="4.33"/>
    <n v="0"/>
    <n v="0"/>
    <n v="0"/>
    <n v="0"/>
    <n v="0"/>
    <n v="0"/>
    <n v="4.33"/>
  </r>
  <r>
    <n v="9011"/>
    <x v="3"/>
    <s v="p3"/>
    <d v="2019-08-01T00:00:00"/>
    <n v="5"/>
    <x v="4"/>
    <n v="213"/>
    <x v="4"/>
    <n v="8"/>
    <n v="1018.28"/>
    <x v="92"/>
    <n v="2.2699999999999996"/>
    <n v="5.72"/>
    <n v="0"/>
    <n v="0"/>
    <n v="0"/>
    <n v="0"/>
    <n v="0"/>
    <n v="0"/>
    <n v="5.72"/>
  </r>
  <r>
    <n v="9011"/>
    <x v="3"/>
    <s v="p4"/>
    <d v="2019-08-01T00:00:00"/>
    <n v="5"/>
    <x v="4"/>
    <n v="213"/>
    <x v="4"/>
    <n v="11"/>
    <n v="1141.53"/>
    <x v="93"/>
    <n v="2.7"/>
    <n v="7.11"/>
    <n v="1"/>
    <n v="0"/>
    <n v="0"/>
    <n v="0"/>
    <n v="0"/>
    <n v="0"/>
    <n v="7.11"/>
  </r>
  <r>
    <n v="9011"/>
    <x v="3"/>
    <s v="p5"/>
    <d v="2019-08-01T00:00:00"/>
    <n v="5"/>
    <x v="4"/>
    <n v="213"/>
    <x v="4"/>
    <n v="10"/>
    <n v="1252.68"/>
    <x v="94"/>
    <n v="2.67"/>
    <n v="6.86"/>
    <n v="0"/>
    <n v="0"/>
    <n v="0"/>
    <n v="0"/>
    <n v="0"/>
    <n v="0"/>
    <n v="6.86"/>
  </r>
  <r>
    <n v="9001"/>
    <x v="0"/>
    <s v="p2"/>
    <d v="2019-08-08T00:00:00"/>
    <n v="6"/>
    <x v="5"/>
    <n v="220"/>
    <x v="5"/>
    <n v="7"/>
    <n v="1072.2"/>
    <x v="95"/>
    <n v="4.45"/>
    <n v="9.58"/>
    <n v="3"/>
    <n v="0"/>
    <n v="0"/>
    <n v="0"/>
    <n v="0"/>
    <n v="0"/>
    <n v="9.58"/>
  </r>
  <r>
    <n v="9001"/>
    <x v="0"/>
    <s v="p3"/>
    <d v="2019-08-08T00:00:00"/>
    <n v="6"/>
    <x v="5"/>
    <n v="220"/>
    <x v="5"/>
    <n v="8"/>
    <n v="942.95"/>
    <x v="96"/>
    <n v="3.08"/>
    <n v="7.17"/>
    <n v="3"/>
    <n v="0"/>
    <n v="0"/>
    <n v="0"/>
    <n v="0"/>
    <n v="0"/>
    <n v="7.17"/>
  </r>
  <r>
    <n v="9001"/>
    <x v="0"/>
    <s v="p4"/>
    <d v="2019-08-08T00:00:00"/>
    <n v="6"/>
    <x v="5"/>
    <n v="220"/>
    <x v="5"/>
    <n v="8"/>
    <n v="949.42"/>
    <x v="97"/>
    <n v="3.76"/>
    <n v="7.63"/>
    <n v="3"/>
    <n v="0"/>
    <n v="0"/>
    <n v="0"/>
    <n v="0"/>
    <n v="0"/>
    <n v="7.63"/>
  </r>
  <r>
    <n v="9008"/>
    <x v="0"/>
    <s v="p1"/>
    <d v="2019-08-08T00:00:00"/>
    <n v="6"/>
    <x v="5"/>
    <n v="220"/>
    <x v="5"/>
    <n v="8"/>
    <n v="1023.61"/>
    <x v="98"/>
    <n v="3.3100000000000005"/>
    <n v="7.53"/>
    <n v="4"/>
    <n v="0"/>
    <n v="0"/>
    <n v="0"/>
    <n v="0"/>
    <n v="0"/>
    <n v="7.53"/>
  </r>
  <r>
    <n v="9008"/>
    <x v="0"/>
    <s v="p2"/>
    <d v="2019-08-08T00:00:00"/>
    <n v="6"/>
    <x v="5"/>
    <n v="220"/>
    <x v="5"/>
    <n v="8"/>
    <n v="1053.33"/>
    <x v="99"/>
    <n v="3.7900000000000009"/>
    <n v="8.31"/>
    <n v="9"/>
    <n v="0"/>
    <n v="0"/>
    <n v="0"/>
    <n v="0"/>
    <n v="0"/>
    <n v="8.31"/>
  </r>
  <r>
    <n v="9008"/>
    <x v="0"/>
    <s v="p3"/>
    <d v="2019-08-08T00:00:00"/>
    <n v="6"/>
    <x v="5"/>
    <n v="220"/>
    <x v="5"/>
    <n v="7"/>
    <n v="922.67"/>
    <x v="100"/>
    <n v="3.54"/>
    <n v="7.67"/>
    <n v="5"/>
    <n v="0"/>
    <n v="0"/>
    <n v="0"/>
    <n v="0"/>
    <n v="0"/>
    <n v="7.67"/>
  </r>
  <r>
    <n v="9008"/>
    <x v="0"/>
    <s v="p5"/>
    <d v="2019-08-08T00:00:00"/>
    <n v="6"/>
    <x v="5"/>
    <n v="220"/>
    <x v="5"/>
    <n v="7"/>
    <n v="865.25"/>
    <x v="101"/>
    <n v="3.9"/>
    <n v="7.71"/>
    <n v="6"/>
    <n v="0"/>
    <n v="0"/>
    <n v="0"/>
    <n v="0"/>
    <n v="0"/>
    <n v="7.71"/>
  </r>
  <r>
    <n v="9010"/>
    <x v="0"/>
    <s v="p1"/>
    <d v="2019-08-08T00:00:00"/>
    <n v="6"/>
    <x v="5"/>
    <n v="220"/>
    <x v="5"/>
    <n v="10"/>
    <n v="1324.23"/>
    <x v="102"/>
    <n v="5.0100000000000007"/>
    <n v="10.63"/>
    <n v="5"/>
    <n v="0"/>
    <n v="0"/>
    <n v="0"/>
    <n v="0"/>
    <n v="0"/>
    <n v="10.63"/>
  </r>
  <r>
    <n v="9010"/>
    <x v="0"/>
    <s v="p2"/>
    <d v="2019-08-08T00:00:00"/>
    <n v="6"/>
    <x v="5"/>
    <n v="220"/>
    <x v="5"/>
    <n v="7"/>
    <n v="908.48"/>
    <x v="48"/>
    <n v="3.29"/>
    <n v="7.08"/>
    <n v="5"/>
    <n v="0"/>
    <n v="0"/>
    <n v="0"/>
    <n v="0"/>
    <n v="0"/>
    <n v="7.08"/>
  </r>
  <r>
    <n v="9010"/>
    <x v="0"/>
    <s v="p3"/>
    <d v="2019-08-08T00:00:00"/>
    <n v="6"/>
    <x v="5"/>
    <n v="220"/>
    <x v="5"/>
    <n v="8"/>
    <n v="922.67"/>
    <x v="103"/>
    <n v="3.7700000000000005"/>
    <n v="7.57"/>
    <n v="4"/>
    <n v="0"/>
    <n v="0"/>
    <n v="0"/>
    <n v="0"/>
    <n v="0"/>
    <n v="7.57"/>
  </r>
  <r>
    <n v="9010"/>
    <x v="0"/>
    <s v="p4"/>
    <d v="2019-08-08T00:00:00"/>
    <n v="6"/>
    <x v="5"/>
    <n v="220"/>
    <x v="5"/>
    <n v="8"/>
    <n v="999.51"/>
    <x v="62"/>
    <n v="4.0500000000000007"/>
    <n v="8.64"/>
    <n v="2"/>
    <n v="0"/>
    <n v="0"/>
    <n v="0"/>
    <n v="0"/>
    <n v="0"/>
    <n v="8.64"/>
  </r>
  <r>
    <n v="9010"/>
    <x v="0"/>
    <s v="p5"/>
    <d v="2019-08-08T00:00:00"/>
    <n v="6"/>
    <x v="5"/>
    <n v="220"/>
    <x v="5"/>
    <n v="8"/>
    <n v="951.75"/>
    <x v="104"/>
    <n v="3.29"/>
    <n v="7.4"/>
    <n v="2"/>
    <n v="0"/>
    <n v="0"/>
    <n v="0"/>
    <n v="0"/>
    <n v="0"/>
    <n v="7.4"/>
  </r>
  <r>
    <n v="9002"/>
    <x v="1"/>
    <s v="p1"/>
    <d v="2019-08-08T00:00:00"/>
    <n v="6"/>
    <x v="5"/>
    <n v="220"/>
    <x v="5"/>
    <n v="7"/>
    <n v="1128.19"/>
    <x v="105"/>
    <n v="3.7699999999999996"/>
    <n v="8.43"/>
    <n v="9"/>
    <n v="0"/>
    <n v="0"/>
    <n v="0"/>
    <n v="0"/>
    <n v="0"/>
    <n v="8.43"/>
  </r>
  <r>
    <n v="9002"/>
    <x v="1"/>
    <s v="p2"/>
    <d v="2019-08-08T00:00:00"/>
    <n v="6"/>
    <x v="5"/>
    <n v="220"/>
    <x v="5"/>
    <n v="8"/>
    <n v="1243.8900000000001"/>
    <x v="106"/>
    <n v="3.79"/>
    <n v="8.32"/>
    <n v="8"/>
    <n v="0"/>
    <n v="0"/>
    <n v="0"/>
    <n v="0"/>
    <n v="0"/>
    <n v="8.32"/>
  </r>
  <r>
    <n v="9002"/>
    <x v="1"/>
    <s v="p3"/>
    <d v="2019-08-08T00:00:00"/>
    <n v="6"/>
    <x v="5"/>
    <n v="220"/>
    <x v="5"/>
    <n v="9"/>
    <n v="1508.36"/>
    <x v="107"/>
    <n v="5.13"/>
    <n v="11.58"/>
    <n v="12"/>
    <n v="0"/>
    <n v="0"/>
    <n v="0"/>
    <n v="0"/>
    <n v="0"/>
    <n v="11.58"/>
  </r>
  <r>
    <n v="9002"/>
    <x v="1"/>
    <s v="p4"/>
    <d v="2019-08-08T00:00:00"/>
    <n v="6"/>
    <x v="5"/>
    <n v="220"/>
    <x v="5"/>
    <n v="7"/>
    <n v="828.19"/>
    <x v="108"/>
    <n v="2.2100000000000004"/>
    <n v="4.6900000000000004"/>
    <n v="8"/>
    <n v="0"/>
    <n v="0"/>
    <n v="0"/>
    <n v="0"/>
    <n v="0"/>
    <n v="4.6900000000000004"/>
  </r>
  <r>
    <n v="9007"/>
    <x v="1"/>
    <s v="p1"/>
    <d v="2019-08-08T00:00:00"/>
    <n v="6"/>
    <x v="5"/>
    <n v="220"/>
    <x v="5"/>
    <n v="8"/>
    <n v="1173.58"/>
    <x v="109"/>
    <n v="3.8"/>
    <n v="9.26"/>
    <n v="8"/>
    <n v="0"/>
    <n v="0"/>
    <n v="0"/>
    <n v="0"/>
    <n v="0"/>
    <n v="9.26"/>
  </r>
  <r>
    <n v="9007"/>
    <x v="1"/>
    <s v="p2"/>
    <d v="2019-08-08T00:00:00"/>
    <n v="6"/>
    <x v="5"/>
    <n v="220"/>
    <x v="5"/>
    <n v="9"/>
    <n v="1263.55"/>
    <x v="110"/>
    <n v="4.62"/>
    <n v="9.59"/>
    <n v="11"/>
    <n v="0"/>
    <n v="0"/>
    <n v="0"/>
    <n v="0"/>
    <n v="0"/>
    <n v="9.59"/>
  </r>
  <r>
    <n v="9007"/>
    <x v="1"/>
    <s v="p3"/>
    <d v="2019-08-08T00:00:00"/>
    <n v="6"/>
    <x v="5"/>
    <n v="220"/>
    <x v="5"/>
    <n v="8"/>
    <n v="1197.9000000000001"/>
    <x v="111"/>
    <n v="4.4299999999999988"/>
    <n v="9.7899999999999991"/>
    <n v="7"/>
    <n v="0"/>
    <n v="0"/>
    <n v="0"/>
    <n v="0"/>
    <n v="0"/>
    <n v="9.7899999999999991"/>
  </r>
  <r>
    <n v="9007"/>
    <x v="1"/>
    <s v="p4"/>
    <d v="2019-08-08T00:00:00"/>
    <n v="6"/>
    <x v="5"/>
    <n v="220"/>
    <x v="5"/>
    <n v="10"/>
    <n v="1614.08"/>
    <x v="107"/>
    <n v="5.0200000000000005"/>
    <n v="11.47"/>
    <n v="7"/>
    <n v="0"/>
    <n v="0"/>
    <n v="0"/>
    <n v="0"/>
    <n v="0"/>
    <n v="11.47"/>
  </r>
  <r>
    <n v="9012"/>
    <x v="1"/>
    <s v="p1"/>
    <d v="2019-08-08T00:00:00"/>
    <n v="6"/>
    <x v="5"/>
    <n v="220"/>
    <x v="5"/>
    <n v="7"/>
    <n v="933.87"/>
    <x v="112"/>
    <n v="2.1099999999999994"/>
    <n v="5.0999999999999996"/>
    <n v="0"/>
    <n v="0"/>
    <n v="0"/>
    <n v="0"/>
    <n v="0"/>
    <n v="0"/>
    <n v="5.0999999999999996"/>
  </r>
  <r>
    <n v="9012"/>
    <x v="1"/>
    <s v="p2"/>
    <d v="2019-08-08T00:00:00"/>
    <n v="6"/>
    <x v="5"/>
    <n v="220"/>
    <x v="5"/>
    <n v="10"/>
    <n v="1606.3"/>
    <x v="113"/>
    <n v="3.9800000000000004"/>
    <n v="9.99"/>
    <n v="8"/>
    <n v="0"/>
    <n v="0"/>
    <n v="0"/>
    <n v="0"/>
    <n v="0"/>
    <n v="9.99"/>
  </r>
  <r>
    <n v="9012"/>
    <x v="1"/>
    <s v="p3"/>
    <d v="2019-08-08T00:00:00"/>
    <n v="6"/>
    <x v="5"/>
    <n v="220"/>
    <x v="5"/>
    <n v="10"/>
    <n v="1296.94"/>
    <x v="114"/>
    <n v="4.1399999999999997"/>
    <n v="9.5299999999999994"/>
    <n v="7"/>
    <n v="0"/>
    <n v="0"/>
    <n v="0"/>
    <n v="0"/>
    <n v="0"/>
    <n v="9.5299999999999994"/>
  </r>
  <r>
    <n v="9012"/>
    <x v="1"/>
    <s v="p4"/>
    <d v="2019-08-08T00:00:00"/>
    <n v="6"/>
    <x v="5"/>
    <n v="220"/>
    <x v="5"/>
    <n v="7"/>
    <n v="840.37"/>
    <x v="49"/>
    <n v="2.0900000000000003"/>
    <n v="5.15"/>
    <n v="3"/>
    <n v="0"/>
    <n v="0"/>
    <n v="0"/>
    <n v="0"/>
    <n v="0"/>
    <n v="5.15"/>
  </r>
  <r>
    <n v="9012"/>
    <x v="1"/>
    <s v="p5"/>
    <d v="2019-08-08T00:00:00"/>
    <n v="6"/>
    <x v="5"/>
    <n v="220"/>
    <x v="5"/>
    <n v="9"/>
    <n v="1342.35"/>
    <x v="115"/>
    <n v="4.0499999999999989"/>
    <n v="9.5299999999999994"/>
    <n v="7"/>
    <n v="0"/>
    <n v="0"/>
    <n v="0"/>
    <n v="0"/>
    <n v="0"/>
    <n v="9.5299999999999994"/>
  </r>
  <r>
    <n v="9003"/>
    <x v="2"/>
    <s v="p1"/>
    <d v="2019-08-08T00:00:00"/>
    <n v="6"/>
    <x v="5"/>
    <n v="220"/>
    <x v="5"/>
    <n v="10"/>
    <n v="1345.16"/>
    <x v="116"/>
    <n v="4.6700000000000008"/>
    <n v="10.98"/>
    <n v="9"/>
    <n v="0"/>
    <n v="0"/>
    <n v="0"/>
    <n v="0"/>
    <n v="0"/>
    <n v="10.98"/>
  </r>
  <r>
    <n v="9003"/>
    <x v="2"/>
    <s v="p2"/>
    <d v="2019-08-08T00:00:00"/>
    <n v="6"/>
    <x v="5"/>
    <n v="220"/>
    <x v="5"/>
    <n v="9"/>
    <n v="1353.26"/>
    <x v="117"/>
    <n v="5.2700000000000005"/>
    <n v="12.56"/>
    <n v="5"/>
    <n v="0"/>
    <n v="0"/>
    <n v="0"/>
    <n v="0"/>
    <n v="0"/>
    <n v="12.56"/>
  </r>
  <r>
    <n v="9003"/>
    <x v="2"/>
    <s v="p3"/>
    <d v="2019-08-08T00:00:00"/>
    <n v="6"/>
    <x v="5"/>
    <n v="220"/>
    <x v="5"/>
    <n v="10"/>
    <n v="1524.02"/>
    <x v="118"/>
    <n v="4.8100000000000005"/>
    <n v="11.22"/>
    <n v="8"/>
    <n v="0"/>
    <n v="0"/>
    <n v="0"/>
    <n v="0"/>
    <n v="0"/>
    <n v="11.22"/>
  </r>
  <r>
    <n v="9003"/>
    <x v="2"/>
    <s v="p4"/>
    <d v="2019-08-08T00:00:00"/>
    <n v="6"/>
    <x v="5"/>
    <n v="220"/>
    <x v="5"/>
    <n v="7"/>
    <n v="1096.23"/>
    <x v="119"/>
    <n v="3.6000000000000005"/>
    <n v="8.64"/>
    <n v="10"/>
    <n v="0"/>
    <n v="0"/>
    <n v="0"/>
    <n v="0"/>
    <n v="0"/>
    <n v="8.64"/>
  </r>
  <r>
    <n v="9003"/>
    <x v="2"/>
    <s v="p5"/>
    <d v="2019-08-08T00:00:00"/>
    <n v="6"/>
    <x v="5"/>
    <n v="220"/>
    <x v="5"/>
    <n v="8"/>
    <n v="752.02"/>
    <x v="56"/>
    <n v="2.1999999999999997"/>
    <n v="4.8099999999999996"/>
    <n v="0"/>
    <n v="0"/>
    <n v="0"/>
    <n v="0"/>
    <n v="0"/>
    <n v="0"/>
    <n v="4.8099999999999996"/>
  </r>
  <r>
    <n v="9006"/>
    <x v="2"/>
    <s v="p1"/>
    <d v="2019-08-08T00:00:00"/>
    <n v="6"/>
    <x v="5"/>
    <n v="220"/>
    <x v="5"/>
    <n v="7"/>
    <n v="815.96"/>
    <x v="101"/>
    <n v="2.9"/>
    <n v="6.71"/>
    <n v="1"/>
    <n v="0"/>
    <n v="0"/>
    <n v="0"/>
    <n v="0"/>
    <n v="0"/>
    <n v="6.71"/>
  </r>
  <r>
    <n v="9006"/>
    <x v="2"/>
    <s v="p2"/>
    <d v="2019-08-08T00:00:00"/>
    <n v="6"/>
    <x v="5"/>
    <n v="220"/>
    <x v="5"/>
    <n v="8"/>
    <n v="1248.6500000000001"/>
    <x v="120"/>
    <n v="4.5000000000000009"/>
    <n v="9.81"/>
    <n v="9"/>
    <n v="0"/>
    <n v="0"/>
    <n v="0"/>
    <n v="0"/>
    <n v="0"/>
    <n v="9.81"/>
  </r>
  <r>
    <n v="9006"/>
    <x v="2"/>
    <s v="p3"/>
    <d v="2019-08-08T00:00:00"/>
    <n v="6"/>
    <x v="5"/>
    <n v="220"/>
    <x v="5"/>
    <n v="9"/>
    <n v="1148.95"/>
    <x v="115"/>
    <n v="3.99"/>
    <n v="9.4700000000000006"/>
    <n v="3"/>
    <n v="0"/>
    <n v="0"/>
    <n v="0"/>
    <n v="0"/>
    <n v="0"/>
    <n v="9.4700000000000006"/>
  </r>
  <r>
    <n v="9006"/>
    <x v="2"/>
    <s v="p4"/>
    <d v="2019-08-08T00:00:00"/>
    <n v="6"/>
    <x v="5"/>
    <n v="220"/>
    <x v="5"/>
    <n v="9"/>
    <n v="1226.98"/>
    <x v="121"/>
    <n v="3.9899999999999993"/>
    <n v="10.029999999999999"/>
    <n v="6"/>
    <n v="0"/>
    <n v="0"/>
    <n v="0"/>
    <n v="0"/>
    <n v="0"/>
    <n v="10.029999999999999"/>
  </r>
  <r>
    <n v="9006"/>
    <x v="2"/>
    <s v="p5"/>
    <d v="2019-08-08T00:00:00"/>
    <n v="6"/>
    <x v="5"/>
    <n v="220"/>
    <x v="5"/>
    <n v="8"/>
    <n v="959.92"/>
    <x v="60"/>
    <n v="3.3899999999999997"/>
    <n v="8.02"/>
    <n v="4"/>
    <n v="0"/>
    <n v="0"/>
    <n v="0"/>
    <n v="0"/>
    <n v="0"/>
    <n v="8.02"/>
  </r>
  <r>
    <n v="9009"/>
    <x v="2"/>
    <s v="p1"/>
    <d v="2019-08-08T00:00:00"/>
    <n v="6"/>
    <x v="5"/>
    <n v="220"/>
    <x v="5"/>
    <n v="7"/>
    <n v="719.85"/>
    <x v="122"/>
    <n v="4.16"/>
    <n v="7.29"/>
    <n v="5"/>
    <n v="0"/>
    <n v="0"/>
    <n v="0"/>
    <n v="0"/>
    <n v="0"/>
    <n v="7.29"/>
  </r>
  <r>
    <n v="9009"/>
    <x v="2"/>
    <s v="p2"/>
    <d v="2019-08-08T00:00:00"/>
    <n v="6"/>
    <x v="5"/>
    <n v="220"/>
    <x v="5"/>
    <n v="7"/>
    <n v="997.08"/>
    <x v="123"/>
    <n v="3.4799999999999995"/>
    <n v="7.56"/>
    <n v="9"/>
    <n v="0"/>
    <n v="0"/>
    <n v="0"/>
    <n v="0"/>
    <n v="0"/>
    <n v="7.56"/>
  </r>
  <r>
    <n v="9009"/>
    <x v="2"/>
    <s v="p4"/>
    <d v="2019-08-08T00:00:00"/>
    <n v="6"/>
    <x v="5"/>
    <n v="220"/>
    <x v="5"/>
    <n v="8"/>
    <n v="985.95"/>
    <x v="124"/>
    <n v="2.8800000000000008"/>
    <n v="6.98"/>
    <n v="6"/>
    <n v="0"/>
    <n v="0"/>
    <n v="0"/>
    <n v="0"/>
    <n v="0"/>
    <n v="6.98"/>
  </r>
  <r>
    <n v="9004"/>
    <x v="3"/>
    <s v="p1"/>
    <d v="2019-08-08T00:00:00"/>
    <n v="6"/>
    <x v="5"/>
    <n v="220"/>
    <x v="5"/>
    <n v="9"/>
    <n v="1161.1300000000001"/>
    <x v="125"/>
    <n v="4.4000000000000004"/>
    <n v="10"/>
    <n v="4"/>
    <n v="0"/>
    <n v="0"/>
    <n v="0"/>
    <n v="0"/>
    <n v="0"/>
    <n v="10"/>
  </r>
  <r>
    <n v="9004"/>
    <x v="3"/>
    <s v="p2"/>
    <d v="2019-08-08T00:00:00"/>
    <n v="6"/>
    <x v="5"/>
    <n v="220"/>
    <x v="5"/>
    <n v="10"/>
    <n v="1406.7"/>
    <x v="126"/>
    <n v="4.05"/>
    <n v="8.52"/>
    <n v="2"/>
    <n v="0"/>
    <n v="0"/>
    <n v="0"/>
    <n v="0"/>
    <n v="0"/>
    <n v="8.52"/>
  </r>
  <r>
    <n v="9004"/>
    <x v="3"/>
    <s v="p4"/>
    <d v="2019-08-08T00:00:00"/>
    <n v="6"/>
    <x v="5"/>
    <n v="220"/>
    <x v="5"/>
    <n v="9"/>
    <n v="1222.3699999999999"/>
    <x v="127"/>
    <n v="3.669999999999999"/>
    <n v="8.6999999999999993"/>
    <n v="7"/>
    <n v="0"/>
    <n v="0"/>
    <n v="0"/>
    <n v="0"/>
    <n v="0"/>
    <n v="8.6999999999999993"/>
  </r>
  <r>
    <n v="9005"/>
    <x v="3"/>
    <s v="p1"/>
    <d v="2019-08-08T00:00:00"/>
    <n v="6"/>
    <x v="5"/>
    <n v="220"/>
    <x v="5"/>
    <n v="10"/>
    <n v="1163.08"/>
    <x v="94"/>
    <n v="3.3699999999999992"/>
    <n v="7.56"/>
    <n v="10"/>
    <n v="0"/>
    <n v="0"/>
    <n v="0"/>
    <n v="0"/>
    <n v="0"/>
    <n v="7.56"/>
  </r>
  <r>
    <n v="9005"/>
    <x v="3"/>
    <s v="p2"/>
    <d v="2019-08-08T00:00:00"/>
    <n v="6"/>
    <x v="5"/>
    <n v="220"/>
    <x v="5"/>
    <n v="7"/>
    <n v="989.45"/>
    <x v="128"/>
    <n v="1.96"/>
    <n v="5.01"/>
    <n v="3"/>
    <n v="0"/>
    <n v="0"/>
    <n v="0"/>
    <n v="0"/>
    <n v="0"/>
    <n v="5.01"/>
  </r>
  <r>
    <n v="9005"/>
    <x v="3"/>
    <s v="p3"/>
    <d v="2019-08-08T00:00:00"/>
    <n v="6"/>
    <x v="5"/>
    <n v="220"/>
    <x v="5"/>
    <n v="8"/>
    <n v="1108.0899999999999"/>
    <x v="129"/>
    <n v="2.84"/>
    <n v="7.72"/>
    <n v="4"/>
    <n v="0"/>
    <n v="0"/>
    <n v="0"/>
    <n v="0"/>
    <n v="0"/>
    <n v="7.72"/>
  </r>
  <r>
    <n v="9005"/>
    <x v="3"/>
    <s v="p4"/>
    <d v="2019-08-08T00:00:00"/>
    <n v="6"/>
    <x v="5"/>
    <n v="220"/>
    <x v="5"/>
    <n v="10"/>
    <n v="1143.96"/>
    <x v="130"/>
    <n v="3.76"/>
    <n v="8.75"/>
    <n v="8"/>
    <n v="0"/>
    <n v="0"/>
    <n v="0"/>
    <n v="0"/>
    <n v="0"/>
    <n v="8.75"/>
  </r>
  <r>
    <n v="9005"/>
    <x v="3"/>
    <s v="p5"/>
    <d v="2019-08-08T00:00:00"/>
    <n v="6"/>
    <x v="5"/>
    <n v="220"/>
    <x v="5"/>
    <n v="10"/>
    <n v="1679.55"/>
    <x v="131"/>
    <n v="5.27"/>
    <n v="11.42"/>
    <n v="0"/>
    <n v="0"/>
    <n v="0"/>
    <n v="0"/>
    <n v="0"/>
    <n v="0"/>
    <n v="11.42"/>
  </r>
  <r>
    <n v="9011"/>
    <x v="3"/>
    <s v="p1"/>
    <d v="2019-08-08T00:00:00"/>
    <n v="6"/>
    <x v="5"/>
    <n v="220"/>
    <x v="5"/>
    <n v="9"/>
    <n v="1061.68"/>
    <x v="90"/>
    <n v="2.9200000000000008"/>
    <n v="6.98"/>
    <n v="2"/>
    <n v="0"/>
    <n v="0"/>
    <n v="0"/>
    <n v="0"/>
    <n v="0"/>
    <n v="6.98"/>
  </r>
  <r>
    <n v="9011"/>
    <x v="3"/>
    <s v="p2"/>
    <d v="2019-08-08T00:00:00"/>
    <n v="6"/>
    <x v="5"/>
    <n v="220"/>
    <x v="5"/>
    <n v="8"/>
    <n v="1016.11"/>
    <x v="123"/>
    <n v="2.9799999999999995"/>
    <n v="7.06"/>
    <n v="6"/>
    <n v="0"/>
    <n v="0"/>
    <n v="0"/>
    <n v="0"/>
    <n v="0"/>
    <n v="7.06"/>
  </r>
  <r>
    <n v="9011"/>
    <x v="3"/>
    <s v="p3"/>
    <d v="2019-08-08T00:00:00"/>
    <n v="6"/>
    <x v="5"/>
    <n v="220"/>
    <x v="5"/>
    <n v="10"/>
    <n v="1398.78"/>
    <x v="132"/>
    <n v="4.46"/>
    <n v="10.24"/>
    <n v="3"/>
    <n v="0"/>
    <n v="0"/>
    <n v="0"/>
    <n v="0"/>
    <n v="0"/>
    <n v="10.24"/>
  </r>
  <r>
    <n v="9011"/>
    <x v="3"/>
    <s v="p4"/>
    <d v="2019-08-08T00:00:00"/>
    <n v="6"/>
    <x v="5"/>
    <n v="220"/>
    <x v="5"/>
    <n v="9"/>
    <n v="1267.28"/>
    <x v="133"/>
    <n v="3.8699999999999992"/>
    <n v="9.27"/>
    <n v="6"/>
    <n v="0"/>
    <n v="0"/>
    <n v="0"/>
    <n v="0"/>
    <n v="0"/>
    <n v="9.27"/>
  </r>
  <r>
    <n v="9001"/>
    <x v="0"/>
    <s v="p1"/>
    <d v="2019-08-16T00:00:00"/>
    <n v="7"/>
    <x v="6"/>
    <n v="228"/>
    <x v="6"/>
    <n v="8"/>
    <n v="1159.6300000000001"/>
    <x v="134"/>
    <n v="7.82"/>
    <n v="14.19"/>
    <n v="20"/>
    <n v="1"/>
    <n v="0"/>
    <n v="0"/>
    <n v="0"/>
    <n v="0"/>
    <n v="13"/>
  </r>
  <r>
    <n v="9001"/>
    <x v="0"/>
    <s v="p2"/>
    <d v="2019-08-16T00:00:00"/>
    <n v="7"/>
    <x v="6"/>
    <n v="228"/>
    <x v="6"/>
    <n v="7"/>
    <n v="958.3"/>
    <x v="110"/>
    <n v="6.27"/>
    <n v="11.49"/>
    <n v="16"/>
    <n v="0"/>
    <n v="0"/>
    <n v="0"/>
    <n v="0"/>
    <n v="0"/>
    <n v="11.239999999999998"/>
  </r>
  <r>
    <n v="9001"/>
    <x v="0"/>
    <s v="p3"/>
    <d v="2019-08-16T00:00:00"/>
    <n v="7"/>
    <x v="6"/>
    <n v="228"/>
    <x v="6"/>
    <n v="8"/>
    <n v="881.95"/>
    <x v="135"/>
    <n v="4.42"/>
    <n v="8.18"/>
    <n v="19"/>
    <n v="0"/>
    <n v="0"/>
    <n v="0"/>
    <n v="0"/>
    <n v="0"/>
    <n v="8.16"/>
  </r>
  <r>
    <n v="9001"/>
    <x v="0"/>
    <s v="p4"/>
    <d v="2019-08-16T00:00:00"/>
    <n v="7"/>
    <x v="6"/>
    <n v="228"/>
    <x v="6"/>
    <n v="10"/>
    <n v="1564.81"/>
    <x v="136"/>
    <n v="10.39"/>
    <n v="17.55"/>
    <n v="29"/>
    <n v="0"/>
    <n v="0"/>
    <n v="0"/>
    <n v="0"/>
    <n v="0"/>
    <n v="17.560000000000002"/>
  </r>
  <r>
    <n v="9001"/>
    <x v="0"/>
    <s v="p5"/>
    <d v="2019-08-16T00:00:00"/>
    <n v="7"/>
    <x v="6"/>
    <n v="228"/>
    <x v="6"/>
    <n v="9"/>
    <n v="1699"/>
    <x v="137"/>
    <n v="10.15"/>
    <n v="17.46"/>
    <n v="37"/>
    <n v="0"/>
    <n v="0"/>
    <n v="0"/>
    <n v="0"/>
    <n v="0"/>
    <n v="17.55"/>
  </r>
  <r>
    <n v="9008"/>
    <x v="0"/>
    <s v="p1"/>
    <d v="2019-08-16T00:00:00"/>
    <n v="7"/>
    <x v="6"/>
    <n v="228"/>
    <x v="6"/>
    <n v="8"/>
    <n v="1229.45"/>
    <x v="138"/>
    <m/>
    <n v="11.84"/>
    <n v="20"/>
    <n v="1"/>
    <n v="0"/>
    <n v="0"/>
    <n v="0"/>
    <n v="0"/>
    <m/>
  </r>
  <r>
    <n v="9008"/>
    <x v="0"/>
    <s v="p2"/>
    <d v="2019-08-16T00:00:00"/>
    <n v="7"/>
    <x v="6"/>
    <n v="228"/>
    <x v="6"/>
    <n v="8"/>
    <n v="1141.56"/>
    <x v="138"/>
    <m/>
    <n v="11.819999999999997"/>
    <n v="20"/>
    <n v="0"/>
    <n v="0"/>
    <n v="0"/>
    <n v="0"/>
    <n v="0"/>
    <m/>
  </r>
  <r>
    <n v="9008"/>
    <x v="0"/>
    <s v="p3"/>
    <d v="2019-08-16T00:00:00"/>
    <n v="7"/>
    <x v="6"/>
    <n v="228"/>
    <x v="6"/>
    <n v="9"/>
    <n v="1144.99"/>
    <x v="139"/>
    <n v="9.4"/>
    <n v="14.12"/>
    <n v="19"/>
    <n v="0"/>
    <n v="0"/>
    <n v="0"/>
    <n v="0"/>
    <n v="0"/>
    <n v="14.13"/>
  </r>
  <r>
    <n v="9008"/>
    <x v="0"/>
    <s v="p4"/>
    <d v="2019-08-16T00:00:00"/>
    <n v="7"/>
    <x v="6"/>
    <n v="228"/>
    <x v="6"/>
    <n v="8"/>
    <n v="1047.68"/>
    <x v="138"/>
    <m/>
    <n v="13.179999999999996"/>
    <n v="19"/>
    <n v="0"/>
    <n v="0"/>
    <n v="0"/>
    <n v="0"/>
    <n v="0"/>
    <m/>
  </r>
  <r>
    <n v="9008"/>
    <x v="0"/>
    <s v="p5"/>
    <d v="2019-08-16T00:00:00"/>
    <n v="7"/>
    <x v="6"/>
    <n v="228"/>
    <x v="6"/>
    <n v="8"/>
    <n v="1031.03"/>
    <x v="138"/>
    <m/>
    <n v="10.02"/>
    <n v="20"/>
    <n v="0"/>
    <n v="0"/>
    <n v="0"/>
    <n v="0"/>
    <n v="0"/>
    <m/>
  </r>
  <r>
    <n v="9010"/>
    <x v="0"/>
    <s v="p1"/>
    <d v="2019-08-16T00:00:00"/>
    <n v="7"/>
    <x v="6"/>
    <n v="228"/>
    <x v="6"/>
    <n v="9"/>
    <n v="1262.3900000000001"/>
    <x v="140"/>
    <n v="8.67"/>
    <n v="14.86"/>
    <n v="20"/>
    <n v="0"/>
    <n v="0"/>
    <n v="0"/>
    <n v="0"/>
    <n v="0"/>
    <n v="14.870000000000001"/>
  </r>
  <r>
    <n v="9010"/>
    <x v="0"/>
    <s v="p2"/>
    <d v="2019-08-16T00:00:00"/>
    <n v="7"/>
    <x v="6"/>
    <n v="228"/>
    <x v="6"/>
    <n v="9"/>
    <n v="1465.08"/>
    <x v="141"/>
    <n v="9.86"/>
    <n v="17.239999999999998"/>
    <n v="30"/>
    <n v="0"/>
    <n v="0"/>
    <n v="0"/>
    <n v="0"/>
    <n v="0"/>
    <n v="17.13"/>
  </r>
  <r>
    <n v="9010"/>
    <x v="0"/>
    <s v="p3"/>
    <d v="2019-08-16T00:00:00"/>
    <n v="7"/>
    <x v="6"/>
    <n v="228"/>
    <x v="6"/>
    <n v="7"/>
    <n v="810.57"/>
    <x v="142"/>
    <n v="4.93"/>
    <n v="8.2799999999999994"/>
    <n v="16"/>
    <n v="0"/>
    <n v="0"/>
    <n v="0"/>
    <n v="0"/>
    <n v="0"/>
    <n v="8.25"/>
  </r>
  <r>
    <n v="9010"/>
    <x v="0"/>
    <s v="p4"/>
    <d v="2019-08-16T00:00:00"/>
    <n v="7"/>
    <x v="6"/>
    <n v="228"/>
    <x v="6"/>
    <n v="9"/>
    <n v="985.77"/>
    <x v="138"/>
    <m/>
    <n v="8.9699999999999989"/>
    <n v="28"/>
    <n v="0"/>
    <n v="0"/>
    <n v="0"/>
    <n v="0"/>
    <n v="0"/>
    <m/>
  </r>
  <r>
    <n v="9002"/>
    <x v="1"/>
    <s v="p1"/>
    <d v="2019-08-16T00:00:00"/>
    <n v="7"/>
    <x v="6"/>
    <n v="228"/>
    <x v="6"/>
    <n v="9"/>
    <n v="1432.22"/>
    <x v="143"/>
    <n v="10.19"/>
    <n v="15.53"/>
    <n v="21"/>
    <n v="0"/>
    <n v="0"/>
    <n v="0"/>
    <n v="0"/>
    <n v="0"/>
    <n v="15.559999999999999"/>
  </r>
  <r>
    <n v="9002"/>
    <x v="1"/>
    <s v="p2"/>
    <d v="2019-08-16T00:00:00"/>
    <n v="7"/>
    <x v="6"/>
    <n v="228"/>
    <x v="6"/>
    <n v="12"/>
    <n v="1936.68"/>
    <x v="144"/>
    <n v="11.25"/>
    <n v="18.73"/>
    <n v="23"/>
    <n v="0"/>
    <n v="0"/>
    <n v="0"/>
    <n v="0"/>
    <n v="0"/>
    <n v="18.71"/>
  </r>
  <r>
    <n v="9002"/>
    <x v="1"/>
    <s v="p3"/>
    <d v="2019-08-16T00:00:00"/>
    <n v="7"/>
    <x v="6"/>
    <n v="228"/>
    <x v="6"/>
    <n v="9"/>
    <n v="1418.9"/>
    <x v="145"/>
    <n v="7.47"/>
    <n v="12.72"/>
    <n v="18"/>
    <n v="0"/>
    <n v="0"/>
    <n v="0"/>
    <n v="0"/>
    <n v="0"/>
    <n v="12.73"/>
  </r>
  <r>
    <n v="9002"/>
    <x v="1"/>
    <s v="p4"/>
    <d v="2019-08-16T00:00:00"/>
    <n v="7"/>
    <x v="6"/>
    <n v="228"/>
    <x v="6"/>
    <n v="9"/>
    <n v="1419.5"/>
    <x v="138"/>
    <m/>
    <n v="10.579999999999998"/>
    <n v="16"/>
    <n v="0"/>
    <n v="0"/>
    <n v="0"/>
    <n v="0"/>
    <n v="0"/>
    <m/>
  </r>
  <r>
    <n v="9007"/>
    <x v="1"/>
    <s v="p1"/>
    <d v="2019-08-16T00:00:00"/>
    <n v="7"/>
    <x v="6"/>
    <n v="228"/>
    <x v="6"/>
    <n v="8"/>
    <n v="1152.79"/>
    <x v="146"/>
    <n v="8.2100000000000009"/>
    <n v="12.36"/>
    <n v="16"/>
    <n v="0"/>
    <n v="0"/>
    <n v="0"/>
    <n v="0"/>
    <n v="0"/>
    <n v="12.39"/>
  </r>
  <r>
    <n v="9007"/>
    <x v="1"/>
    <s v="p2"/>
    <d v="2019-08-16T00:00:00"/>
    <n v="7"/>
    <x v="6"/>
    <n v="228"/>
    <x v="6"/>
    <n v="7"/>
    <n v="1011.7"/>
    <x v="138"/>
    <m/>
    <n v="11.690000000000001"/>
    <n v="16"/>
    <n v="0"/>
    <n v="0"/>
    <n v="0"/>
    <n v="0"/>
    <n v="0"/>
    <m/>
  </r>
  <r>
    <n v="9007"/>
    <x v="1"/>
    <s v="p3"/>
    <d v="2019-08-16T00:00:00"/>
    <n v="7"/>
    <x v="6"/>
    <n v="228"/>
    <x v="6"/>
    <n v="8"/>
    <n v="1014.33"/>
    <x v="147"/>
    <n v="7.49"/>
    <n v="12.34"/>
    <n v="10"/>
    <n v="1"/>
    <n v="0"/>
    <n v="0"/>
    <n v="0"/>
    <n v="0"/>
    <n v="12.24"/>
  </r>
  <r>
    <n v="9007"/>
    <x v="1"/>
    <s v="p4"/>
    <d v="2019-08-16T00:00:00"/>
    <n v="7"/>
    <x v="6"/>
    <n v="228"/>
    <x v="6"/>
    <n v="9"/>
    <n v="1266.26"/>
    <x v="138"/>
    <m/>
    <n v="12.179999999999996"/>
    <n v="18"/>
    <n v="0"/>
    <n v="0"/>
    <n v="0"/>
    <n v="0"/>
    <n v="0"/>
    <m/>
  </r>
  <r>
    <n v="9007"/>
    <x v="1"/>
    <s v="p5"/>
    <d v="2019-08-16T00:00:00"/>
    <n v="7"/>
    <x v="6"/>
    <n v="228"/>
    <x v="6"/>
    <n v="8"/>
    <n v="1300.32"/>
    <x v="148"/>
    <n v="11.05"/>
    <n v="17.600000000000001"/>
    <n v="22"/>
    <n v="0"/>
    <n v="0"/>
    <n v="0"/>
    <n v="0"/>
    <n v="0"/>
    <n v="17.57"/>
  </r>
  <r>
    <n v="9012"/>
    <x v="1"/>
    <s v="p1"/>
    <d v="2019-08-16T00:00:00"/>
    <n v="7"/>
    <x v="6"/>
    <n v="228"/>
    <x v="6"/>
    <n v="8"/>
    <n v="1064"/>
    <x v="138"/>
    <m/>
    <n v="9.11"/>
    <n v="20"/>
    <n v="0"/>
    <n v="0"/>
    <n v="0"/>
    <n v="0"/>
    <n v="0"/>
    <m/>
  </r>
  <r>
    <n v="9012"/>
    <x v="1"/>
    <s v="p2"/>
    <d v="2019-08-16T00:00:00"/>
    <n v="7"/>
    <x v="6"/>
    <n v="228"/>
    <x v="6"/>
    <n v="8"/>
    <n v="1186.25"/>
    <x v="138"/>
    <m/>
    <n v="9.98"/>
    <n v="17"/>
    <n v="0"/>
    <n v="0"/>
    <n v="0"/>
    <n v="0"/>
    <n v="0"/>
    <m/>
  </r>
  <r>
    <n v="9012"/>
    <x v="1"/>
    <s v="p4"/>
    <d v="2019-08-16T00:00:00"/>
    <n v="7"/>
    <x v="6"/>
    <n v="228"/>
    <x v="6"/>
    <n v="9"/>
    <n v="1521.83"/>
    <x v="149"/>
    <n v="6.95"/>
    <n v="17.04"/>
    <n v="15"/>
    <n v="0"/>
    <n v="0"/>
    <n v="0"/>
    <n v="0"/>
    <n v="0"/>
    <n v="17"/>
  </r>
  <r>
    <n v="9003"/>
    <x v="2"/>
    <s v="p1"/>
    <d v="2019-08-16T00:00:00"/>
    <n v="7"/>
    <x v="6"/>
    <n v="228"/>
    <x v="6"/>
    <n v="8"/>
    <n v="1230.3399999999999"/>
    <x v="138"/>
    <m/>
    <n v="13.349999999999998"/>
    <n v="24"/>
    <n v="0"/>
    <n v="0"/>
    <n v="0"/>
    <n v="0"/>
    <n v="0"/>
    <m/>
  </r>
  <r>
    <n v="9003"/>
    <x v="2"/>
    <s v="p2"/>
    <d v="2019-08-16T00:00:00"/>
    <n v="7"/>
    <x v="6"/>
    <n v="228"/>
    <x v="6"/>
    <n v="7"/>
    <n v="1033.79"/>
    <x v="116"/>
    <n v="10.25"/>
    <n v="14.15"/>
    <n v="19"/>
    <n v="0"/>
    <n v="0"/>
    <n v="0"/>
    <n v="0"/>
    <n v="0"/>
    <n v="16.559999999999999"/>
  </r>
  <r>
    <n v="9003"/>
    <x v="2"/>
    <s v="p3"/>
    <d v="2019-08-16T00:00:00"/>
    <n v="7"/>
    <x v="6"/>
    <n v="228"/>
    <x v="6"/>
    <n v="7"/>
    <n v="1188.3499999999999"/>
    <x v="138"/>
    <m/>
    <n v="9.9499999999999993"/>
    <n v="17"/>
    <n v="2"/>
    <n v="0"/>
    <n v="0"/>
    <n v="0"/>
    <n v="0"/>
    <m/>
  </r>
  <r>
    <n v="9003"/>
    <x v="2"/>
    <s v="p4"/>
    <d v="2019-08-16T00:00:00"/>
    <n v="7"/>
    <x v="6"/>
    <n v="228"/>
    <x v="6"/>
    <n v="6"/>
    <n v="947.96"/>
    <x v="150"/>
    <n v="7.31"/>
    <n v="11.25"/>
    <n v="18"/>
    <n v="0"/>
    <n v="0"/>
    <n v="0"/>
    <n v="0"/>
    <n v="0"/>
    <n v="11.23"/>
  </r>
  <r>
    <n v="9003"/>
    <x v="2"/>
    <s v="p5"/>
    <d v="2019-08-16T00:00:00"/>
    <n v="7"/>
    <x v="6"/>
    <n v="228"/>
    <x v="6"/>
    <n v="8"/>
    <n v="1303.93"/>
    <x v="138"/>
    <m/>
    <n v="12.55"/>
    <n v="16"/>
    <n v="0"/>
    <n v="0"/>
    <n v="0"/>
    <n v="0"/>
    <n v="0"/>
    <m/>
  </r>
  <r>
    <n v="9006"/>
    <x v="2"/>
    <s v="p1"/>
    <d v="2019-08-16T00:00:00"/>
    <n v="7"/>
    <x v="6"/>
    <n v="228"/>
    <x v="6"/>
    <n v="7"/>
    <n v="937.79"/>
    <x v="151"/>
    <n v="4.8099999999999996"/>
    <n v="9.34"/>
    <n v="19"/>
    <n v="0"/>
    <n v="0"/>
    <n v="0"/>
    <n v="0"/>
    <n v="0"/>
    <n v="9.41"/>
  </r>
  <r>
    <n v="9006"/>
    <x v="2"/>
    <s v="p5"/>
    <d v="2019-08-16T00:00:00"/>
    <n v="7"/>
    <x v="6"/>
    <n v="228"/>
    <x v="6"/>
    <n v="7"/>
    <n v="1890.8"/>
    <x v="138"/>
    <m/>
    <n v="6.509999999999998"/>
    <n v="9"/>
    <n v="0"/>
    <n v="0"/>
    <n v="0"/>
    <n v="0"/>
    <n v="0"/>
    <m/>
  </r>
  <r>
    <n v="9009"/>
    <x v="2"/>
    <s v="p1"/>
    <d v="2019-08-16T00:00:00"/>
    <n v="7"/>
    <x v="6"/>
    <n v="228"/>
    <x v="6"/>
    <n v="8"/>
    <n v="1271.6199999999999"/>
    <x v="138"/>
    <m/>
    <n v="13.470000000000002"/>
    <n v="22"/>
    <n v="0"/>
    <n v="0"/>
    <n v="0"/>
    <n v="0"/>
    <n v="0"/>
    <m/>
  </r>
  <r>
    <n v="9009"/>
    <x v="2"/>
    <s v="p2"/>
    <d v="2019-08-16T00:00:00"/>
    <n v="7"/>
    <x v="6"/>
    <n v="228"/>
    <x v="6"/>
    <n v="8"/>
    <n v="1348.28"/>
    <x v="152"/>
    <n v="6.73"/>
    <n v="12.19"/>
    <n v="20"/>
    <n v="0"/>
    <n v="0"/>
    <n v="0"/>
    <n v="0"/>
    <n v="0"/>
    <n v="12.08"/>
  </r>
  <r>
    <n v="9009"/>
    <x v="2"/>
    <s v="p3"/>
    <d v="2019-08-16T00:00:00"/>
    <n v="7"/>
    <x v="6"/>
    <n v="228"/>
    <x v="6"/>
    <n v="9"/>
    <n v="1361.32"/>
    <x v="138"/>
    <m/>
    <n v="12.02"/>
    <n v="4"/>
    <n v="0"/>
    <n v="0"/>
    <n v="0"/>
    <n v="0"/>
    <n v="0"/>
    <m/>
  </r>
  <r>
    <n v="9009"/>
    <x v="2"/>
    <s v="p4"/>
    <d v="2019-08-16T00:00:00"/>
    <n v="7"/>
    <x v="6"/>
    <n v="228"/>
    <x v="6"/>
    <n v="10"/>
    <n v="1424.93"/>
    <x v="153"/>
    <n v="10.029999999999999"/>
    <n v="15.44"/>
    <n v="22"/>
    <n v="0"/>
    <n v="0"/>
    <n v="0"/>
    <n v="0"/>
    <n v="0"/>
    <n v="15.469999999999999"/>
  </r>
  <r>
    <n v="9009"/>
    <x v="2"/>
    <s v="p5"/>
    <d v="2019-08-16T00:00:00"/>
    <n v="7"/>
    <x v="6"/>
    <n v="228"/>
    <x v="6"/>
    <n v="8"/>
    <n v="1540.48"/>
    <x v="154"/>
    <n v="8.08"/>
    <n v="15.11"/>
    <n v="27"/>
    <n v="0"/>
    <n v="0"/>
    <n v="0"/>
    <n v="0"/>
    <n v="0"/>
    <n v="15.1"/>
  </r>
  <r>
    <n v="9004"/>
    <x v="3"/>
    <s v="p1"/>
    <d v="2019-08-16T00:00:00"/>
    <n v="7"/>
    <x v="6"/>
    <n v="228"/>
    <x v="6"/>
    <n v="10"/>
    <n v="135.77000000000001"/>
    <x v="138"/>
    <m/>
    <n v="14.599999999999998"/>
    <n v="20"/>
    <n v="0"/>
    <n v="0"/>
    <n v="0"/>
    <n v="0"/>
    <n v="0"/>
    <m/>
  </r>
  <r>
    <n v="9004"/>
    <x v="3"/>
    <s v="p2"/>
    <d v="2019-08-16T00:00:00"/>
    <n v="7"/>
    <x v="6"/>
    <n v="228"/>
    <x v="6"/>
    <n v="8"/>
    <n v="1475.99"/>
    <x v="138"/>
    <m/>
    <n v="12.260000000000002"/>
    <n v="20"/>
    <n v="0"/>
    <n v="0"/>
    <n v="0"/>
    <n v="0"/>
    <n v="0"/>
    <m/>
  </r>
  <r>
    <n v="9004"/>
    <x v="3"/>
    <s v="p3"/>
    <d v="2019-08-16T00:00:00"/>
    <n v="7"/>
    <x v="6"/>
    <n v="228"/>
    <x v="6"/>
    <n v="9"/>
    <n v="1310.24"/>
    <x v="138"/>
    <m/>
    <n v="14.330000000000002"/>
    <n v="21"/>
    <n v="0"/>
    <n v="0"/>
    <n v="0"/>
    <n v="0"/>
    <n v="0"/>
    <m/>
  </r>
  <r>
    <n v="9004"/>
    <x v="3"/>
    <s v="p4"/>
    <d v="2019-08-16T00:00:00"/>
    <n v="7"/>
    <x v="6"/>
    <n v="228"/>
    <x v="6"/>
    <n v="8"/>
    <n v="1108.8800000000001"/>
    <x v="138"/>
    <m/>
    <n v="8.75"/>
    <n v="15"/>
    <n v="0"/>
    <n v="0"/>
    <n v="0"/>
    <n v="0"/>
    <n v="0"/>
    <m/>
  </r>
  <r>
    <n v="9004"/>
    <x v="3"/>
    <s v="p5"/>
    <d v="2019-08-16T00:00:00"/>
    <n v="7"/>
    <x v="6"/>
    <n v="228"/>
    <x v="6"/>
    <n v="7"/>
    <n v="1080"/>
    <x v="65"/>
    <n v="5.33"/>
    <n v="8.1999999999999993"/>
    <n v="18"/>
    <n v="0"/>
    <n v="0"/>
    <n v="0"/>
    <n v="0"/>
    <n v="0"/>
    <n v="8.19"/>
  </r>
  <r>
    <n v="9005"/>
    <x v="3"/>
    <s v="p1"/>
    <d v="2019-08-16T00:00:00"/>
    <n v="7"/>
    <x v="6"/>
    <n v="228"/>
    <x v="6"/>
    <n v="9"/>
    <n v="967.06"/>
    <x v="138"/>
    <m/>
    <n v="8.4899999999999984"/>
    <n v="20"/>
    <n v="0"/>
    <n v="0"/>
    <n v="0"/>
    <n v="0"/>
    <n v="0"/>
    <m/>
  </r>
  <r>
    <n v="9005"/>
    <x v="3"/>
    <s v="p2"/>
    <d v="2019-08-16T00:00:00"/>
    <n v="7"/>
    <x v="6"/>
    <n v="228"/>
    <x v="6"/>
    <n v="7"/>
    <n v="1141.05"/>
    <x v="138"/>
    <m/>
    <n v="10.68"/>
    <n v="21"/>
    <n v="0"/>
    <n v="0"/>
    <n v="0"/>
    <n v="0"/>
    <n v="0"/>
    <m/>
  </r>
  <r>
    <n v="9005"/>
    <x v="3"/>
    <s v="p3"/>
    <d v="2019-08-16T00:00:00"/>
    <n v="7"/>
    <x v="6"/>
    <n v="228"/>
    <x v="6"/>
    <n v="9"/>
    <n v="1207.1300000000001"/>
    <x v="138"/>
    <m/>
    <n v="4.9600000000000009"/>
    <n v="26"/>
    <n v="0"/>
    <n v="0"/>
    <n v="0"/>
    <n v="0"/>
    <n v="0"/>
    <m/>
  </r>
  <r>
    <n v="9005"/>
    <x v="3"/>
    <s v="p4"/>
    <d v="2019-08-16T00:00:00"/>
    <n v="7"/>
    <x v="6"/>
    <n v="228"/>
    <x v="6"/>
    <n v="9"/>
    <n v="1238.54"/>
    <x v="155"/>
    <n v="7.69"/>
    <n v="13.93"/>
    <n v="22"/>
    <n v="0"/>
    <n v="0"/>
    <n v="0"/>
    <n v="0"/>
    <n v="0"/>
    <n v="13.72"/>
  </r>
  <r>
    <n v="9005"/>
    <x v="3"/>
    <s v="p5"/>
    <d v="2019-08-16T00:00:00"/>
    <n v="7"/>
    <x v="6"/>
    <n v="228"/>
    <x v="6"/>
    <n v="13"/>
    <n v="738.26"/>
    <x v="138"/>
    <m/>
    <n v="7.009999999999998"/>
    <n v="10"/>
    <n v="0"/>
    <n v="0"/>
    <n v="0"/>
    <n v="0"/>
    <n v="0"/>
    <m/>
  </r>
  <r>
    <n v="9011"/>
    <x v="3"/>
    <s v="p1"/>
    <d v="2019-08-16T00:00:00"/>
    <n v="7"/>
    <x v="6"/>
    <n v="228"/>
    <x v="6"/>
    <n v="7"/>
    <n v="933.91"/>
    <x v="91"/>
    <n v="6.16"/>
    <n v="8.94"/>
    <n v="17"/>
    <n v="0"/>
    <n v="0"/>
    <n v="0"/>
    <n v="0"/>
    <n v="0"/>
    <n v="8.94"/>
  </r>
  <r>
    <n v="9011"/>
    <x v="3"/>
    <s v="p2"/>
    <d v="2019-08-16T00:00:00"/>
    <n v="7"/>
    <x v="6"/>
    <n v="228"/>
    <x v="6"/>
    <n v="8"/>
    <n v="739.7"/>
    <x v="138"/>
    <m/>
    <n v="6.6099999999999994"/>
    <n v="12"/>
    <n v="0"/>
    <n v="0"/>
    <n v="0"/>
    <n v="0"/>
    <n v="0"/>
    <m/>
  </r>
  <r>
    <n v="9011"/>
    <x v="3"/>
    <s v="p4"/>
    <d v="2019-08-16T00:00:00"/>
    <n v="7"/>
    <x v="6"/>
    <n v="228"/>
    <x v="6"/>
    <n v="7"/>
    <n v="930.92"/>
    <x v="138"/>
    <m/>
    <n v="7.8099999999999987"/>
    <n v="17"/>
    <n v="0"/>
    <n v="0"/>
    <n v="0"/>
    <n v="0"/>
    <n v="0"/>
    <m/>
  </r>
  <r>
    <n v="9011"/>
    <x v="3"/>
    <s v="p5"/>
    <d v="2019-08-16T00:00:00"/>
    <n v="7"/>
    <x v="6"/>
    <n v="228"/>
    <x v="6"/>
    <n v="10"/>
    <n v="1305.47"/>
    <x v="138"/>
    <m/>
    <n v="15.83"/>
    <n v="24"/>
    <n v="0"/>
    <n v="0"/>
    <n v="0"/>
    <n v="0"/>
    <n v="0"/>
    <m/>
  </r>
  <r>
    <n v="9001"/>
    <x v="0"/>
    <s v="p1"/>
    <d v="2019-08-22T00:00:00"/>
    <n v="8"/>
    <x v="7"/>
    <n v="234"/>
    <x v="7"/>
    <n v="8"/>
    <n v="1255.52"/>
    <x v="156"/>
    <n v="17.239999999999998"/>
    <n v="23.44"/>
    <n v="30"/>
    <n v="4"/>
    <n v="1.73"/>
    <n v="35"/>
    <n v="1.25"/>
    <n v="5.3327645051194535E-2"/>
    <n v="25.189999999999998"/>
  </r>
  <r>
    <n v="9001"/>
    <x v="0"/>
    <s v="p3"/>
    <d v="2019-08-22T00:00:00"/>
    <n v="8"/>
    <x v="7"/>
    <n v="234"/>
    <x v="7"/>
    <n v="8"/>
    <n v="1120.69"/>
    <x v="157"/>
    <n v="14.81"/>
    <n v="20.66"/>
    <n v="15"/>
    <n v="8"/>
    <n v="3.12"/>
    <n v="58"/>
    <n v="1.94"/>
    <n v="9.3901258470474341E-2"/>
    <n v="23.740000000000002"/>
  </r>
  <r>
    <n v="9001"/>
    <x v="0"/>
    <s v="p4"/>
    <d v="2019-08-22T00:00:00"/>
    <n v="8"/>
    <x v="7"/>
    <n v="234"/>
    <x v="7"/>
    <n v="9"/>
    <n v="1139.04"/>
    <x v="102"/>
    <n v="14.18"/>
    <n v="19.75"/>
    <n v="23"/>
    <n v="0"/>
    <n v="0"/>
    <m/>
    <m/>
    <n v="0"/>
    <n v="19.8"/>
  </r>
  <r>
    <n v="9001"/>
    <x v="0"/>
    <s v="p5"/>
    <d v="2019-08-22T00:00:00"/>
    <n v="8"/>
    <x v="7"/>
    <n v="234"/>
    <x v="7"/>
    <n v="7"/>
    <n v="922.75"/>
    <x v="98"/>
    <n v="11.62"/>
    <n v="15.5"/>
    <n v="19"/>
    <n v="1"/>
    <n v="0.51"/>
    <n v="10"/>
    <n v="0.37"/>
    <n v="2.3870967741935485E-2"/>
    <n v="16.350000000000001"/>
  </r>
  <r>
    <n v="9008"/>
    <x v="0"/>
    <s v="p1"/>
    <d v="2019-08-22T00:00:00"/>
    <n v="8"/>
    <x v="7"/>
    <n v="234"/>
    <x v="7"/>
    <n v="9"/>
    <n v="1397.34"/>
    <x v="158"/>
    <n v="17.38"/>
    <n v="23.64"/>
    <n v="32"/>
    <n v="2"/>
    <n v="1.2"/>
    <n v="21"/>
    <n v="0.83"/>
    <n v="3.5109983079526223E-2"/>
    <n v="24.91"/>
  </r>
  <r>
    <n v="9008"/>
    <x v="0"/>
    <s v="p2"/>
    <d v="2019-08-22T00:00:00"/>
    <n v="8"/>
    <x v="7"/>
    <n v="234"/>
    <x v="7"/>
    <n v="9"/>
    <n v="1560.73"/>
    <x v="159"/>
    <n v="18.89"/>
    <n v="26.3"/>
    <n v="35"/>
    <n v="0"/>
    <n v="0"/>
    <n v="0"/>
    <n v="0"/>
    <n v="0"/>
    <n v="26.52"/>
  </r>
  <r>
    <n v="9008"/>
    <x v="0"/>
    <s v="p3"/>
    <d v="2019-08-22T00:00:00"/>
    <n v="8"/>
    <x v="7"/>
    <n v="234"/>
    <x v="7"/>
    <n v="9"/>
    <n v="1082.6199999999999"/>
    <x v="160"/>
    <n v="14.64"/>
    <n v="19.7"/>
    <n v="24"/>
    <n v="3"/>
    <n v="1.37"/>
    <n v="30"/>
    <n v="1.01"/>
    <n v="5.1269035532994923E-2"/>
    <n v="21.080000000000002"/>
  </r>
  <r>
    <n v="9008"/>
    <x v="0"/>
    <s v="p4"/>
    <d v="2019-08-22T00:00:00"/>
    <n v="8"/>
    <x v="7"/>
    <n v="234"/>
    <x v="7"/>
    <n v="7"/>
    <n v="1081.1199999999999"/>
    <x v="161"/>
    <n v="12.01"/>
    <n v="16.809999999999999"/>
    <n v="20"/>
    <n v="2"/>
    <n v="1.04"/>
    <n v="22"/>
    <n v="0.72"/>
    <n v="4.2831647828673408E-2"/>
    <n v="17.869999999999997"/>
  </r>
  <r>
    <n v="9008"/>
    <x v="0"/>
    <s v="p5"/>
    <d v="2019-08-22T00:00:00"/>
    <n v="8"/>
    <x v="7"/>
    <n v="234"/>
    <x v="7"/>
    <n v="7"/>
    <n v="1320.85"/>
    <x v="162"/>
    <n v="19.010000000000002"/>
    <n v="26.38"/>
    <n v="39"/>
    <n v="6"/>
    <n v="3.37"/>
    <n v="64"/>
    <n v="2.35"/>
    <n v="8.9082638362395758E-2"/>
    <n v="29.790000000000003"/>
  </r>
  <r>
    <n v="9010"/>
    <x v="0"/>
    <s v="p1"/>
    <d v="2019-08-22T00:00:00"/>
    <n v="8"/>
    <x v="7"/>
    <n v="234"/>
    <x v="7"/>
    <n v="8"/>
    <n v="1241.0899999999999"/>
    <x v="163"/>
    <n v="13.67"/>
    <n v="19.170000000000002"/>
    <n v="21"/>
    <n v="2"/>
    <n v="0.9"/>
    <n v="20"/>
    <n v="0.68"/>
    <n v="3.5472091810119975E-2"/>
    <n v="20.079999999999998"/>
  </r>
  <r>
    <n v="9010"/>
    <x v="0"/>
    <s v="p2"/>
    <d v="2019-08-22T00:00:00"/>
    <n v="8"/>
    <x v="7"/>
    <n v="234"/>
    <x v="7"/>
    <n v="9"/>
    <n v="1121.3399999999999"/>
    <x v="164"/>
    <n v="10.210000000000001"/>
    <n v="14.87"/>
    <n v="16"/>
    <n v="0"/>
    <n v="0"/>
    <n v="0"/>
    <n v="0"/>
    <n v="0"/>
    <n v="14.77"/>
  </r>
  <r>
    <n v="9010"/>
    <x v="0"/>
    <s v="p3"/>
    <d v="2019-08-22T00:00:00"/>
    <n v="8"/>
    <x v="7"/>
    <n v="234"/>
    <x v="7"/>
    <n v="11"/>
    <n v="1985.52"/>
    <x v="165"/>
    <n v="16.850000000000001"/>
    <n v="25.79"/>
    <n v="36"/>
    <n v="0"/>
    <n v="0"/>
    <n v="0"/>
    <n v="0"/>
    <n v="0"/>
    <n v="25.740000000000002"/>
  </r>
  <r>
    <n v="9010"/>
    <x v="0"/>
    <s v="p4"/>
    <d v="2019-08-22T00:00:00"/>
    <n v="8"/>
    <x v="7"/>
    <n v="234"/>
    <x v="7"/>
    <n v="8"/>
    <n v="1423.7"/>
    <x v="166"/>
    <n v="17.93"/>
    <n v="24.62"/>
    <n v="31"/>
    <n v="6"/>
    <n v="2.5099999999999998"/>
    <n v="55"/>
    <n v="1.79"/>
    <n v="7.2705117790414289E-2"/>
    <n v="27.229999999999997"/>
  </r>
  <r>
    <n v="9010"/>
    <x v="0"/>
    <s v="p5"/>
    <d v="2019-08-22T00:00:00"/>
    <n v="8"/>
    <x v="7"/>
    <n v="234"/>
    <x v="7"/>
    <n v="9"/>
    <n v="1534.42"/>
    <x v="167"/>
    <n v="14.57"/>
    <n v="23.16"/>
    <n v="22"/>
    <n v="4"/>
    <n v="1.01"/>
    <n v="29"/>
    <n v="0.6"/>
    <n v="2.5906735751295335E-2"/>
    <n v="24.2"/>
  </r>
  <r>
    <n v="9002"/>
    <x v="1"/>
    <s v="p1"/>
    <d v="2019-08-22T00:00:00"/>
    <n v="8"/>
    <x v="7"/>
    <n v="234"/>
    <x v="7"/>
    <n v="10"/>
    <n v="1919.15"/>
    <x v="165"/>
    <n v="22.79"/>
    <n v="31.62"/>
    <n v="27"/>
    <n v="9"/>
    <n v="6.06"/>
    <n v="102"/>
    <n v="4.32"/>
    <n v="0.13662239089184061"/>
    <n v="37.74"/>
  </r>
  <r>
    <n v="9002"/>
    <x v="1"/>
    <s v="p2"/>
    <d v="2019-08-22T00:00:00"/>
    <n v="8"/>
    <x v="7"/>
    <n v="234"/>
    <x v="7"/>
    <n v="11"/>
    <n v="1870.24"/>
    <x v="168"/>
    <n v="23.73"/>
    <n v="31.39"/>
    <n v="28"/>
    <n v="8"/>
    <n v="6.4"/>
    <n v="109"/>
    <n v="4.6900000000000004"/>
    <n v="0.14941064033131571"/>
    <n v="37.81"/>
  </r>
  <r>
    <n v="9002"/>
    <x v="1"/>
    <s v="p3"/>
    <d v="2019-08-22T00:00:00"/>
    <n v="8"/>
    <x v="7"/>
    <n v="234"/>
    <x v="7"/>
    <n v="9"/>
    <n v="1651.49"/>
    <x v="169"/>
    <n v="20.56"/>
    <n v="27.48"/>
    <n v="24"/>
    <n v="11"/>
    <n v="8.0500000000000007"/>
    <n v="142"/>
    <n v="5.66"/>
    <n v="0.20596797671033479"/>
    <n v="35.5"/>
  </r>
  <r>
    <n v="9002"/>
    <x v="1"/>
    <s v="p4"/>
    <d v="2019-08-22T00:00:00"/>
    <n v="8"/>
    <x v="7"/>
    <n v="234"/>
    <x v="7"/>
    <n v="11"/>
    <n v="1985"/>
    <x v="170"/>
    <n v="24.05"/>
    <n v="32.19"/>
    <n v="31"/>
    <n v="10"/>
    <n v="5.98"/>
    <n v="108"/>
    <n v="3.92"/>
    <n v="0.12177694936315626"/>
    <n v="38.400000000000006"/>
  </r>
  <r>
    <n v="9002"/>
    <x v="1"/>
    <s v="p5"/>
    <d v="2019-08-22T00:00:00"/>
    <n v="8"/>
    <x v="7"/>
    <n v="234"/>
    <x v="7"/>
    <n v="7"/>
    <n v="1368.69"/>
    <x v="171"/>
    <n v="21.02"/>
    <n v="28.15"/>
    <n v="26"/>
    <n v="5"/>
    <n v="3.72"/>
    <n v="56"/>
    <n v="2.56"/>
    <n v="9.0941385435168748E-2"/>
    <n v="31.88"/>
  </r>
  <r>
    <n v="9007"/>
    <x v="1"/>
    <s v="p1"/>
    <d v="2019-08-22T00:00:00"/>
    <n v="8"/>
    <x v="7"/>
    <n v="234"/>
    <x v="7"/>
    <n v="8"/>
    <n v="1175.17"/>
    <x v="172"/>
    <n v="15.95"/>
    <n v="21.08"/>
    <n v="23"/>
    <n v="2"/>
    <n v="1.24"/>
    <n v="23"/>
    <n v="0.95"/>
    <n v="4.506641366223909E-2"/>
    <n v="22.279999999999998"/>
  </r>
  <r>
    <n v="9007"/>
    <x v="1"/>
    <s v="p3"/>
    <d v="2019-08-22T00:00:00"/>
    <n v="8"/>
    <x v="7"/>
    <n v="234"/>
    <x v="7"/>
    <n v="8"/>
    <n v="1594.79"/>
    <x v="173"/>
    <n v="20.25"/>
    <n v="27.47"/>
    <n v="23"/>
    <n v="5"/>
    <n v="3.55"/>
    <n v="66"/>
    <n v="2.73"/>
    <n v="9.9381143065161992E-2"/>
    <n v="31.06"/>
  </r>
  <r>
    <n v="9007"/>
    <x v="1"/>
    <s v="p4"/>
    <d v="2019-08-22T00:00:00"/>
    <n v="8"/>
    <x v="7"/>
    <n v="234"/>
    <x v="7"/>
    <n v="9"/>
    <n v="1675.13"/>
    <x v="136"/>
    <n v="17.28"/>
    <n v="24.5"/>
    <n v="22"/>
    <n v="2"/>
    <n v="1.44"/>
    <n v="24"/>
    <n v="1.1100000000000001"/>
    <n v="4.5306122448979594E-2"/>
    <n v="25.890000000000004"/>
  </r>
  <r>
    <n v="9007"/>
    <x v="1"/>
    <s v="p5"/>
    <d v="2019-08-22T00:00:00"/>
    <n v="8"/>
    <x v="7"/>
    <n v="234"/>
    <x v="7"/>
    <n v="10"/>
    <n v="1992.71"/>
    <x v="174"/>
    <n v="22.89"/>
    <n v="31.47"/>
    <n v="26"/>
    <n v="6"/>
    <n v="3.91"/>
    <n v="65"/>
    <n v="2.79"/>
    <n v="8.8655862726406104E-2"/>
    <n v="35.32"/>
  </r>
  <r>
    <n v="9012"/>
    <x v="1"/>
    <s v="p2"/>
    <d v="2019-08-22T00:00:00"/>
    <n v="8"/>
    <x v="7"/>
    <n v="234"/>
    <x v="7"/>
    <n v="11"/>
    <n v="1995.36"/>
    <x v="175"/>
    <n v="21.94"/>
    <n v="30.9"/>
    <n v="25"/>
    <n v="1"/>
    <n v="0.85"/>
    <n v="12"/>
    <n v="0.57999999999999996"/>
    <n v="1.8770226537216828E-2"/>
    <n v="31.760000000000005"/>
  </r>
  <r>
    <n v="9012"/>
    <x v="1"/>
    <s v="p3"/>
    <d v="2019-08-22T00:00:00"/>
    <n v="8"/>
    <x v="7"/>
    <n v="234"/>
    <x v="7"/>
    <n v="11"/>
    <n v="2042.79"/>
    <x v="176"/>
    <n v="25.06"/>
    <n v="34.799999999999997"/>
    <n v="32"/>
    <n v="7"/>
    <n v="4.1100000000000003"/>
    <n v="79"/>
    <n v="2.83"/>
    <n v="8.1321839080459785E-2"/>
    <n v="38.839999999999996"/>
  </r>
  <r>
    <n v="9012"/>
    <x v="1"/>
    <s v="p4"/>
    <d v="2019-08-22T00:00:00"/>
    <n v="8"/>
    <x v="7"/>
    <n v="234"/>
    <x v="7"/>
    <n v="10"/>
    <n v="1797.77"/>
    <x v="137"/>
    <n v="15.92"/>
    <n v="23.38"/>
    <n v="17"/>
    <n v="2"/>
    <n v="1.3"/>
    <n v="24"/>
    <n v="0.99"/>
    <n v="4.2343883661248929E-2"/>
    <n v="24.62"/>
  </r>
  <r>
    <n v="9012"/>
    <x v="1"/>
    <s v="p5"/>
    <d v="2019-08-22T00:00:00"/>
    <n v="8"/>
    <x v="7"/>
    <n v="234"/>
    <x v="7"/>
    <n v="11"/>
    <n v="1921.12"/>
    <x v="177"/>
    <n v="20.99"/>
    <n v="28.85"/>
    <n v="25"/>
    <n v="6"/>
    <n v="3.98"/>
    <n v="74"/>
    <n v="3.12"/>
    <n v="0.10814558058925476"/>
    <n v="32.86"/>
  </r>
  <r>
    <n v="9003"/>
    <x v="2"/>
    <s v="p1"/>
    <d v="2019-08-22T00:00:00"/>
    <n v="8"/>
    <x v="7"/>
    <n v="234"/>
    <x v="7"/>
    <n v="8"/>
    <n v="1605"/>
    <x v="178"/>
    <n v="17.27"/>
    <n v="24.23"/>
    <n v="29"/>
    <n v="11"/>
    <n v="6.34"/>
    <n v="130"/>
    <n v="4.0199999999999996"/>
    <n v="0.16591002888980599"/>
    <n v="30.51"/>
  </r>
  <r>
    <n v="9003"/>
    <x v="2"/>
    <s v="p2"/>
    <d v="2019-08-22T00:00:00"/>
    <n v="8"/>
    <x v="7"/>
    <n v="234"/>
    <x v="7"/>
    <n v="8"/>
    <n v="1338.57"/>
    <x v="179"/>
    <n v="14.89"/>
    <n v="21.1"/>
    <n v="22"/>
    <n v="11"/>
    <n v="6.07"/>
    <n v="138"/>
    <n v="4.26"/>
    <n v="0.20189573459715637"/>
    <n v="27.1"/>
  </r>
  <r>
    <n v="9003"/>
    <x v="2"/>
    <s v="p3"/>
    <d v="2019-08-22T00:00:00"/>
    <n v="8"/>
    <x v="7"/>
    <n v="234"/>
    <x v="7"/>
    <n v="8"/>
    <n v="1127.69"/>
    <x v="180"/>
    <n v="13.77"/>
    <n v="19.899999999999999"/>
    <n v="22"/>
    <n v="11"/>
    <n v="5.51"/>
    <n v="121"/>
    <n v="3.83"/>
    <n v="0.19246231155778895"/>
    <n v="25.17"/>
  </r>
  <r>
    <n v="9003"/>
    <x v="2"/>
    <s v="p4"/>
    <d v="2019-08-22T00:00:00"/>
    <n v="8"/>
    <x v="7"/>
    <n v="234"/>
    <x v="7"/>
    <n v="8"/>
    <n v="1507.35"/>
    <x v="181"/>
    <n v="16.73"/>
    <n v="21.71"/>
    <n v="26"/>
    <n v="17"/>
    <n v="9.09"/>
    <n v="202"/>
    <n v="6.5"/>
    <n v="0.29940119760479039"/>
    <n v="30.99"/>
  </r>
  <r>
    <n v="9003"/>
    <x v="2"/>
    <s v="p5"/>
    <d v="2019-08-22T00:00:00"/>
    <n v="8"/>
    <x v="7"/>
    <n v="234"/>
    <x v="7"/>
    <n v="8"/>
    <n v="1636.26"/>
    <x v="166"/>
    <n v="18.18"/>
    <n v="24.86"/>
    <n v="26"/>
    <n v="7"/>
    <n v="3.7"/>
    <n v="87"/>
    <n v="2.65"/>
    <n v="0.10659694288012872"/>
    <n v="28.669999999999998"/>
  </r>
  <r>
    <n v="9006"/>
    <x v="2"/>
    <s v="p1"/>
    <d v="2019-08-22T00:00:00"/>
    <n v="8"/>
    <x v="7"/>
    <n v="234"/>
    <x v="7"/>
    <n v="9"/>
    <n v="1700.32"/>
    <x v="182"/>
    <n v="16.899999999999999"/>
    <n v="25.34"/>
    <n v="22"/>
    <n v="2"/>
    <n v="1.1100000000000001"/>
    <n v="23"/>
    <n v="0.78"/>
    <n v="3.0781373322809787E-2"/>
    <n v="26.369999999999997"/>
  </r>
  <r>
    <n v="9006"/>
    <x v="2"/>
    <s v="p2"/>
    <d v="2019-08-22T00:00:00"/>
    <n v="8"/>
    <x v="7"/>
    <n v="234"/>
    <x v="7"/>
    <n v="9"/>
    <n v="1785"/>
    <x v="183"/>
    <n v="19.66"/>
    <n v="28.35"/>
    <n v="33"/>
    <n v="4"/>
    <n v="1.97"/>
    <n v="28"/>
    <n v="0.87"/>
    <n v="3.0687830687830688E-2"/>
    <n v="30.29"/>
  </r>
  <r>
    <n v="9006"/>
    <x v="2"/>
    <s v="p3"/>
    <d v="2019-08-22T00:00:00"/>
    <n v="8"/>
    <x v="7"/>
    <n v="234"/>
    <x v="7"/>
    <n v="7"/>
    <n v="1138.6500000000001"/>
    <x v="184"/>
    <n v="9.93"/>
    <n v="15.29"/>
    <n v="12"/>
    <n v="0"/>
    <n v="0"/>
    <n v="0"/>
    <n v="0"/>
    <n v="0"/>
    <n v="15.27"/>
  </r>
  <r>
    <n v="9006"/>
    <x v="2"/>
    <s v="p5"/>
    <d v="2019-08-22T00:00:00"/>
    <n v="8"/>
    <x v="7"/>
    <n v="234"/>
    <x v="7"/>
    <n v="9"/>
    <n v="1356.48"/>
    <x v="185"/>
    <n v="15.93"/>
    <n v="22.11"/>
    <n v="23"/>
    <n v="7"/>
    <n v="3.81"/>
    <n v="80"/>
    <n v="2.57"/>
    <n v="0.11623699683401176"/>
    <n v="25.919999999999998"/>
  </r>
  <r>
    <n v="9009"/>
    <x v="2"/>
    <s v="p2"/>
    <d v="2019-08-22T00:00:00"/>
    <n v="8"/>
    <x v="7"/>
    <n v="234"/>
    <x v="7"/>
    <n v="8"/>
    <n v="1129.73"/>
    <x v="186"/>
    <n v="10.37"/>
    <n v="14.57"/>
    <n v="21"/>
    <n v="1"/>
    <n v="0.55000000000000004"/>
    <n v="12"/>
    <n v="0.36"/>
    <n v="2.4708304735758406E-2"/>
    <n v="15.26"/>
  </r>
  <r>
    <n v="9009"/>
    <x v="2"/>
    <s v="p3"/>
    <d v="2019-08-22T00:00:00"/>
    <n v="8"/>
    <x v="7"/>
    <n v="234"/>
    <x v="7"/>
    <n v="8"/>
    <n v="1402.83"/>
    <x v="187"/>
    <n v="13.8"/>
    <n v="19.649999999999999"/>
    <n v="24"/>
    <n v="3"/>
    <n v="1.34"/>
    <n v="37"/>
    <n v="1.03"/>
    <n v="5.2417302798982192E-2"/>
    <n v="21"/>
  </r>
  <r>
    <n v="9009"/>
    <x v="2"/>
    <s v="p4"/>
    <d v="2019-08-22T00:00:00"/>
    <n v="8"/>
    <x v="7"/>
    <n v="234"/>
    <x v="7"/>
    <n v="9"/>
    <n v="2059.02"/>
    <x v="188"/>
    <n v="19.739999999999998"/>
    <n v="28.68"/>
    <n v="31"/>
    <n v="8"/>
    <n v="4.25"/>
    <n v="100"/>
    <n v="3.01"/>
    <n v="0.10495118549511855"/>
    <n v="32.92"/>
  </r>
  <r>
    <n v="9009"/>
    <x v="2"/>
    <s v="p5"/>
    <d v="2019-08-22T00:00:00"/>
    <n v="8"/>
    <x v="7"/>
    <n v="234"/>
    <x v="7"/>
    <n v="9"/>
    <n v="2126.25"/>
    <x v="189"/>
    <n v="20.059999999999999"/>
    <n v="28.62"/>
    <n v="32"/>
    <n v="6"/>
    <n v="3.55"/>
    <n v="67"/>
    <n v="2.25"/>
    <n v="7.8616352201257858E-2"/>
    <n v="32.199999999999996"/>
  </r>
  <r>
    <n v="9004"/>
    <x v="3"/>
    <s v="p1"/>
    <d v="2019-08-22T00:00:00"/>
    <n v="8"/>
    <x v="7"/>
    <n v="234"/>
    <x v="7"/>
    <n v="12"/>
    <n v="1910.29"/>
    <x v="190"/>
    <n v="20.52"/>
    <n v="28.47"/>
    <n v="27"/>
    <n v="5"/>
    <n v="2.95"/>
    <n v="45"/>
    <n v="1.83"/>
    <n v="6.4278187565858805E-2"/>
    <n v="31.58"/>
  </r>
  <r>
    <n v="9004"/>
    <x v="3"/>
    <s v="p2"/>
    <d v="2019-08-22T00:00:00"/>
    <n v="8"/>
    <x v="7"/>
    <n v="234"/>
    <x v="7"/>
    <n v="11"/>
    <n v="2050.86"/>
    <x v="191"/>
    <n v="20.149999999999999"/>
    <n v="29.33"/>
    <n v="34"/>
    <n v="9"/>
    <n v="5.26"/>
    <n v="88"/>
    <n v="3.12"/>
    <n v="0.10637572451414934"/>
    <n v="34.599999999999994"/>
  </r>
  <r>
    <n v="9004"/>
    <x v="3"/>
    <s v="p3"/>
    <d v="2019-08-22T00:00:00"/>
    <n v="8"/>
    <x v="7"/>
    <n v="234"/>
    <x v="7"/>
    <n v="8"/>
    <n v="1111.5"/>
    <x v="192"/>
    <n v="7.12"/>
    <n v="10.95"/>
    <n v="9"/>
    <n v="0"/>
    <n v="0"/>
    <n v="0"/>
    <n v="0"/>
    <n v="0"/>
    <n v="10.96"/>
  </r>
  <r>
    <n v="9004"/>
    <x v="3"/>
    <s v="p4"/>
    <d v="2019-08-22T00:00:00"/>
    <n v="8"/>
    <x v="7"/>
    <n v="234"/>
    <x v="7"/>
    <n v="8"/>
    <n v="1265.55"/>
    <x v="193"/>
    <n v="14.53"/>
    <n v="20.170000000000002"/>
    <n v="18"/>
    <n v="5"/>
    <n v="2.66"/>
    <n v="46"/>
    <n v="1.88"/>
    <n v="9.320773425880019E-2"/>
    <n v="22.87"/>
  </r>
  <r>
    <n v="9004"/>
    <x v="3"/>
    <s v="p5"/>
    <d v="2019-08-22T00:00:00"/>
    <n v="8"/>
    <x v="7"/>
    <n v="234"/>
    <x v="7"/>
    <n v="12"/>
    <n v="1852.43"/>
    <x v="194"/>
    <n v="14.46"/>
    <n v="22.19"/>
    <n v="20"/>
    <n v="5"/>
    <n v="2.61"/>
    <n v="49"/>
    <n v="1.9"/>
    <n v="8.5624155024785931E-2"/>
    <n v="24.8"/>
  </r>
  <r>
    <n v="9005"/>
    <x v="3"/>
    <s v="p1"/>
    <d v="2019-08-22T00:00:00"/>
    <n v="8"/>
    <x v="7"/>
    <n v="234"/>
    <x v="7"/>
    <n v="8"/>
    <n v="991.97"/>
    <x v="106"/>
    <n v="9.94"/>
    <n v="14.5"/>
    <n v="16"/>
    <n v="0"/>
    <n v="0"/>
    <n v="0"/>
    <n v="0"/>
    <n v="0"/>
    <n v="14.469999999999999"/>
  </r>
  <r>
    <n v="9005"/>
    <x v="3"/>
    <s v="p2"/>
    <d v="2019-08-22T00:00:00"/>
    <n v="8"/>
    <x v="7"/>
    <n v="234"/>
    <x v="7"/>
    <n v="11"/>
    <n v="1500.05"/>
    <x v="163"/>
    <n v="12.88"/>
    <n v="18.45"/>
    <n v="16"/>
    <n v="3"/>
    <n v="1.81"/>
    <n v="34"/>
    <n v="1.29"/>
    <n v="6.9918699186991881E-2"/>
    <n v="20.2"/>
  </r>
  <r>
    <n v="9005"/>
    <x v="3"/>
    <s v="p3"/>
    <d v="2019-08-22T00:00:00"/>
    <n v="8"/>
    <x v="7"/>
    <n v="234"/>
    <x v="7"/>
    <n v="12"/>
    <n v="1579.9"/>
    <x v="195"/>
    <n v="15.54"/>
    <n v="21.55"/>
    <n v="22"/>
    <n v="2"/>
    <n v="1.06"/>
    <n v="23"/>
    <n v="0.8"/>
    <n v="3.7122969837587005E-2"/>
    <n v="22.59"/>
  </r>
  <r>
    <n v="9005"/>
    <x v="3"/>
    <s v="p4"/>
    <d v="2019-08-22T00:00:00"/>
    <n v="8"/>
    <x v="7"/>
    <n v="234"/>
    <x v="7"/>
    <n v="9"/>
    <n v="1626.37"/>
    <x v="137"/>
    <n v="14.14"/>
    <n v="21.54"/>
    <n v="21"/>
    <n v="0"/>
    <n v="0"/>
    <n v="0"/>
    <n v="0"/>
    <n v="0"/>
    <n v="21.54"/>
  </r>
  <r>
    <n v="9005"/>
    <x v="3"/>
    <s v="p5"/>
    <d v="2019-08-22T00:00:00"/>
    <n v="8"/>
    <x v="7"/>
    <n v="234"/>
    <x v="7"/>
    <n v="9"/>
    <n v="1429.53"/>
    <x v="196"/>
    <n v="12.41"/>
    <n v="19.21"/>
    <n v="13"/>
    <n v="0"/>
    <n v="0"/>
    <n v="0"/>
    <n v="0"/>
    <n v="0"/>
    <n v="19.190000000000001"/>
  </r>
  <r>
    <n v="9011"/>
    <x v="3"/>
    <s v="p1"/>
    <d v="2019-08-22T00:00:00"/>
    <n v="8"/>
    <x v="7"/>
    <n v="234"/>
    <x v="7"/>
    <n v="10"/>
    <n v="2215.19"/>
    <x v="197"/>
    <n v="16.32"/>
    <n v="25.55"/>
    <n v="33"/>
    <n v="0"/>
    <n v="0"/>
    <n v="0"/>
    <n v="0"/>
    <n v="0"/>
    <n v="25.560000000000002"/>
  </r>
  <r>
    <n v="9011"/>
    <x v="3"/>
    <s v="p2"/>
    <d v="2019-08-22T00:00:00"/>
    <n v="8"/>
    <x v="7"/>
    <n v="234"/>
    <x v="7"/>
    <n v="10"/>
    <n v="1698.86"/>
    <x v="171"/>
    <n v="16.11"/>
    <n v="23.34"/>
    <n v="25"/>
    <n v="2"/>
    <n v="0.77"/>
    <n v="17"/>
    <n v="0.61"/>
    <n v="2.6135389888603255E-2"/>
    <n v="24.02"/>
  </r>
  <r>
    <n v="9011"/>
    <x v="3"/>
    <s v="p4"/>
    <d v="2019-08-22T00:00:00"/>
    <n v="8"/>
    <x v="7"/>
    <n v="234"/>
    <x v="7"/>
    <n v="8"/>
    <n v="1350.73"/>
    <x v="145"/>
    <n v="11.84"/>
    <n v="17.16"/>
    <n v="16"/>
    <n v="1"/>
    <n v="0.51"/>
    <n v="9"/>
    <n v="0.35"/>
    <n v="2.0396270396270396E-2"/>
    <n v="17.610000000000003"/>
  </r>
  <r>
    <n v="9011"/>
    <x v="3"/>
    <s v="p5"/>
    <d v="2019-08-22T00:00:00"/>
    <n v="8"/>
    <x v="7"/>
    <n v="234"/>
    <x v="7"/>
    <n v="6"/>
    <n v="844.1"/>
    <x v="198"/>
    <n v="13.64"/>
    <n v="17.86"/>
    <n v="19"/>
    <n v="8"/>
    <n v="3.56"/>
    <n v="74"/>
    <n v="2.37"/>
    <n v="0.13269876819708848"/>
    <n v="21.44"/>
  </r>
  <r>
    <n v="9001"/>
    <x v="0"/>
    <s v="p1"/>
    <d v="2019-08-29T00:00:00"/>
    <n v="9"/>
    <x v="8"/>
    <n v="241"/>
    <x v="8"/>
    <n v="7"/>
    <n v="1621.25"/>
    <x v="199"/>
    <n v="12.62"/>
    <n v="19.84"/>
    <n v="21"/>
    <n v="13"/>
    <n v="7.1980000000000004"/>
    <n v="132"/>
    <n v="5"/>
    <n v="0.25201612903225806"/>
    <n v="27.158000000000001"/>
  </r>
  <r>
    <n v="9001"/>
    <x v="0"/>
    <s v="p2"/>
    <d v="2019-08-29T00:00:00"/>
    <n v="9"/>
    <x v="8"/>
    <n v="241"/>
    <x v="8"/>
    <n v="7"/>
    <n v="1215.75"/>
    <x v="200"/>
    <n v="13.4"/>
    <n v="19.54"/>
    <n v="27"/>
    <n v="8"/>
    <n v="4.3739999999999997"/>
    <n v="78"/>
    <n v="3.03"/>
    <n v="0.15506653019447286"/>
    <n v="23.963999999999999"/>
  </r>
  <r>
    <n v="9001"/>
    <x v="0"/>
    <s v="p3"/>
    <d v="2019-08-29T00:00:00"/>
    <n v="9"/>
    <x v="8"/>
    <n v="241"/>
    <x v="8"/>
    <n v="6"/>
    <n v="1279.94"/>
    <x v="201"/>
    <n v="7.3"/>
    <n v="12.16"/>
    <n v="16"/>
    <n v="12"/>
    <n v="7.1959999999999997"/>
    <n v="139"/>
    <n v="5.18"/>
    <n v="0.42598684210526311"/>
    <n v="19.276"/>
  </r>
  <r>
    <n v="9001"/>
    <x v="0"/>
    <s v="p4"/>
    <d v="2019-08-29T00:00:00"/>
    <n v="9"/>
    <x v="8"/>
    <n v="241"/>
    <x v="8"/>
    <n v="6"/>
    <n v="1348.71"/>
    <x v="156"/>
    <n v="6.66"/>
    <n v="12.95"/>
    <n v="22"/>
    <n v="13"/>
    <n v="9.1080000000000005"/>
    <n v="167"/>
    <n v="6.17"/>
    <n v="0.47644787644787645"/>
    <n v="21.988"/>
  </r>
  <r>
    <n v="9001"/>
    <x v="0"/>
    <s v="p5"/>
    <d v="2019-08-29T00:00:00"/>
    <n v="9"/>
    <x v="8"/>
    <n v="241"/>
    <x v="8"/>
    <n v="4"/>
    <n v="815.08"/>
    <x v="202"/>
    <n v="5.93"/>
    <n v="9.5500000000000007"/>
    <n v="16"/>
    <n v="14"/>
    <n v="5.41"/>
    <n v="102"/>
    <n v="3.81"/>
    <n v="0.39895287958115183"/>
    <n v="14.92"/>
  </r>
  <r>
    <n v="9008"/>
    <x v="0"/>
    <s v="p2"/>
    <d v="2019-08-29T00:00:00"/>
    <n v="9"/>
    <x v="8"/>
    <n v="241"/>
    <x v="8"/>
    <n v="5"/>
    <n v="816.84"/>
    <x v="203"/>
    <n v="5.96"/>
    <n v="9.32"/>
    <n v="23"/>
    <n v="9"/>
    <n v="6.6079999999999997"/>
    <n v="128"/>
    <n v="4.55"/>
    <n v="0.48819742489270385"/>
    <n v="15.898"/>
  </r>
  <r>
    <n v="9008"/>
    <x v="0"/>
    <s v="p4"/>
    <d v="2019-08-29T00:00:00"/>
    <n v="9"/>
    <x v="8"/>
    <n v="241"/>
    <x v="8"/>
    <n v="6"/>
    <n v="949.55"/>
    <x v="204"/>
    <n v="6.66"/>
    <n v="11.44"/>
    <n v="22"/>
    <n v="12"/>
    <n v="7.5869999999999997"/>
    <n v="125"/>
    <n v="5.13"/>
    <n v="0.44842657342657344"/>
    <n v="19.106999999999999"/>
  </r>
  <r>
    <n v="9008"/>
    <x v="0"/>
    <s v="p5"/>
    <d v="2019-08-29T00:00:00"/>
    <n v="9"/>
    <x v="8"/>
    <n v="241"/>
    <x v="8"/>
    <n v="8"/>
    <n v="1234.4100000000001"/>
    <x v="158"/>
    <n v="8.09"/>
    <n v="14.52"/>
    <n v="22"/>
    <n v="13"/>
    <n v="8.8529999999999998"/>
    <n v="157"/>
    <n v="6.52"/>
    <n v="0.44903581267217629"/>
    <n v="23.273"/>
  </r>
  <r>
    <n v="9010"/>
    <x v="0"/>
    <s v="p1"/>
    <d v="2019-08-29T00:00:00"/>
    <n v="9"/>
    <x v="8"/>
    <n v="241"/>
    <x v="8"/>
    <n v="5"/>
    <n v="832.69"/>
    <x v="205"/>
    <n v="8.93"/>
    <n v="12.55"/>
    <n v="15"/>
    <n v="3"/>
    <n v="1.7869999999999999"/>
    <n v="31"/>
    <n v="1.24"/>
    <n v="9.8804780876494011E-2"/>
    <n v="14.356999999999999"/>
  </r>
  <r>
    <n v="9010"/>
    <x v="0"/>
    <s v="p2"/>
    <d v="2019-08-29T00:00:00"/>
    <n v="9"/>
    <x v="8"/>
    <n v="241"/>
    <x v="8"/>
    <n v="7"/>
    <n v="1164.05"/>
    <x v="206"/>
    <n v="11.71"/>
    <n v="16.79"/>
    <n v="26"/>
    <n v="10"/>
    <n v="4.0720000000000001"/>
    <n v="83"/>
    <n v="2.91"/>
    <n v="0.17331745086360931"/>
    <n v="20.861999999999998"/>
  </r>
  <r>
    <n v="9010"/>
    <x v="0"/>
    <s v="p3"/>
    <d v="2019-08-29T00:00:00"/>
    <n v="9"/>
    <x v="8"/>
    <n v="241"/>
    <x v="8"/>
    <n v="5"/>
    <n v="810.13"/>
    <x v="207"/>
    <n v="10.34"/>
    <n v="14.39"/>
    <n v="19"/>
    <n v="5"/>
    <n v="2.6269999999999998"/>
    <n v="52"/>
    <n v="1.88"/>
    <n v="0.13064628214037524"/>
    <n v="16.937000000000001"/>
  </r>
  <r>
    <n v="9010"/>
    <x v="0"/>
    <s v="p4"/>
    <d v="2019-08-29T00:00:00"/>
    <n v="9"/>
    <x v="8"/>
    <n v="241"/>
    <x v="8"/>
    <n v="6"/>
    <n v="1183.48"/>
    <x v="125"/>
    <n v="13.13"/>
    <n v="18.37"/>
    <n v="24"/>
    <n v="4"/>
    <n v="2.0920000000000001"/>
    <n v="40"/>
    <n v="1.48"/>
    <n v="8.0566140446379955E-2"/>
    <n v="20.821999999999999"/>
  </r>
  <r>
    <n v="9010"/>
    <x v="0"/>
    <s v="p5"/>
    <d v="2019-08-29T00:00:00"/>
    <n v="9"/>
    <x v="8"/>
    <n v="241"/>
    <x v="8"/>
    <n v="6"/>
    <n v="1237.08"/>
    <x v="152"/>
    <n v="11.91"/>
    <n v="17.27"/>
    <n v="22"/>
    <n v="5"/>
    <n v="2.4609999999999999"/>
    <n v="49"/>
    <n v="1.73"/>
    <n v="0.10017371163867979"/>
    <n v="19.720999999999997"/>
  </r>
  <r>
    <n v="9002"/>
    <x v="1"/>
    <s v="p2"/>
    <d v="2019-08-29T00:00:00"/>
    <n v="9"/>
    <x v="8"/>
    <n v="241"/>
    <x v="8"/>
    <n v="7"/>
    <n v="1045.28"/>
    <x v="208"/>
    <n v="5.76"/>
    <n v="10.54"/>
    <n v="15"/>
    <n v="13"/>
    <n v="6.5759999999999996"/>
    <n v="129"/>
    <n v="4.59"/>
    <n v="0.43548387096774194"/>
    <n v="17.026"/>
  </r>
  <r>
    <n v="9002"/>
    <x v="1"/>
    <s v="p3"/>
    <d v="2019-08-29T00:00:00"/>
    <n v="9"/>
    <x v="8"/>
    <n v="241"/>
    <x v="8"/>
    <n v="7"/>
    <n v="1040.33"/>
    <x v="209"/>
    <n v="5.59"/>
    <n v="9.68"/>
    <n v="16"/>
    <n v="8"/>
    <n v="6.44"/>
    <n v="111"/>
    <n v="4.83"/>
    <n v="0.49896694214876036"/>
    <n v="16.100000000000001"/>
  </r>
  <r>
    <n v="9002"/>
    <x v="1"/>
    <s v="p4"/>
    <d v="2019-08-29T00:00:00"/>
    <n v="9"/>
    <x v="8"/>
    <n v="241"/>
    <x v="8"/>
    <n v="4"/>
    <n v="771.68"/>
    <x v="210"/>
    <n v="6.21"/>
    <n v="9.8699999999999992"/>
    <n v="15"/>
    <n v="10"/>
    <n v="6.9880000000000004"/>
    <n v="122"/>
    <n v="5.25"/>
    <n v="0.53191489361702127"/>
    <n v="16.768000000000001"/>
  </r>
  <r>
    <n v="9002"/>
    <x v="1"/>
    <s v="p5"/>
    <d v="2019-08-29T00:00:00"/>
    <n v="9"/>
    <x v="8"/>
    <n v="241"/>
    <x v="8"/>
    <n v="8"/>
    <n v="1748.98"/>
    <x v="211"/>
    <n v="7.99"/>
    <n v="15.12"/>
    <n v="14"/>
    <n v="5"/>
    <n v="5.9059999999999997"/>
    <n v="109"/>
    <n v="4.43"/>
    <n v="0.29298941798941797"/>
    <n v="20.986000000000001"/>
  </r>
  <r>
    <n v="9007"/>
    <x v="1"/>
    <s v="p1"/>
    <d v="2019-08-29T00:00:00"/>
    <n v="9"/>
    <x v="8"/>
    <n v="241"/>
    <x v="8"/>
    <n v="5"/>
    <n v="1045.6199999999999"/>
    <x v="100"/>
    <n v="8.06"/>
    <n v="12.25"/>
    <n v="15"/>
    <n v="6"/>
    <n v="4.0090000000000003"/>
    <n v="71"/>
    <n v="2.95"/>
    <n v="0.24081632653061225"/>
    <n v="16.199000000000002"/>
  </r>
  <r>
    <n v="9007"/>
    <x v="1"/>
    <s v="p2"/>
    <d v="2019-08-29T00:00:00"/>
    <n v="9"/>
    <x v="8"/>
    <n v="241"/>
    <x v="8"/>
    <n v="6"/>
    <n v="1099.58"/>
    <x v="212"/>
    <n v="6.12"/>
    <n v="11.52"/>
    <n v="18"/>
    <n v="13"/>
    <n v="10.914999999999999"/>
    <n v="183"/>
    <n v="8.1300000000000008"/>
    <n v="0.70572916666666674"/>
    <n v="22.414999999999999"/>
  </r>
  <r>
    <n v="9007"/>
    <x v="1"/>
    <s v="p3"/>
    <d v="2019-08-29T00:00:00"/>
    <n v="9"/>
    <x v="8"/>
    <n v="241"/>
    <x v="8"/>
    <n v="4"/>
    <n v="729.39"/>
    <x v="50"/>
    <n v="3.32"/>
    <n v="6.36"/>
    <n v="12"/>
    <n v="9"/>
    <n v="7.7990000000000004"/>
    <n v="143"/>
    <n v="5.93"/>
    <n v="0.9323899371069182"/>
    <n v="14.189"/>
  </r>
  <r>
    <n v="9007"/>
    <x v="1"/>
    <s v="p4"/>
    <d v="2019-08-29T00:00:00"/>
    <n v="9"/>
    <x v="8"/>
    <n v="241"/>
    <x v="8"/>
    <n v="4"/>
    <n v="658.3"/>
    <x v="213"/>
    <n v="5.68"/>
    <n v="9.08"/>
    <n v="17"/>
    <n v="10"/>
    <n v="5.7450000000000001"/>
    <n v="137"/>
    <n v="4.17"/>
    <n v="0.45925110132158586"/>
    <n v="14.815000000000001"/>
  </r>
  <r>
    <n v="9007"/>
    <x v="1"/>
    <s v="p5"/>
    <d v="2019-08-29T00:00:00"/>
    <n v="9"/>
    <x v="8"/>
    <n v="241"/>
    <x v="8"/>
    <n v="6"/>
    <n v="991.05"/>
    <x v="76"/>
    <n v="5.84"/>
    <n v="9.9499999999999993"/>
    <n v="14"/>
    <n v="7"/>
    <n v="5.7830000000000004"/>
    <n v="105"/>
    <n v="4.37"/>
    <n v="0.43919597989949755"/>
    <n v="15.743000000000002"/>
  </r>
  <r>
    <n v="9012"/>
    <x v="1"/>
    <s v="p1"/>
    <d v="2019-08-29T00:00:00"/>
    <n v="9"/>
    <x v="8"/>
    <n v="241"/>
    <x v="8"/>
    <n v="5"/>
    <n v="979"/>
    <x v="214"/>
    <n v="8.86"/>
    <n v="12.87"/>
    <n v="17"/>
    <n v="6"/>
    <n v="4.7649999999999997"/>
    <n v="79"/>
    <n v="3.55"/>
    <n v="0.27583527583527584"/>
    <n v="17.664999999999999"/>
  </r>
  <r>
    <n v="9012"/>
    <x v="1"/>
    <s v="p2"/>
    <d v="2019-08-29T00:00:00"/>
    <n v="9"/>
    <x v="8"/>
    <n v="241"/>
    <x v="8"/>
    <n v="4"/>
    <n v="688.67"/>
    <x v="215"/>
    <n v="4.5599999999999996"/>
    <n v="8.81"/>
    <n v="14"/>
    <n v="12"/>
    <n v="10.304"/>
    <n v="178"/>
    <n v="7.76"/>
    <n v="0.88081725312145287"/>
    <n v="19.164000000000001"/>
  </r>
  <r>
    <n v="9012"/>
    <x v="1"/>
    <s v="p3"/>
    <d v="2019-08-29T00:00:00"/>
    <n v="9"/>
    <x v="8"/>
    <n v="241"/>
    <x v="8"/>
    <n v="3"/>
    <n v="937.12"/>
    <x v="83"/>
    <n v="3.86"/>
    <n v="8.1199999999999992"/>
    <n v="11"/>
    <n v="11"/>
    <n v="7.4649999999999999"/>
    <n v="126"/>
    <n v="5.62"/>
    <n v="0.69211822660098532"/>
    <n v="15.674999999999999"/>
  </r>
  <r>
    <n v="9012"/>
    <x v="1"/>
    <s v="p4"/>
    <d v="2019-08-29T00:00:00"/>
    <n v="9"/>
    <x v="8"/>
    <n v="241"/>
    <x v="8"/>
    <n v="5"/>
    <n v="871.79"/>
    <x v="214"/>
    <n v="3.63"/>
    <n v="7.68"/>
    <n v="12"/>
    <n v="12"/>
    <n v="7.9939999999999998"/>
    <n v="116"/>
    <n v="5.45"/>
    <n v="0.70963541666666674"/>
    <n v="15.664"/>
  </r>
  <r>
    <n v="9012"/>
    <x v="1"/>
    <s v="p5"/>
    <d v="2019-08-29T00:00:00"/>
    <n v="9"/>
    <x v="8"/>
    <n v="241"/>
    <x v="8"/>
    <n v="6"/>
    <n v="719.47"/>
    <x v="216"/>
    <n v="3.76"/>
    <n v="6.61"/>
    <n v="12"/>
    <n v="10"/>
    <n v="5.0860000000000003"/>
    <n v="90"/>
    <n v="3.84"/>
    <n v="0.58093797276853243"/>
    <n v="11.656000000000001"/>
  </r>
  <r>
    <n v="9003"/>
    <x v="2"/>
    <s v="p1"/>
    <d v="2019-08-29T00:00:00"/>
    <n v="9"/>
    <x v="8"/>
    <n v="241"/>
    <x v="8"/>
    <n v="7"/>
    <n v="1422.35"/>
    <x v="217"/>
    <n v="6.82"/>
    <n v="14.47"/>
    <n v="22"/>
    <n v="15"/>
    <n v="11.186"/>
    <n v="245"/>
    <n v="8.07"/>
    <n v="0.55770559778852802"/>
    <n v="25.475999999999999"/>
  </r>
  <r>
    <n v="9003"/>
    <x v="2"/>
    <s v="p2"/>
    <d v="2019-08-29T00:00:00"/>
    <n v="9"/>
    <x v="8"/>
    <n v="241"/>
    <x v="8"/>
    <n v="6"/>
    <n v="916.2"/>
    <x v="214"/>
    <n v="7.28"/>
    <n v="11.28"/>
    <n v="17"/>
    <n v="11"/>
    <n v="5.2229999999999999"/>
    <n v="128"/>
    <n v="3.89"/>
    <n v="0.34485815602836883"/>
    <n v="16.542999999999999"/>
  </r>
  <r>
    <n v="9003"/>
    <x v="2"/>
    <s v="p3"/>
    <d v="2019-08-29T00:00:00"/>
    <n v="9"/>
    <x v="8"/>
    <n v="241"/>
    <x v="8"/>
    <n v="3"/>
    <n v="567.29999999999995"/>
    <x v="71"/>
    <n v="7.12"/>
    <n v="10.1"/>
    <n v="19"/>
    <n v="10"/>
    <n v="4.2930000000000001"/>
    <n v="102"/>
    <n v="3.01"/>
    <n v="0.29801980198019801"/>
    <n v="14.443000000000001"/>
  </r>
  <r>
    <n v="9003"/>
    <x v="2"/>
    <s v="p4"/>
    <d v="2019-08-29T00:00:00"/>
    <n v="9"/>
    <x v="8"/>
    <n v="241"/>
    <x v="8"/>
    <n v="5"/>
    <n v="1033.1300000000001"/>
    <x v="158"/>
    <n v="7.86"/>
    <n v="14"/>
    <n v="26"/>
    <n v="20"/>
    <n v="11.013"/>
    <n v="233"/>
    <n v="7.68"/>
    <n v="0.5485714285714286"/>
    <n v="25.203000000000003"/>
  </r>
  <r>
    <n v="9003"/>
    <x v="2"/>
    <s v="p5"/>
    <d v="2019-08-29T00:00:00"/>
    <n v="9"/>
    <x v="8"/>
    <n v="241"/>
    <x v="8"/>
    <n v="6"/>
    <n v="1109.05"/>
    <x v="218"/>
    <n v="7.96"/>
    <n v="13.95"/>
    <n v="22"/>
    <n v="16"/>
    <n v="8.8849999999999998"/>
    <n v="190"/>
    <n v="6.06"/>
    <n v="0.43440860215053761"/>
    <n v="22.814999999999998"/>
  </r>
  <r>
    <n v="9006"/>
    <x v="2"/>
    <s v="p1"/>
    <d v="2019-08-29T00:00:00"/>
    <n v="9"/>
    <x v="8"/>
    <n v="241"/>
    <x v="8"/>
    <n v="3"/>
    <n v="603.89"/>
    <x v="52"/>
    <n v="3.72"/>
    <n v="7.06"/>
    <n v="19"/>
    <n v="14"/>
    <n v="7.6479999999999997"/>
    <n v="179"/>
    <n v="5.41"/>
    <n v="0.76628895184135981"/>
    <n v="14.667999999999999"/>
  </r>
  <r>
    <n v="9006"/>
    <x v="2"/>
    <s v="p2"/>
    <d v="2019-08-29T00:00:00"/>
    <n v="9"/>
    <x v="8"/>
    <n v="241"/>
    <x v="8"/>
    <n v="4"/>
    <n v="1002.29"/>
    <x v="219"/>
    <n v="4.71"/>
    <n v="9.5299999999999994"/>
    <n v="17"/>
    <n v="17"/>
    <n v="7.2969999999999997"/>
    <n v="166"/>
    <n v="5.0999999999999996"/>
    <n v="0.53515215110178382"/>
    <n v="16.777000000000001"/>
  </r>
  <r>
    <n v="9006"/>
    <x v="2"/>
    <s v="p3"/>
    <d v="2019-08-29T00:00:00"/>
    <n v="9"/>
    <x v="8"/>
    <n v="241"/>
    <x v="8"/>
    <n v="6"/>
    <n v="1090.1600000000001"/>
    <x v="134"/>
    <n v="6.55"/>
    <n v="11.61"/>
    <n v="23"/>
    <n v="19"/>
    <n v="10.433999999999999"/>
    <n v="222"/>
    <n v="6.81"/>
    <n v="0.58656330749354002"/>
    <n v="22.164000000000001"/>
  </r>
  <r>
    <n v="9006"/>
    <x v="2"/>
    <s v="p4"/>
    <d v="2019-08-29T00:00:00"/>
    <n v="9"/>
    <x v="8"/>
    <n v="241"/>
    <x v="8"/>
    <n v="4"/>
    <n v="601.33000000000004"/>
    <x v="78"/>
    <n v="3.78"/>
    <n v="6.41"/>
    <n v="19"/>
    <n v="12"/>
    <n v="6.5659999999999998"/>
    <n v="165"/>
    <n v="4.7300000000000004"/>
    <n v="0.73790951638065527"/>
    <n v="12.946"/>
  </r>
  <r>
    <n v="9009"/>
    <x v="2"/>
    <s v="p1"/>
    <d v="2019-08-29T00:00:00"/>
    <n v="9"/>
    <x v="8"/>
    <n v="241"/>
    <x v="8"/>
    <n v="6"/>
    <n v="986.5"/>
    <x v="220"/>
    <n v="7.74"/>
    <n v="13.03"/>
    <n v="17"/>
    <n v="13"/>
    <n v="5.6059999999999999"/>
    <n v="129"/>
    <n v="3.96"/>
    <n v="0.30391404451266307"/>
    <n v="18.666"/>
  </r>
  <r>
    <n v="9009"/>
    <x v="2"/>
    <s v="p2"/>
    <d v="2019-08-29T00:00:00"/>
    <n v="9"/>
    <x v="8"/>
    <n v="241"/>
    <x v="8"/>
    <n v="4"/>
    <n v="570.35"/>
    <x v="221"/>
    <n v="4.07"/>
    <n v="6.37"/>
    <n v="7"/>
    <n v="2"/>
    <n v="1.2110000000000001"/>
    <n v="26"/>
    <n v="0.89"/>
    <n v="0.13971742543171115"/>
    <n v="7.6710000000000012"/>
  </r>
  <r>
    <n v="9009"/>
    <x v="2"/>
    <s v="p4"/>
    <d v="2019-08-29T00:00:00"/>
    <n v="9"/>
    <x v="8"/>
    <n v="241"/>
    <x v="8"/>
    <n v="6"/>
    <n v="1245.07"/>
    <x v="222"/>
    <n v="8.1999999999999993"/>
    <n v="13.91"/>
    <n v="20"/>
    <n v="13"/>
    <n v="7.7969999999999997"/>
    <n v="168"/>
    <n v="5.38"/>
    <n v="0.38677210639827458"/>
    <n v="21.657"/>
  </r>
  <r>
    <n v="9009"/>
    <x v="2"/>
    <s v="p5"/>
    <d v="2019-08-29T00:00:00"/>
    <n v="9"/>
    <x v="8"/>
    <n v="241"/>
    <x v="8"/>
    <n v="5"/>
    <n v="1156.5999999999999"/>
    <x v="223"/>
    <n v="7.95"/>
    <n v="14.53"/>
    <n v="18"/>
    <n v="14"/>
    <n v="8.8970000000000002"/>
    <n v="198"/>
    <n v="6.36"/>
    <n v="0.43771507226428086"/>
    <n v="23.427"/>
  </r>
  <r>
    <n v="9004"/>
    <x v="3"/>
    <s v="p1"/>
    <d v="2019-08-29T00:00:00"/>
    <n v="9"/>
    <x v="8"/>
    <n v="241"/>
    <x v="8"/>
    <n v="6"/>
    <n v="1219.49"/>
    <x v="125"/>
    <n v="6.07"/>
    <n v="11.62"/>
    <n v="21"/>
    <n v="19"/>
    <n v="10.551"/>
    <n v="196"/>
    <n v="7.72"/>
    <n v="0.66437177280550774"/>
    <n v="22.221"/>
  </r>
  <r>
    <n v="9004"/>
    <x v="3"/>
    <s v="p2"/>
    <d v="2019-08-29T00:00:00"/>
    <n v="9"/>
    <x v="8"/>
    <n v="241"/>
    <x v="8"/>
    <n v="5"/>
    <n v="974.04"/>
    <x v="106"/>
    <n v="5.23"/>
    <n v="9.69"/>
    <n v="8"/>
    <n v="17"/>
    <n v="7.91"/>
    <n v="145"/>
    <n v="5.63"/>
    <n v="0.58101135190918474"/>
    <n v="17.670000000000002"/>
  </r>
  <r>
    <n v="9004"/>
    <x v="3"/>
    <s v="p3"/>
    <d v="2019-08-29T00:00:00"/>
    <n v="9"/>
    <x v="8"/>
    <n v="241"/>
    <x v="8"/>
    <n v="6"/>
    <n v="1193.6300000000001"/>
    <x v="185"/>
    <n v="5.9"/>
    <n v="11.96"/>
    <n v="10"/>
    <n v="9"/>
    <n v="5.0609999999999999"/>
    <n v="92"/>
    <n v="3.68"/>
    <n v="0.30769230769230771"/>
    <n v="17.140999999999998"/>
  </r>
  <r>
    <n v="9004"/>
    <x v="3"/>
    <s v="p4"/>
    <d v="2019-08-29T00:00:00"/>
    <n v="9"/>
    <x v="8"/>
    <n v="241"/>
    <x v="8"/>
    <n v="7"/>
    <n v="1368.97"/>
    <x v="224"/>
    <n v="6.28"/>
    <n v="12.46"/>
    <n v="19"/>
    <n v="17"/>
    <n v="10.15"/>
    <n v="176"/>
    <n v="7.32"/>
    <n v="0.5874799357945425"/>
    <n v="22.520000000000003"/>
  </r>
  <r>
    <n v="9004"/>
    <x v="3"/>
    <s v="p5"/>
    <d v="2019-08-29T00:00:00"/>
    <n v="9"/>
    <x v="8"/>
    <n v="241"/>
    <x v="8"/>
    <n v="5"/>
    <n v="834.86"/>
    <x v="225"/>
    <n v="5.87"/>
    <n v="8.24"/>
    <n v="9"/>
    <n v="5"/>
    <n v="2.2610000000000001"/>
    <n v="49"/>
    <n v="1.68"/>
    <n v="0.20388349514563106"/>
    <n v="10.541"/>
  </r>
  <r>
    <n v="9005"/>
    <x v="3"/>
    <s v="p1"/>
    <d v="2019-08-29T00:00:00"/>
    <n v="9"/>
    <x v="8"/>
    <n v="241"/>
    <x v="8"/>
    <n v="7"/>
    <n v="1220.03"/>
    <x v="226"/>
    <n v="5.97"/>
    <n v="11.38"/>
    <n v="24"/>
    <n v="15"/>
    <n v="10.167999999999999"/>
    <n v="223"/>
    <n v="6.97"/>
    <n v="0.61247803163444636"/>
    <n v="21.567999999999998"/>
  </r>
  <r>
    <n v="9005"/>
    <x v="3"/>
    <s v="p2"/>
    <d v="2019-08-29T00:00:00"/>
    <n v="9"/>
    <x v="8"/>
    <n v="241"/>
    <x v="8"/>
    <n v="6"/>
    <n v="1010.8"/>
    <x v="218"/>
    <n v="4.7699999999999996"/>
    <n v="10.72"/>
    <n v="18"/>
    <n v="15"/>
    <n v="9.1020000000000003"/>
    <n v="194"/>
    <n v="6.56"/>
    <n v="0.61194029850746257"/>
    <n v="19.841999999999999"/>
  </r>
  <r>
    <n v="9005"/>
    <x v="3"/>
    <s v="p3"/>
    <d v="2019-08-29T00:00:00"/>
    <n v="9"/>
    <x v="8"/>
    <n v="241"/>
    <x v="8"/>
    <n v="5"/>
    <n v="1334.23"/>
    <x v="227"/>
    <n v="8.89"/>
    <n v="14.61"/>
    <n v="22"/>
    <n v="10"/>
    <n v="5.8780000000000001"/>
    <n v="119"/>
    <n v="4.32"/>
    <n v="0.29568788501026699"/>
    <n v="20.398"/>
  </r>
  <r>
    <n v="9005"/>
    <x v="3"/>
    <s v="p4"/>
    <d v="2019-08-29T00:00:00"/>
    <n v="9"/>
    <x v="8"/>
    <n v="241"/>
    <x v="8"/>
    <n v="5"/>
    <n v="750.35"/>
    <x v="202"/>
    <n v="4.99"/>
    <n v="8.68"/>
    <n v="21"/>
    <n v="11"/>
    <n v="7.532"/>
    <n v="185"/>
    <n v="5.46"/>
    <n v="0.62903225806451613"/>
    <n v="16.102"/>
  </r>
  <r>
    <n v="9005"/>
    <x v="3"/>
    <s v="p5"/>
    <d v="2019-08-29T00:00:00"/>
    <n v="9"/>
    <x v="8"/>
    <n v="241"/>
    <x v="8"/>
    <n v="3"/>
    <n v="653.87"/>
    <x v="228"/>
    <n v="5.4"/>
    <n v="8.36"/>
    <n v="15"/>
    <n v="9"/>
    <n v="4.3490000000000002"/>
    <n v="98"/>
    <n v="3.13"/>
    <n v="0.37440191387559812"/>
    <n v="12.619"/>
  </r>
  <r>
    <n v="9011"/>
    <x v="3"/>
    <s v="p1"/>
    <d v="2019-08-29T00:00:00"/>
    <n v="9"/>
    <x v="8"/>
    <n v="241"/>
    <x v="8"/>
    <n v="4"/>
    <n v="821.02"/>
    <x v="54"/>
    <n v="4.74"/>
    <n v="7.65"/>
    <n v="9"/>
    <n v="7"/>
    <n v="4.2240000000000002"/>
    <n v="86"/>
    <n v="3.14"/>
    <n v="0.41045751633986927"/>
    <n v="11.844000000000001"/>
  </r>
  <r>
    <n v="9011"/>
    <x v="3"/>
    <s v="p2"/>
    <d v="2019-08-29T00:00:00"/>
    <n v="9"/>
    <x v="8"/>
    <n v="241"/>
    <x v="8"/>
    <n v="5"/>
    <n v="1047.76"/>
    <x v="229"/>
    <n v="8.6999999999999993"/>
    <n v="13.58"/>
    <n v="26"/>
    <n v="13"/>
    <n v="8.6989999999999998"/>
    <n v="174"/>
    <n v="6.44"/>
    <n v="0.47422680412371138"/>
    <n v="22.338999999999999"/>
  </r>
  <r>
    <n v="9011"/>
    <x v="3"/>
    <s v="p3"/>
    <d v="2019-08-29T00:00:00"/>
    <n v="9"/>
    <x v="8"/>
    <n v="241"/>
    <x v="8"/>
    <n v="5"/>
    <n v="1363.47"/>
    <x v="230"/>
    <n v="9.1"/>
    <n v="14.42"/>
    <n v="24"/>
    <n v="14"/>
    <n v="8.032"/>
    <n v="171"/>
    <n v="6.1"/>
    <n v="0.42302357836338417"/>
    <n v="22.362000000000002"/>
  </r>
  <r>
    <n v="9011"/>
    <x v="3"/>
    <s v="p4"/>
    <d v="2019-08-29T00:00:00"/>
    <n v="9"/>
    <x v="8"/>
    <n v="241"/>
    <x v="8"/>
    <n v="5"/>
    <n v="1269.51"/>
    <x v="184"/>
    <n v="8.3000000000000007"/>
    <n v="13.7"/>
    <n v="21"/>
    <n v="16"/>
    <n v="5.1909999999999998"/>
    <n v="92"/>
    <n v="3.67"/>
    <n v="0.26788321167883211"/>
    <n v="18.831"/>
  </r>
  <r>
    <n v="9001"/>
    <x v="0"/>
    <s v="p1"/>
    <d v="2019-09-09T00:00:00"/>
    <n v="10"/>
    <x v="9"/>
    <n v="252"/>
    <x v="9"/>
    <n v="8"/>
    <n v="988.02"/>
    <x v="161"/>
    <n v="6.0299999999999994"/>
    <n v="10.85"/>
    <n v="8"/>
    <n v="7"/>
    <n v="2.66"/>
    <n v="59"/>
    <n v="1.5499999999999998"/>
    <n v="0.14285714285714285"/>
    <n v="13.51"/>
  </r>
  <r>
    <n v="9001"/>
    <x v="0"/>
    <s v="p2"/>
    <d v="2019-09-09T00:00:00"/>
    <n v="10"/>
    <x v="9"/>
    <n v="252"/>
    <x v="9"/>
    <n v="9"/>
    <n v="1014.93"/>
    <x v="132"/>
    <n v="6.63"/>
    <n v="12.41"/>
    <n v="18"/>
    <n v="12"/>
    <n v="4.8499999999999996"/>
    <n v="112"/>
    <n v="3.57"/>
    <n v="0.28767123287671231"/>
    <n v="17.259999999999998"/>
  </r>
  <r>
    <n v="9001"/>
    <x v="0"/>
    <s v="p3"/>
    <d v="2019-09-09T00:00:00"/>
    <n v="10"/>
    <x v="9"/>
    <n v="252"/>
    <x v="9"/>
    <n v="4"/>
    <n v="594.22"/>
    <x v="231"/>
    <n v="6.9300000000000006"/>
    <n v="10.39"/>
    <n v="15"/>
    <n v="15"/>
    <n v="7.96"/>
    <n v="159"/>
    <n v="6.0299999999999994"/>
    <n v="0.58036573628488919"/>
    <n v="18.350000000000001"/>
  </r>
  <r>
    <n v="9001"/>
    <x v="0"/>
    <s v="p5"/>
    <d v="2019-09-09T00:00:00"/>
    <n v="10"/>
    <x v="9"/>
    <n v="252"/>
    <x v="9"/>
    <n v="6"/>
    <n v="987.11"/>
    <x v="232"/>
    <n v="7.8000000000000007"/>
    <n v="13.13"/>
    <n v="16"/>
    <n v="15"/>
    <n v="6.66"/>
    <n v="139"/>
    <n v="5.05"/>
    <n v="0.38461538461538458"/>
    <n v="19.79"/>
  </r>
  <r>
    <n v="9008"/>
    <x v="0"/>
    <s v="p1"/>
    <d v="2019-09-09T00:00:00"/>
    <n v="10"/>
    <x v="9"/>
    <n v="252"/>
    <x v="9"/>
    <n v="4"/>
    <n v="835.3"/>
    <x v="181"/>
    <n v="9.06"/>
    <n v="14.23"/>
    <n v="12"/>
    <n v="12"/>
    <n v="4.6900000000000004"/>
    <n v="100"/>
    <n v="3.41"/>
    <n v="0.23963457484188336"/>
    <n v="18.920000000000002"/>
  </r>
  <r>
    <n v="9008"/>
    <x v="0"/>
    <s v="p2"/>
    <d v="2019-09-09T00:00:00"/>
    <n v="10"/>
    <x v="9"/>
    <n v="252"/>
    <x v="9"/>
    <n v="6"/>
    <n v="909.41"/>
    <x v="233"/>
    <n v="7.5000000000000009"/>
    <n v="13.14"/>
    <n v="16"/>
    <n v="5"/>
    <n v="2.8"/>
    <n v="57"/>
    <n v="2.1"/>
    <n v="0.15981735159817351"/>
    <n v="15.940000000000001"/>
  </r>
  <r>
    <n v="9008"/>
    <x v="0"/>
    <s v="p3"/>
    <d v="2019-09-09T00:00:00"/>
    <n v="10"/>
    <x v="9"/>
    <n v="252"/>
    <x v="9"/>
    <n v="5"/>
    <n v="919.04"/>
    <x v="234"/>
    <n v="7.71"/>
    <n v="12.25"/>
    <n v="6"/>
    <n v="14"/>
    <n v="5.8999999999999995"/>
    <n v="117"/>
    <n v="4.1500000000000004"/>
    <n v="0.33877551020408164"/>
    <n v="18.149999999999999"/>
  </r>
  <r>
    <n v="9008"/>
    <x v="0"/>
    <s v="p4"/>
    <d v="2019-09-09T00:00:00"/>
    <n v="10"/>
    <x v="9"/>
    <n v="252"/>
    <x v="9"/>
    <n v="7"/>
    <n v="1230.18"/>
    <x v="235"/>
    <n v="8.5599999999999987"/>
    <n v="16.97"/>
    <n v="33"/>
    <n v="26"/>
    <n v="11.739999999999998"/>
    <n v="234"/>
    <n v="8.69"/>
    <n v="0.51208014142604596"/>
    <n v="28.709999999999997"/>
  </r>
  <r>
    <n v="9008"/>
    <x v="0"/>
    <s v="p5"/>
    <d v="2019-09-09T00:00:00"/>
    <n v="10"/>
    <x v="9"/>
    <n v="252"/>
    <x v="9"/>
    <n v="7"/>
    <n v="1026.03"/>
    <x v="236"/>
    <n v="6.7299999999999995"/>
    <n v="12.45"/>
    <n v="22"/>
    <n v="12"/>
    <n v="5.4300000000000006"/>
    <n v="104"/>
    <n v="3.99"/>
    <n v="0.32048192771084338"/>
    <n v="17.88"/>
  </r>
  <r>
    <n v="9010"/>
    <x v="0"/>
    <s v="p2"/>
    <d v="2019-09-09T00:00:00"/>
    <n v="10"/>
    <x v="9"/>
    <n v="252"/>
    <x v="9"/>
    <n v="4"/>
    <n v="303.48"/>
    <x v="237"/>
    <n v="4.9600000000000009"/>
    <n v="6.44"/>
    <n v="18"/>
    <n v="15"/>
    <n v="5.68"/>
    <n v="132"/>
    <n v="4.1900000000000004"/>
    <n v="0.65062111801242239"/>
    <n v="12.120000000000001"/>
  </r>
  <r>
    <n v="9010"/>
    <x v="0"/>
    <s v="p3"/>
    <d v="2019-09-09T00:00:00"/>
    <n v="10"/>
    <x v="9"/>
    <n v="252"/>
    <x v="9"/>
    <n v="5"/>
    <n v="842.64"/>
    <x v="238"/>
    <n v="8.68"/>
    <n v="13.92"/>
    <n v="32"/>
    <n v="21"/>
    <n v="7.98"/>
    <n v="164"/>
    <n v="5.4799999999999995"/>
    <n v="0.39367816091954022"/>
    <n v="21.9"/>
  </r>
  <r>
    <n v="9010"/>
    <x v="0"/>
    <s v="p4"/>
    <d v="2019-09-09T00:00:00"/>
    <n v="10"/>
    <x v="9"/>
    <n v="252"/>
    <x v="9"/>
    <n v="6"/>
    <n v="1535.48"/>
    <x v="239"/>
    <n v="11.709999999999999"/>
    <n v="20.93"/>
    <n v="29"/>
    <n v="27"/>
    <n v="12.18"/>
    <n v="251"/>
    <n v="8.7900000000000009"/>
    <n v="0.41997133301481132"/>
    <n v="33.11"/>
  </r>
  <r>
    <n v="9010"/>
    <x v="0"/>
    <s v="p5"/>
    <d v="2019-09-09T00:00:00"/>
    <n v="10"/>
    <x v="9"/>
    <n v="252"/>
    <x v="9"/>
    <n v="5"/>
    <n v="789.78"/>
    <x v="240"/>
    <n v="6.87"/>
    <n v="10.57"/>
    <n v="7"/>
    <n v="17"/>
    <n v="7.9"/>
    <n v="174"/>
    <n v="5.87"/>
    <n v="0.55534531693472089"/>
    <n v="18.47"/>
  </r>
  <r>
    <n v="9002"/>
    <x v="1"/>
    <s v="p1"/>
    <d v="2019-09-09T00:00:00"/>
    <n v="10"/>
    <x v="9"/>
    <n v="252"/>
    <x v="9"/>
    <n v="4"/>
    <n v="761.26"/>
    <x v="241"/>
    <n v="5.54"/>
    <n v="10.43"/>
    <n v="11"/>
    <n v="11"/>
    <n v="5.76"/>
    <n v="125"/>
    <n v="5.25"/>
    <n v="0.50335570469798663"/>
    <n v="16.189999999999998"/>
  </r>
  <r>
    <n v="9002"/>
    <x v="1"/>
    <s v="p2"/>
    <d v="2019-09-09T00:00:00"/>
    <n v="10"/>
    <x v="9"/>
    <n v="252"/>
    <x v="9"/>
    <n v="4"/>
    <n v="718.1"/>
    <x v="242"/>
    <n v="4.17"/>
    <n v="7.64"/>
    <n v="10"/>
    <n v="10"/>
    <n v="5.0599999999999996"/>
    <n v="97"/>
    <n v="3.83"/>
    <n v="0.50130890052356025"/>
    <n v="12.7"/>
  </r>
  <r>
    <n v="9002"/>
    <x v="1"/>
    <s v="p3"/>
    <d v="2019-09-09T00:00:00"/>
    <n v="10"/>
    <x v="9"/>
    <n v="252"/>
    <x v="9"/>
    <n v="6"/>
    <n v="771.04"/>
    <x v="57"/>
    <n v="5.09"/>
    <n v="7.99"/>
    <n v="9"/>
    <n v="9"/>
    <n v="3.2"/>
    <n v="64"/>
    <n v="2.5"/>
    <n v="0.31289111389236546"/>
    <n v="11.190000000000001"/>
  </r>
  <r>
    <n v="9002"/>
    <x v="1"/>
    <s v="p4"/>
    <d v="2019-09-09T00:00:00"/>
    <n v="10"/>
    <x v="9"/>
    <n v="252"/>
    <x v="9"/>
    <n v="8"/>
    <n v="1254.5999999999999"/>
    <x v="179"/>
    <n v="5.7700000000000005"/>
    <n v="11.91"/>
    <n v="14"/>
    <n v="12"/>
    <n v="6.24"/>
    <n v="125"/>
    <n v="5.07"/>
    <n v="0.4256926952141058"/>
    <n v="18.149999999999999"/>
  </r>
  <r>
    <n v="9002"/>
    <x v="1"/>
    <s v="p5"/>
    <d v="2019-09-09T00:00:00"/>
    <n v="10"/>
    <x v="9"/>
    <n v="252"/>
    <x v="9"/>
    <n v="5"/>
    <n v="1047.96"/>
    <x v="243"/>
    <n v="6.7299999999999995"/>
    <n v="11.78"/>
    <n v="13"/>
    <n v="11"/>
    <n v="8.48"/>
    <n v="151"/>
    <n v="6.45"/>
    <n v="0.54753820033955858"/>
    <n v="20.259999999999998"/>
  </r>
  <r>
    <n v="9007"/>
    <x v="1"/>
    <s v="p2"/>
    <d v="2019-09-09T00:00:00"/>
    <n v="10"/>
    <x v="9"/>
    <n v="252"/>
    <x v="9"/>
    <n v="5"/>
    <n v="637.5"/>
    <x v="89"/>
    <n v="5.41"/>
    <n v="8.81"/>
    <n v="7"/>
    <n v="9"/>
    <n v="5.57"/>
    <n v="115"/>
    <n v="4.4800000000000004"/>
    <n v="0.50851305334846764"/>
    <n v="14.38"/>
  </r>
  <r>
    <n v="9007"/>
    <x v="1"/>
    <s v="p3"/>
    <d v="2019-09-09T00:00:00"/>
    <n v="10"/>
    <x v="9"/>
    <n v="252"/>
    <x v="9"/>
    <n v="5"/>
    <n v="931.82"/>
    <x v="232"/>
    <n v="5.67"/>
    <n v="11"/>
    <n v="20"/>
    <n v="6"/>
    <n v="4.92"/>
    <n v="86"/>
    <n v="3.87"/>
    <n v="0.35181818181818181"/>
    <n v="15.92"/>
  </r>
  <r>
    <n v="9007"/>
    <x v="1"/>
    <s v="p4"/>
    <d v="2019-09-09T00:00:00"/>
    <n v="10"/>
    <x v="9"/>
    <n v="252"/>
    <x v="9"/>
    <n v="9"/>
    <n v="2169.65"/>
    <x v="244"/>
    <n v="8.4600000000000009"/>
    <n v="15.07"/>
    <n v="12"/>
    <n v="7"/>
    <n v="4.8600000000000003"/>
    <n v="91"/>
    <n v="3.89"/>
    <n v="0.25812873258128732"/>
    <n v="19.93"/>
  </r>
  <r>
    <n v="9007"/>
    <x v="1"/>
    <s v="p5"/>
    <d v="2019-09-09T00:00:00"/>
    <n v="10"/>
    <x v="9"/>
    <n v="252"/>
    <x v="9"/>
    <n v="7"/>
    <n v="1307.3"/>
    <x v="245"/>
    <n v="8.9499999999999993"/>
    <n v="17.52"/>
    <n v="8"/>
    <n v="20"/>
    <n v="12.41"/>
    <n v="243"/>
    <n v="9.83"/>
    <n v="0.5610730593607306"/>
    <n v="29.93"/>
  </r>
  <r>
    <n v="9012"/>
    <x v="1"/>
    <s v="p1"/>
    <d v="2019-09-09T00:00:00"/>
    <n v="10"/>
    <x v="9"/>
    <n v="252"/>
    <x v="9"/>
    <n v="6"/>
    <n v="1009.47"/>
    <x v="153"/>
    <n v="5.7700000000000005"/>
    <n v="11.21"/>
    <n v="12"/>
    <n v="12"/>
    <n v="6.79"/>
    <n v="130"/>
    <n v="5.3500000000000005"/>
    <n v="0.47725245316681536"/>
    <n v="18"/>
  </r>
  <r>
    <n v="9012"/>
    <x v="1"/>
    <s v="p2"/>
    <d v="2019-09-09T00:00:00"/>
    <n v="10"/>
    <x v="9"/>
    <n v="252"/>
    <x v="9"/>
    <n v="9"/>
    <n v="1411.79"/>
    <x v="246"/>
    <n v="10.48"/>
    <n v="17.64"/>
    <n v="27"/>
    <n v="17"/>
    <n v="12.68"/>
    <n v="218"/>
    <n v="9.51"/>
    <n v="0.53911564625850339"/>
    <n v="30.32"/>
  </r>
  <r>
    <n v="9012"/>
    <x v="1"/>
    <s v="p3"/>
    <d v="2019-09-09T00:00:00"/>
    <n v="10"/>
    <x v="9"/>
    <n v="252"/>
    <x v="9"/>
    <n v="4"/>
    <n v="406.41"/>
    <x v="247"/>
    <n v="4.78"/>
    <n v="7.41"/>
    <n v="11"/>
    <n v="10"/>
    <n v="5.4799999999999995"/>
    <n v="103"/>
    <n v="4.2"/>
    <n v="0.5668016194331984"/>
    <n v="12.89"/>
  </r>
  <r>
    <n v="9012"/>
    <x v="1"/>
    <s v="p4"/>
    <d v="2019-09-09T00:00:00"/>
    <n v="10"/>
    <x v="9"/>
    <n v="252"/>
    <x v="9"/>
    <n v="10"/>
    <n v="1507.81"/>
    <x v="248"/>
    <n v="8.93"/>
    <n v="16.36"/>
    <n v="2"/>
    <n v="20"/>
    <n v="14.68"/>
    <n v="263"/>
    <n v="11.68"/>
    <n v="0.71393643031784837"/>
    <n v="31.04"/>
  </r>
  <r>
    <n v="9012"/>
    <x v="1"/>
    <s v="p5"/>
    <d v="2019-09-09T00:00:00"/>
    <n v="10"/>
    <x v="9"/>
    <n v="252"/>
    <x v="9"/>
    <n v="10"/>
    <n v="1625.98"/>
    <x v="249"/>
    <n v="10.41"/>
    <n v="19.75"/>
    <n v="5"/>
    <n v="12"/>
    <n v="8.64"/>
    <n v="158"/>
    <n v="6.42"/>
    <n v="0.32506329113924048"/>
    <n v="28.39"/>
  </r>
  <r>
    <n v="9003"/>
    <x v="2"/>
    <s v="p1"/>
    <d v="2019-09-09T00:00:00"/>
    <n v="10"/>
    <x v="9"/>
    <n v="252"/>
    <x v="9"/>
    <n v="6"/>
    <n v="1168.2"/>
    <x v="250"/>
    <n v="9.01"/>
    <n v="17.02"/>
    <n v="6"/>
    <n v="6"/>
    <n v="2.1"/>
    <n v="57"/>
    <n v="1.6600000000000001"/>
    <n v="9.7532314923619287E-2"/>
    <n v="19.12"/>
  </r>
  <r>
    <n v="9003"/>
    <x v="2"/>
    <s v="p2"/>
    <d v="2019-09-09T00:00:00"/>
    <n v="10"/>
    <x v="9"/>
    <n v="252"/>
    <x v="9"/>
    <n v="6"/>
    <n v="1414.5"/>
    <x v="251"/>
    <n v="9.9999999999999982"/>
    <n v="18.399999999999999"/>
    <n v="11"/>
    <n v="11"/>
    <n v="4.75"/>
    <n v="114"/>
    <n v="3.3499999999999996"/>
    <n v="0.18206521739130435"/>
    <n v="23.15"/>
  </r>
  <r>
    <n v="9003"/>
    <x v="2"/>
    <s v="p3"/>
    <d v="2019-09-09T00:00:00"/>
    <n v="10"/>
    <x v="9"/>
    <n v="252"/>
    <x v="9"/>
    <n v="7"/>
    <n v="921.16"/>
    <x v="241"/>
    <n v="7.0000000000000009"/>
    <n v="11.89"/>
    <n v="12"/>
    <n v="10"/>
    <n v="5.41"/>
    <n v="111"/>
    <n v="3.8600000000000003"/>
    <n v="0.32464255677039527"/>
    <n v="17.3"/>
  </r>
  <r>
    <n v="9003"/>
    <x v="2"/>
    <s v="p4"/>
    <d v="2019-09-09T00:00:00"/>
    <n v="10"/>
    <x v="9"/>
    <n v="252"/>
    <x v="9"/>
    <n v="7"/>
    <n v="921.48"/>
    <x v="252"/>
    <n v="6.61"/>
    <n v="12.66"/>
    <n v="9"/>
    <n v="9"/>
    <n v="4.8599999999999994"/>
    <n v="113"/>
    <n v="3.44"/>
    <n v="0.27172195892575041"/>
    <n v="17.52"/>
  </r>
  <r>
    <n v="9003"/>
    <x v="2"/>
    <s v="p5"/>
    <d v="2019-09-09T00:00:00"/>
    <n v="10"/>
    <x v="9"/>
    <n v="252"/>
    <x v="9"/>
    <n v="6"/>
    <n v="1323.04"/>
    <x v="253"/>
    <n v="7.5600000000000005"/>
    <n v="18.34"/>
    <n v="6"/>
    <n v="5"/>
    <n v="1.84"/>
    <n v="45"/>
    <n v="1.33"/>
    <n v="7.2519083969465659E-2"/>
    <n v="20.18"/>
  </r>
  <r>
    <n v="9006"/>
    <x v="2"/>
    <s v="p1"/>
    <d v="2019-09-09T00:00:00"/>
    <n v="10"/>
    <x v="9"/>
    <n v="252"/>
    <x v="9"/>
    <n v="6"/>
    <n v="1201.8800000000001"/>
    <x v="254"/>
    <n v="8.5799999999999983"/>
    <n v="16.45"/>
    <n v="15"/>
    <n v="8"/>
    <n v="4.3499999999999996"/>
    <n v="101"/>
    <n v="3.4"/>
    <n v="0.20668693009118541"/>
    <n v="20.799999999999997"/>
  </r>
  <r>
    <n v="9006"/>
    <x v="2"/>
    <s v="p2"/>
    <d v="2019-09-09T00:00:00"/>
    <n v="10"/>
    <x v="9"/>
    <n v="252"/>
    <x v="9"/>
    <n v="6"/>
    <n v="1305.96"/>
    <x v="246"/>
    <n v="8.34"/>
    <n v="15.5"/>
    <n v="13"/>
    <n v="14"/>
    <n v="5.97"/>
    <n v="143"/>
    <n v="4.1099999999999994"/>
    <n v="0.26516129032258062"/>
    <n v="21.47"/>
  </r>
  <r>
    <n v="9006"/>
    <x v="2"/>
    <s v="p3"/>
    <d v="2019-09-09T00:00:00"/>
    <n v="10"/>
    <x v="9"/>
    <n v="252"/>
    <x v="9"/>
    <n v="6"/>
    <n v="1218.69"/>
    <x v="255"/>
    <n v="9.11"/>
    <n v="16.29"/>
    <n v="5"/>
    <n v="11"/>
    <n v="4.55"/>
    <n v="124"/>
    <n v="3.41"/>
    <n v="0.20933087783916515"/>
    <n v="20.84"/>
  </r>
  <r>
    <n v="9006"/>
    <x v="2"/>
    <s v="p5"/>
    <d v="2019-09-09T00:00:00"/>
    <n v="10"/>
    <x v="9"/>
    <n v="252"/>
    <x v="9"/>
    <n v="6"/>
    <n v="790.4"/>
    <x v="153"/>
    <n v="6.97"/>
    <n v="12.41"/>
    <n v="11"/>
    <n v="5"/>
    <n v="1.85"/>
    <n v="48"/>
    <n v="1.4000000000000001"/>
    <n v="0.11281224818694602"/>
    <n v="14.26"/>
  </r>
  <r>
    <n v="9009"/>
    <x v="2"/>
    <s v="p3"/>
    <d v="2019-09-09T00:00:00"/>
    <n v="10"/>
    <x v="9"/>
    <n v="252"/>
    <x v="9"/>
    <n v="6"/>
    <n v="1004.59"/>
    <x v="256"/>
    <n v="9.2200000000000006"/>
    <n v="15.71"/>
    <n v="20"/>
    <n v="7"/>
    <n v="4.1500000000000004"/>
    <n v="70"/>
    <n v="2.66"/>
    <n v="0.16931890515595163"/>
    <n v="19.86"/>
  </r>
  <r>
    <n v="9009"/>
    <x v="2"/>
    <s v="p4"/>
    <d v="2019-09-09T00:00:00"/>
    <n v="10"/>
    <x v="9"/>
    <n v="252"/>
    <x v="9"/>
    <n v="7"/>
    <n v="1193.0999999999999"/>
    <x v="257"/>
    <n v="8.7199999999999989"/>
    <n v="14.93"/>
    <n v="2"/>
    <n v="6"/>
    <n v="2.12"/>
    <n v="50"/>
    <n v="1.43"/>
    <n v="9.5780308104487608E-2"/>
    <n v="17.05"/>
  </r>
  <r>
    <n v="9009"/>
    <x v="2"/>
    <s v="p5"/>
    <d v="2019-09-09T00:00:00"/>
    <n v="10"/>
    <x v="9"/>
    <n v="252"/>
    <x v="9"/>
    <n v="6"/>
    <n v="117.18"/>
    <x v="258"/>
    <n v="8.5900000000000016"/>
    <n v="17.53"/>
    <n v="16"/>
    <n v="10"/>
    <n v="5.03"/>
    <n v="123"/>
    <n v="3.7"/>
    <n v="0.21106674272675413"/>
    <n v="22.560000000000002"/>
  </r>
  <r>
    <n v="9004"/>
    <x v="3"/>
    <s v="p1"/>
    <d v="2019-09-09T00:00:00"/>
    <n v="10"/>
    <x v="9"/>
    <n v="252"/>
    <x v="9"/>
    <n v="9"/>
    <n v="1412.09"/>
    <x v="259"/>
    <n v="9.76"/>
    <n v="17.79"/>
    <n v="5"/>
    <n v="5"/>
    <n v="2.77"/>
    <n v="71"/>
    <n v="2.78"/>
    <n v="0.15626756604834177"/>
    <n v="20.56"/>
  </r>
  <r>
    <n v="9004"/>
    <x v="3"/>
    <s v="p2"/>
    <d v="2019-09-09T00:00:00"/>
    <n v="10"/>
    <x v="9"/>
    <n v="252"/>
    <x v="9"/>
    <n v="9"/>
    <n v="1277.67"/>
    <x v="260"/>
    <n v="8.7099999999999991"/>
    <n v="15.86"/>
    <n v="11"/>
    <n v="11"/>
    <n v="6.8100000000000005"/>
    <n v="119"/>
    <n v="4.9399999999999995"/>
    <n v="0.31147540983606553"/>
    <n v="22.67"/>
  </r>
  <r>
    <n v="9004"/>
    <x v="3"/>
    <s v="p3"/>
    <d v="2019-09-09T00:00:00"/>
    <n v="10"/>
    <x v="9"/>
    <n v="252"/>
    <x v="9"/>
    <n v="8"/>
    <n v="1308.3"/>
    <x v="261"/>
    <n v="7.33"/>
    <n v="13.75"/>
    <n v="17"/>
    <n v="11"/>
    <n v="5.79"/>
    <n v="123"/>
    <n v="4.41"/>
    <n v="0.32072727272727275"/>
    <n v="19.54"/>
  </r>
  <r>
    <n v="9004"/>
    <x v="3"/>
    <s v="p4"/>
    <d v="2019-09-09T00:00:00"/>
    <n v="10"/>
    <x v="9"/>
    <n v="252"/>
    <x v="9"/>
    <n v="8"/>
    <n v="1126.79"/>
    <x v="262"/>
    <n v="8.24"/>
    <n v="15.49"/>
    <n v="16"/>
    <n v="4"/>
    <n v="2.2000000000000002"/>
    <n v="41"/>
    <n v="1.47"/>
    <n v="9.4899935442220779E-2"/>
    <n v="17.690000000000001"/>
  </r>
  <r>
    <n v="9004"/>
    <x v="3"/>
    <s v="p5"/>
    <d v="2019-09-09T00:00:00"/>
    <n v="10"/>
    <x v="9"/>
    <n v="252"/>
    <x v="9"/>
    <n v="6"/>
    <n v="759.56"/>
    <x v="219"/>
    <n v="5.42"/>
    <n v="10.19"/>
    <n v="9"/>
    <n v="1"/>
    <n v="0.6"/>
    <n v="9"/>
    <n v="0.39"/>
    <n v="3.8272816486751723E-2"/>
    <n v="10.79"/>
  </r>
  <r>
    <n v="9005"/>
    <x v="3"/>
    <s v="p1"/>
    <d v="2019-09-09T00:00:00"/>
    <n v="10"/>
    <x v="9"/>
    <n v="252"/>
    <x v="9"/>
    <n v="6"/>
    <n v="944.7"/>
    <x v="87"/>
    <n v="6.2100000000000009"/>
    <n v="11.06"/>
    <n v="11"/>
    <n v="12"/>
    <n v="4.42"/>
    <n v="119"/>
    <n v="3.26"/>
    <n v="0.29475587703435802"/>
    <n v="15.48"/>
  </r>
  <r>
    <n v="9005"/>
    <x v="3"/>
    <s v="p2"/>
    <d v="2019-09-09T00:00:00"/>
    <n v="10"/>
    <x v="9"/>
    <n v="252"/>
    <x v="9"/>
    <n v="8"/>
    <n v="1248.92"/>
    <x v="263"/>
    <n v="9.52"/>
    <n v="19.07"/>
    <n v="13"/>
    <n v="7"/>
    <n v="4.5"/>
    <n v="83"/>
    <n v="3.54"/>
    <n v="0.18563188253801782"/>
    <n v="23.57"/>
  </r>
  <r>
    <n v="9005"/>
    <x v="3"/>
    <s v="p3"/>
    <d v="2019-09-09T00:00:00"/>
    <n v="10"/>
    <x v="9"/>
    <n v="252"/>
    <x v="9"/>
    <n v="8"/>
    <n v="1470.54"/>
    <x v="107"/>
    <n v="7.7299999999999995"/>
    <n v="14.18"/>
    <n v="19"/>
    <n v="14"/>
    <n v="5.45"/>
    <n v="136"/>
    <n v="4.33"/>
    <n v="0.30535966149506349"/>
    <n v="19.63"/>
  </r>
  <r>
    <n v="9005"/>
    <x v="3"/>
    <s v="p4"/>
    <d v="2019-09-09T00:00:00"/>
    <n v="10"/>
    <x v="9"/>
    <n v="252"/>
    <x v="9"/>
    <n v="7"/>
    <n v="1138.45"/>
    <x v="137"/>
    <n v="8.2999999999999989"/>
    <n v="15.7"/>
    <n v="16"/>
    <n v="16"/>
    <n v="6.58"/>
    <n v="105"/>
    <n v="4.54"/>
    <n v="0.28917197452229298"/>
    <n v="22.28"/>
  </r>
  <r>
    <n v="9011"/>
    <x v="3"/>
    <s v="p1"/>
    <d v="2019-09-09T00:00:00"/>
    <n v="10"/>
    <x v="9"/>
    <n v="252"/>
    <x v="9"/>
    <n v="7"/>
    <n v="1409.94"/>
    <x v="233"/>
    <n v="7.13"/>
    <n v="12.77"/>
    <n v="6"/>
    <n v="16"/>
    <n v="6.93"/>
    <n v="165"/>
    <n v="4.72"/>
    <n v="0.36961628817541109"/>
    <n v="19.7"/>
  </r>
  <r>
    <n v="9011"/>
    <x v="3"/>
    <s v="p2"/>
    <d v="2019-09-09T00:00:00"/>
    <n v="10"/>
    <x v="9"/>
    <n v="252"/>
    <x v="9"/>
    <n v="8"/>
    <n v="1313.08"/>
    <x v="264"/>
    <n v="7.7900000000000009"/>
    <n v="14.05"/>
    <n v="11"/>
    <n v="8"/>
    <n v="4.4399999999999995"/>
    <n v="90"/>
    <n v="3.6"/>
    <n v="0.25622775800711745"/>
    <n v="18.490000000000002"/>
  </r>
  <r>
    <n v="9011"/>
    <x v="3"/>
    <s v="p3"/>
    <d v="2019-09-09T00:00:00"/>
    <n v="10"/>
    <x v="9"/>
    <n v="252"/>
    <x v="9"/>
    <n v="9"/>
    <n v="1434.07"/>
    <x v="244"/>
    <n v="7.62"/>
    <n v="14.23"/>
    <n v="22"/>
    <n v="19"/>
    <n v="7.9700000000000006"/>
    <n v="168"/>
    <n v="6.39"/>
    <n v="0.44905130007027405"/>
    <n v="22.200000000000003"/>
  </r>
  <r>
    <n v="9011"/>
    <x v="3"/>
    <s v="p4"/>
    <d v="2019-09-09T00:00:00"/>
    <n v="10"/>
    <x v="9"/>
    <n v="252"/>
    <x v="9"/>
    <n v="6"/>
    <n v="1523.19"/>
    <x v="265"/>
    <n v="7.01"/>
    <n v="13.24"/>
    <n v="15"/>
    <n v="13"/>
    <n v="4.9400000000000004"/>
    <n v="136"/>
    <n v="4.04"/>
    <n v="0.30513595166163143"/>
    <n v="18.18"/>
  </r>
  <r>
    <n v="9011"/>
    <x v="3"/>
    <s v="p5"/>
    <d v="2019-09-09T00:00:00"/>
    <n v="10"/>
    <x v="9"/>
    <n v="252"/>
    <x v="9"/>
    <n v="9"/>
    <n v="1124.55"/>
    <x v="266"/>
    <n v="7.6700000000000008"/>
    <n v="12.88"/>
    <n v="12"/>
    <n v="10"/>
    <n v="5.35"/>
    <n v="110"/>
    <n v="3.98"/>
    <n v="0.30900621118012422"/>
    <n v="18.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location ref="A554:G598" firstHeaderRow="0" firstDataRow="1" firstDataCol="1"/>
  <pivotFields count="20">
    <pivotField showAll="0"/>
    <pivotField axis="axisRow" showAll="0" defaultSubtotal="0">
      <items count="4">
        <item x="0"/>
        <item x="1"/>
        <item x="2"/>
        <item x="3"/>
      </items>
    </pivotField>
    <pivotField showAll="0"/>
    <pivotField showAll="0"/>
    <pivotField showAll="0"/>
    <pivotField showAll="0">
      <items count="11">
        <item x="0"/>
        <item x="1"/>
        <item x="2"/>
        <item x="3"/>
        <item x="4"/>
        <item x="5"/>
        <item x="6"/>
        <item x="7"/>
        <item x="8"/>
        <item x="9"/>
        <item t="default"/>
      </items>
    </pivotField>
    <pivotField showAll="0"/>
    <pivotField axis="axisRow" showAll="0">
      <items count="11">
        <item x="0"/>
        <item x="1"/>
        <item x="2"/>
        <item x="3"/>
        <item x="4"/>
        <item x="5"/>
        <item x="6"/>
        <item x="7"/>
        <item x="8"/>
        <item x="9"/>
        <item t="default"/>
      </items>
    </pivotField>
    <pivotField dataField="1" showAll="0"/>
    <pivotField dataField="1" showAll="0"/>
    <pivotField dataField="1" showAll="0">
      <items count="268">
        <item x="5"/>
        <item x="8"/>
        <item x="2"/>
        <item x="6"/>
        <item x="1"/>
        <item x="9"/>
        <item x="7"/>
        <item x="0"/>
        <item x="4"/>
        <item x="3"/>
        <item x="11"/>
        <item x="20"/>
        <item x="12"/>
        <item x="17"/>
        <item x="10"/>
        <item x="19"/>
        <item x="13"/>
        <item x="16"/>
        <item x="18"/>
        <item x="30"/>
        <item x="15"/>
        <item x="14"/>
        <item x="237"/>
        <item x="27"/>
        <item x="24"/>
        <item x="22"/>
        <item x="34"/>
        <item x="21"/>
        <item x="44"/>
        <item x="31"/>
        <item x="23"/>
        <item x="79"/>
        <item x="28"/>
        <item x="39"/>
        <item x="46"/>
        <item x="73"/>
        <item x="221"/>
        <item x="32"/>
        <item x="225"/>
        <item x="36"/>
        <item x="43"/>
        <item x="26"/>
        <item x="108"/>
        <item x="51"/>
        <item x="29"/>
        <item x="78"/>
        <item x="35"/>
        <item x="56"/>
        <item x="33"/>
        <item x="247"/>
        <item x="75"/>
        <item x="72"/>
        <item x="82"/>
        <item x="41"/>
        <item x="47"/>
        <item x="91"/>
        <item x="42"/>
        <item x="25"/>
        <item x="216"/>
        <item x="38"/>
        <item x="65"/>
        <item x="228"/>
        <item x="54"/>
        <item x="57"/>
        <item x="80"/>
        <item x="112"/>
        <item x="71"/>
        <item x="128"/>
        <item x="49"/>
        <item x="50"/>
        <item x="68"/>
        <item x="66"/>
        <item x="122"/>
        <item x="40"/>
        <item x="37"/>
        <item x="59"/>
        <item x="58"/>
        <item x="53"/>
        <item x="52"/>
        <item x="69"/>
        <item x="142"/>
        <item x="203"/>
        <item x="61"/>
        <item x="81"/>
        <item x="213"/>
        <item x="89"/>
        <item x="92"/>
        <item x="231"/>
        <item x="242"/>
        <item x="70"/>
        <item x="210"/>
        <item x="202"/>
        <item x="74"/>
        <item x="205"/>
        <item x="240"/>
        <item x="63"/>
        <item x="135"/>
        <item x="48"/>
        <item x="103"/>
        <item x="101"/>
        <item x="192"/>
        <item x="64"/>
        <item x="97"/>
        <item x="150"/>
        <item x="45"/>
        <item x="86"/>
        <item x="207"/>
        <item x="85"/>
        <item x="214"/>
        <item x="90"/>
        <item x="209"/>
        <item x="123"/>
        <item x="96"/>
        <item x="124"/>
        <item x="104"/>
        <item x="76"/>
        <item x="100"/>
        <item x="146"/>
        <item x="94"/>
        <item x="98"/>
        <item x="198"/>
        <item x="215"/>
        <item x="186"/>
        <item x="83"/>
        <item x="88"/>
        <item x="55"/>
        <item x="93"/>
        <item x="77"/>
        <item x="67"/>
        <item x="126"/>
        <item x="99"/>
        <item x="106"/>
        <item x="234"/>
        <item x="164"/>
        <item x="62"/>
        <item x="151"/>
        <item x="60"/>
        <item x="105"/>
        <item x="84"/>
        <item x="208"/>
        <item x="139"/>
        <item x="147"/>
        <item x="219"/>
        <item x="201"/>
        <item x="161"/>
        <item x="87"/>
        <item x="204"/>
        <item x="129"/>
        <item x="241"/>
        <item x="229"/>
        <item x="110"/>
        <item x="130"/>
        <item x="127"/>
        <item x="119"/>
        <item x="243"/>
        <item x="160"/>
        <item x="206"/>
        <item x="172"/>
        <item x="95"/>
        <item x="181"/>
        <item x="134"/>
        <item x="266"/>
        <item x="230"/>
        <item x="238"/>
        <item x="145"/>
        <item x="120"/>
        <item x="220"/>
        <item x="232"/>
        <item x="184"/>
        <item x="152"/>
        <item x="111"/>
        <item x="143"/>
        <item x="212"/>
        <item x="114"/>
        <item x="133"/>
        <item x="226"/>
        <item x="153"/>
        <item x="109"/>
        <item x="115"/>
        <item x="163"/>
        <item x="125"/>
        <item x="102"/>
        <item x="227"/>
        <item x="233"/>
        <item x="222"/>
        <item x="193"/>
        <item x="236"/>
        <item x="132"/>
        <item x="157"/>
        <item x="187"/>
        <item x="180"/>
        <item x="218"/>
        <item x="195"/>
        <item x="113"/>
        <item x="155"/>
        <item x="121"/>
        <item x="252"/>
        <item x="224"/>
        <item x="179"/>
        <item x="131"/>
        <item x="185"/>
        <item x="200"/>
        <item x="140"/>
        <item x="257"/>
        <item x="156"/>
        <item x="265"/>
        <item x="264"/>
        <item x="116"/>
        <item x="158"/>
        <item x="118"/>
        <item x="261"/>
        <item x="107"/>
        <item x="256"/>
        <item x="148"/>
        <item x="223"/>
        <item x="244"/>
        <item x="196"/>
        <item x="166"/>
        <item x="169"/>
        <item x="178"/>
        <item x="154"/>
        <item x="211"/>
        <item x="171"/>
        <item x="260"/>
        <item x="246"/>
        <item x="136"/>
        <item x="255"/>
        <item x="262"/>
        <item x="173"/>
        <item x="141"/>
        <item x="117"/>
        <item x="199"/>
        <item x="137"/>
        <item x="162"/>
        <item x="248"/>
        <item x="144"/>
        <item x="217"/>
        <item x="159"/>
        <item x="168"/>
        <item x="194"/>
        <item x="254"/>
        <item x="177"/>
        <item x="250"/>
        <item x="259"/>
        <item x="190"/>
        <item x="182"/>
        <item x="170"/>
        <item x="251"/>
        <item x="235"/>
        <item x="174"/>
        <item x="245"/>
        <item x="189"/>
        <item x="167"/>
        <item x="183"/>
        <item x="165"/>
        <item x="188"/>
        <item x="258"/>
        <item x="175"/>
        <item x="191"/>
        <item x="239"/>
        <item x="197"/>
        <item x="249"/>
        <item x="263"/>
        <item x="176"/>
        <item x="149"/>
        <item x="253"/>
        <item x="138"/>
        <item t="default"/>
      </items>
    </pivotField>
    <pivotField showAll="0"/>
    <pivotField dataField="1" showAll="0"/>
    <pivotField showAll="0"/>
    <pivotField showAll="0"/>
    <pivotField showAll="0"/>
    <pivotField showAll="0"/>
    <pivotField showAll="0"/>
    <pivotField dataField="1" numFmtId="2" showAll="0"/>
    <pivotField dataField="1" showAll="0" defaultSubtotal="0"/>
  </pivotFields>
  <rowFields count="2">
    <field x="1"/>
    <field x="7"/>
  </rowFields>
  <rowItems count="4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rowItems>
  <colFields count="1">
    <field x="-2"/>
  </colFields>
  <colItems count="6">
    <i>
      <x/>
    </i>
    <i i="1">
      <x v="1"/>
    </i>
    <i i="2">
      <x v="2"/>
    </i>
    <i i="3">
      <x v="3"/>
    </i>
    <i i="4">
      <x v="4"/>
    </i>
    <i i="5">
      <x v="5"/>
    </i>
  </colItems>
  <dataFields count="6">
    <dataField name="Average of LA" fld="9" subtotal="average" baseField="5" baseItem="0"/>
    <dataField name="Average of TF on main stem" fld="8" subtotal="average" baseField="5" baseItem="0"/>
    <dataField name="Average of Total Shoot weight" fld="12" subtotal="average" baseField="5" baseItem="0"/>
    <dataField name="Average of HI" fld="18" subtotal="average" baseField="5" baseItem="0"/>
    <dataField name="Average of Total DM" fld="19" subtotal="average" baseField="1" baseItem="0"/>
    <dataField name="Average of Leaf DWT" fld="10" subtotal="average" baseField="1" baseItem="0"/>
  </dataFields>
  <formats count="28">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2" type="button" dataOnly="0" labelOnly="1" outline="0" axis="axisCol" fieldPosition="0"/>
    </format>
    <format dxfId="19">
      <pivotArea field="1" type="button" dataOnly="0" labelOnly="1" outline="0" axis="axisRow" fieldPosition="0"/>
    </format>
    <format dxfId="18">
      <pivotArea type="topRight" dataOnly="0" labelOnly="1" outline="0" fieldPosition="0"/>
    </format>
    <format dxfId="17">
      <pivotArea field="5" type="button" dataOnly="0" labelOnly="1" outline="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field="1" type="button" dataOnly="0" labelOnly="1" outline="0" axis="axisRow" fieldPosition="0"/>
    </format>
    <format dxfId="8">
      <pivotArea dataOnly="0" labelOnly="1" outline="0" fieldPosition="0">
        <references count="1">
          <reference field="4294967294" count="4">
            <x v="0"/>
            <x v="1"/>
            <x v="2"/>
            <x v="3"/>
          </reference>
        </references>
      </pivotArea>
    </format>
    <format dxfId="7">
      <pivotArea field="1" type="button" dataOnly="0" labelOnly="1" outline="0" axis="axisRow" fieldPosition="0"/>
    </format>
    <format dxfId="6">
      <pivotArea dataOnly="0" labelOnly="1" outline="0" fieldPosition="0">
        <references count="1">
          <reference field="4294967294" count="6">
            <x v="0"/>
            <x v="1"/>
            <x v="2"/>
            <x v="3"/>
            <x v="4"/>
            <x v="5"/>
          </reference>
        </references>
      </pivotArea>
    </format>
    <format dxfId="5">
      <pivotArea field="1" type="button" dataOnly="0" labelOnly="1" outline="0" axis="axisRow" fieldPosition="0"/>
    </format>
    <format dxfId="4">
      <pivotArea dataOnly="0" labelOnly="1" outline="0" fieldPosition="0">
        <references count="1">
          <reference field="4294967294" count="6">
            <x v="0"/>
            <x v="1"/>
            <x v="2"/>
            <x v="3"/>
            <x v="4"/>
            <x v="5"/>
          </reference>
        </references>
      </pivotArea>
    </format>
    <format dxfId="3">
      <pivotArea field="1" type="button" dataOnly="0" labelOnly="1" outline="0" axis="axisRow" fieldPosition="0"/>
    </format>
    <format dxfId="2">
      <pivotArea dataOnly="0" labelOnly="1" outline="0" fieldPosition="0">
        <references count="1">
          <reference field="4294967294" count="6">
            <x v="0"/>
            <x v="1"/>
            <x v="2"/>
            <x v="3"/>
            <x v="4"/>
            <x v="5"/>
          </reference>
        </references>
      </pivotArea>
    </format>
    <format dxfId="1">
      <pivotArea field="1"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5" cacheId="2"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location ref="I554:O564" firstHeaderRow="0" firstDataRow="1" firstDataCol="1"/>
  <pivotFields count="7">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10">
    <i>
      <x/>
    </i>
    <i>
      <x v="1"/>
    </i>
    <i>
      <x v="2"/>
    </i>
    <i>
      <x v="3"/>
    </i>
    <i>
      <x v="4"/>
    </i>
    <i>
      <x v="5"/>
    </i>
    <i>
      <x v="6"/>
    </i>
    <i>
      <x v="7"/>
    </i>
    <i>
      <x v="8"/>
    </i>
    <i>
      <x v="9"/>
    </i>
  </rowItems>
  <colFields count="1">
    <field x="-2"/>
  </colFields>
  <colItems count="6">
    <i>
      <x/>
    </i>
    <i i="1">
      <x v="1"/>
    </i>
    <i i="2">
      <x v="2"/>
    </i>
    <i i="3">
      <x v="3"/>
    </i>
    <i i="4">
      <x v="4"/>
    </i>
    <i i="5">
      <x v="5"/>
    </i>
  </colItems>
  <dataFields count="6">
    <dataField name="Average of LA" fld="1" subtotal="average" baseField="0" baseItem="0"/>
    <dataField name="Average of TF on main stem" fld="2" subtotal="average" baseField="0" baseItem="0"/>
    <dataField name="Average of Total Shoot weight" fld="3" subtotal="average" baseField="0" baseItem="0"/>
    <dataField name="Average of HI" fld="4" subtotal="average" baseField="0" baseItem="0"/>
    <dataField name="Average of Total DM" fld="5" subtotal="average" baseField="0" baseItem="0"/>
    <dataField name="Average of Leaf DWT" fld="6" subtotal="average" baseField="0" baseItem="0"/>
  </dataFields>
  <formats count="17">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outline="0" fieldPosition="0">
        <references count="1">
          <reference field="4294967294" count="6">
            <x v="0"/>
            <x v="1"/>
            <x v="2"/>
            <x v="3"/>
            <x v="4"/>
            <x v="5"/>
          </reference>
        </references>
      </pivotArea>
    </format>
    <format dxfId="33">
      <pivotArea field="0" type="button" dataOnly="0" labelOnly="1" outline="0" axis="axisRow" fieldPosition="0"/>
    </format>
    <format dxfId="32">
      <pivotArea dataOnly="0" labelOnly="1" outline="0" fieldPosition="0">
        <references count="1">
          <reference field="4294967294" count="6">
            <x v="0"/>
            <x v="1"/>
            <x v="2"/>
            <x v="3"/>
            <x v="4"/>
            <x v="5"/>
          </reference>
        </references>
      </pivotArea>
    </format>
    <format dxfId="31">
      <pivotArea field="0" type="button" dataOnly="0" labelOnly="1" outline="0" axis="axisRow" fieldPosition="0"/>
    </format>
    <format dxfId="30">
      <pivotArea dataOnly="0" labelOnly="1" outline="0" fieldPosition="0">
        <references count="1">
          <reference field="4294967294" count="6">
            <x v="0"/>
            <x v="1"/>
            <x v="2"/>
            <x v="3"/>
            <x v="4"/>
            <x v="5"/>
          </reference>
        </references>
      </pivotArea>
    </format>
    <format dxfId="29">
      <pivotArea field="0" type="button" dataOnly="0" labelOnly="1" outline="0" axis="axisRow" fieldPosition="0"/>
    </format>
    <format dxfId="28">
      <pivotArea dataOnly="0" labelOnly="1" outline="0" fieldPosition="0">
        <references count="1">
          <reference field="4294967294" count="6">
            <x v="0"/>
            <x v="1"/>
            <x v="2"/>
            <x v="3"/>
            <x v="4"/>
            <x v="5"/>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9 data!$A$73:$T$438">
        <x15:activeTabTopLevelEntity name="[Rang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54:AD563" firstHeaderRow="1" firstDataRow="2" firstDataCol="1"/>
  <pivotFields count="31">
    <pivotField showAll="0"/>
    <pivotField axis="axisCol" showAll="0">
      <items count="5">
        <item x="0"/>
        <item x="1"/>
        <item x="2"/>
        <item x="3"/>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numFmtId="1" showAll="0"/>
    <pivotField showAll="0"/>
    <pivotField showAll="0"/>
    <pivotField showAll="0"/>
    <pivotField numFmtId="1" showAll="0"/>
    <pivotField numFmtId="1" showAll="0"/>
    <pivotField showAll="0"/>
    <pivotField numFmtId="1" showAll="0"/>
    <pivotField showAll="0"/>
    <pivotField numFmtId="1" showAll="0"/>
    <pivotField axis="axisRow" showAll="0" defaultSubtotal="0">
      <items count="7">
        <item x="6"/>
        <item x="0"/>
        <item x="4"/>
        <item x="1"/>
        <item x="3"/>
        <item x="2"/>
        <item x="5"/>
      </items>
    </pivotField>
    <pivotField dataField="1" numFmtId="2" showAll="0"/>
    <pivotField showAll="0"/>
    <pivotField showAll="0"/>
  </pivotFields>
  <rowFields count="1">
    <field x="27"/>
  </rowFields>
  <rowItems count="8">
    <i>
      <x/>
    </i>
    <i>
      <x v="1"/>
    </i>
    <i>
      <x v="2"/>
    </i>
    <i>
      <x v="3"/>
    </i>
    <i>
      <x v="4"/>
    </i>
    <i>
      <x v="5"/>
    </i>
    <i>
      <x v="6"/>
    </i>
    <i t="grand">
      <x/>
    </i>
  </rowItems>
  <colFields count="1">
    <field x="1"/>
  </colFields>
  <colItems count="5">
    <i>
      <x/>
    </i>
    <i>
      <x v="1"/>
    </i>
    <i>
      <x v="2"/>
    </i>
    <i>
      <x v="3"/>
    </i>
    <i t="grand">
      <x/>
    </i>
  </colItems>
  <dataFields count="1">
    <dataField name="Average of HI" fld="28" subtotal="average" baseField="27" baseItem="0"/>
  </dataFields>
  <formats count="12">
    <format dxfId="56">
      <pivotArea type="origin" dataOnly="0" labelOnly="1" outline="0" fieldPosition="0"/>
    </format>
    <format dxfId="55">
      <pivotArea field="1" type="button" dataOnly="0" labelOnly="1" outline="0" axis="axisCol" fieldPosition="0"/>
    </format>
    <format dxfId="54">
      <pivotArea type="topRight" dataOnly="0" labelOnly="1" outline="0" fieldPosition="0"/>
    </format>
    <format dxfId="53">
      <pivotArea type="origin" dataOnly="0" labelOnly="1" outline="0" fieldPosition="0"/>
    </format>
    <format dxfId="52">
      <pivotArea field="1" type="button" dataOnly="0" labelOnly="1" outline="0" axis="axisCol" fieldPosition="0"/>
    </format>
    <format dxfId="51">
      <pivotArea type="topRight" dataOnly="0" labelOnly="1" outline="0" fieldPosition="0"/>
    </format>
    <format dxfId="50">
      <pivotArea type="origin" dataOnly="0" labelOnly="1" outline="0" fieldPosition="0"/>
    </format>
    <format dxfId="49">
      <pivotArea field="1" type="button" dataOnly="0" labelOnly="1" outline="0" axis="axisCol" fieldPosition="0"/>
    </format>
    <format dxfId="48">
      <pivotArea type="topRight" dataOnly="0" labelOnly="1" outline="0" fieldPosition="0"/>
    </format>
    <format dxfId="47">
      <pivotArea type="origin" dataOnly="0" labelOnly="1" outline="0" fieldPosition="0"/>
    </format>
    <format dxfId="46">
      <pivotArea field="1" type="button" dataOnly="0" labelOnly="1" outline="0" axis="axisCol" fieldPosition="0"/>
    </format>
    <format dxfId="45">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2" dT="2021-04-19T05:38:11.31" personId="{647D45AA-42B2-49DA-AEBA-2D80AF611DF0}" id="{E8670559-1BDC-40E0-8497-1DD89B8DDB68}">
    <text>1970/80 old variety</text>
  </threadedComment>
  <threadedComment ref="A32" dT="2021-04-19T05:39:10.19" personId="{647D45AA-42B2-49DA-AEBA-2D80AF611DF0}" id="{CC724316-C5A1-4E42-9533-E7DCCBB3EDD9}" parentId="{E8670559-1BDC-40E0-8497-1DD89B8DDB68}">
    <text>rereleased in India (form elsewhere)</text>
  </threadedComment>
  <threadedComment ref="A33" dT="2021-04-19T05:37:34.45" personId="{647D45AA-42B2-49DA-AEBA-2D80AF611DF0}" id="{21187EA7-2591-4D55-9DFB-A89819510CC9}">
    <text>new variety (maybe released)</text>
  </threadedComment>
  <threadedComment ref="A34" dT="2021-04-19T05:38:53.21" personId="{647D45AA-42B2-49DA-AEBA-2D80AF611DF0}" id="{E41DEFB4-6511-438D-8AE1-59C4EE66E4FF}">
    <text>2010ish newer variety (released from a state institute)</text>
  </threadedComment>
  <threadedComment ref="A35" dT="2021-04-19T05:37:59.43" personId="{647D45AA-42B2-49DA-AEBA-2D80AF611DF0}" id="{E4600816-890D-4BDF-B7F4-B68686F71F70}">
    <text>Old variety</text>
  </threadedComment>
  <threadedComment ref="A35" dT="2021-04-19T05:39:15.48" personId="{647D45AA-42B2-49DA-AEBA-2D80AF611DF0}" id="{67E047AC-642E-4E90-BC76-B4C80A2BCD6D}" parentId="{E4600816-890D-4BDF-B7F4-B68686F71F70}">
    <text>rereleased in India (form elsewhere)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1-04-19T05:59:56.02" personId="{647D45AA-42B2-49DA-AEBA-2D80AF611DF0}" id="{E067543A-5496-4EC8-B7C9-A3E6DDBBDD46}">
    <text>shallow planting depth (1-1.5 inches)</text>
  </threadedComment>
  <threadedComment ref="G3" dT="2021-04-19T05:41:25.19" personId="{647D45AA-42B2-49DA-AEBA-2D80AF611DF0}" id="{DC033DB3-2FC6-4D4A-A37B-B6BAE79F5623}">
    <text>picked the best 5 plants based on previous studies, simple design, path between replicates, uneven populations because of discturctive sampleing during the season (stopped the harvesting when saw that the stands were very random)</text>
  </threadedComment>
  <threadedComment ref="G3" dT="2021-04-19T06:12:57.08" personId="{647D45AA-42B2-49DA-AEBA-2D80AF611DF0}" id="{843B0E8E-CB79-4D14-846E-B19217500C05}" parentId="{DC033DB3-2FC6-4D4A-A37B-B6BAE79F5623}">
    <text>maybe vegetables beforehand</text>
  </threadedComment>
  <threadedComment ref="B5" dT="2021-04-19T05:41:33.61" personId="{647D45AA-42B2-49DA-AEBA-2D80AF611DF0}" id="{BC02E266-3359-402D-96BD-A5FA56D7DCBE}">
    <text>Well Watered</text>
  </threadedComment>
  <threadedComment ref="D10" dT="2021-04-19T05:42:02.67" personId="{647D45AA-42B2-49DA-AEBA-2D80AF611DF0}" id="{65AC082C-4FAA-4713-AE8D-1A3E5A9331B2}">
    <text>Cumulative thermal time</text>
  </threadedComment>
  <threadedComment ref="D10" dT="2021-04-19T05:43:07.41" personId="{647D45AA-42B2-49DA-AEBA-2D80AF611DF0}" id="{23EC1CA4-2458-4FBC-BB51-2C4C256CF82F}" parentId="{65AC082C-4FAA-4713-AE8D-1A3E5A9331B2}">
    <text>calculated on a daily basis (max, min, base (8)</text>
  </threadedComment>
  <threadedComment ref="A12" dT="2021-04-19T05:41:44.62" personId="{647D45AA-42B2-49DA-AEBA-2D80AF611DF0}" id="{C482EEE8-3F1B-4D1C-ADCD-993F58E7249E}">
    <text>date of harvest</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1-04-19T05:46:03.15" personId="{647D45AA-42B2-49DA-AEBA-2D80AF611DF0}" id="{5B969D0B-FF83-4BFA-A629-37F32EBA8760}">
    <text>days after planting</text>
  </threadedComment>
  <threadedComment ref="I1" dT="2021-04-19T05:45:48.36" personId="{647D45AA-42B2-49DA-AEBA-2D80AF611DF0}" id="{DBBF7EE4-DA7C-4859-AF22-826E736865FB}">
    <text>trifoliate on the main stem</text>
  </threadedComment>
  <threadedComment ref="J1" dT="2021-04-19T05:45:35.37" personId="{647D45AA-42B2-49DA-AEBA-2D80AF611DF0}" id="{7DD52896-6CB0-4237-920A-74188C598850}">
    <text>Leaf Area</text>
  </threadedComment>
</ThreadedComments>
</file>

<file path=xl/threadedComments/threadedComment4.xml><?xml version="1.0" encoding="utf-8"?>
<ThreadedComments xmlns="http://schemas.microsoft.com/office/spreadsheetml/2018/threadedcomments" xmlns:x="http://schemas.openxmlformats.org/spreadsheetml/2006/main">
  <threadedComment ref="AM1" dT="2021-04-19T05:53:29.06" personId="{647D45AA-42B2-49DA-AEBA-2D80AF611DF0}" id="{1EE45777-827E-4E56-904E-A9C989D82506}">
    <text>this column over is model experimentation</text>
  </threadedComment>
  <threadedComment ref="E3" dT="2021-04-19T05:49:41.45" personId="{647D45AA-42B2-49DA-AEBA-2D80AF611DF0}" id="{037B3E9C-66D6-49FE-A66C-07313E6A0783}">
    <text>12 m for each replicate, 1 squeare meter for observation, harvested in a serial manner, 4 rows per genotype, harvested in a ches knight formation to keep the stand a bit more even</text>
  </threadedComment>
  <threadedComment ref="E3" dT="2021-04-19T06:12:35.13" personId="{647D45AA-42B2-49DA-AEBA-2D80AF611DF0}" id="{29BC6737-9DBE-42BF-935F-E27C1A3AA812}" parentId="{037B3E9C-66D6-49FE-A66C-07313E6A0783}">
    <text>groundnut was the previous trial</text>
  </threadedComment>
  <threadedComment ref="A34" dT="2021-04-19T05:49:53.93" personId="{647D45AA-42B2-49DA-AEBA-2D80AF611DF0}" id="{AB4D9B8C-9087-4B65-963C-C64327B64B47}">
    <text>date of thinning</text>
  </threadedComment>
  <threadedComment ref="A35" dT="2021-04-19T05:50:10.15" personId="{647D45AA-42B2-49DA-AEBA-2D80AF611DF0}" id="{E7922D9E-23B4-4C2B-8D55-3D3F8BD11ADE}">
    <text>pesticide</text>
  </threadedComment>
  <threadedComment ref="A38" dT="2021-04-19T05:50:42.36" personId="{647D45AA-42B2-49DA-AEBA-2D80AF611DF0}" id="{F61377D9-A4DE-46B2-A203-CEA239C58DAD}">
    <text>loosen soil around the plant to avoid weeds from popping up again</text>
  </threadedComment>
  <threadedComment ref="C42" dT="2021-04-19T05:51:58.10" personId="{647D45AA-42B2-49DA-AEBA-2D80AF611DF0}" id="{4C39FFE1-85CC-489C-A8DD-0F343A592958}">
    <text>will find out the rate to get the amount</text>
  </threadedComment>
  <threadedComment ref="B57" dT="2021-04-19T05:55:02.47" personId="{647D45AA-42B2-49DA-AEBA-2D80AF611DF0}" id="{9458D5B2-05C0-41FD-A1D1-F20C4D7F9FBE}">
    <text>what book it was recorded</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1-04-19T06:01:24.04" personId="{647D45AA-42B2-49DA-AEBA-2D80AF611DF0}" id="{F77C777B-694D-4147-B70D-70CC3DA63951}">
    <text>Thermal time (24hour) and biological time calculations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E1" dT="2021-04-19T05:59:06.35" personId="{647D45AA-42B2-49DA-AEBA-2D80AF611DF0}" id="{3E454506-F255-46D1-9572-6B2DA83BBC04}">
    <text>date of emergence</text>
  </threadedComment>
  <threadedComment ref="T1" dT="2021-04-19T05:56:07.42" personId="{647D45AA-42B2-49DA-AEBA-2D80AF611DF0}" id="{A1144BA2-D9D0-4674-9274-501EE947A2DF}">
    <text>influorescence</text>
  </threadedComment>
  <threadedComment ref="AE1" dT="2021-04-19T05:58:12.70" personId="{647D45AA-42B2-49DA-AEBA-2D80AF611DF0}" id="{56624419-1246-47E9-A239-D5772969FCD1}">
    <text>when you can see the seeds from the outside, bulging out, more prominent than the 5cm</text>
  </threadedComment>
</ThreadedComments>
</file>

<file path=xl/threadedComments/threadedComment7.xml><?xml version="1.0" encoding="utf-8"?>
<ThreadedComments xmlns="http://schemas.microsoft.com/office/spreadsheetml/2018/threadedcomments" xmlns:x="http://schemas.openxmlformats.org/spreadsheetml/2006/main">
  <threadedComment ref="C1" dT="2021-04-19T06:05:18.14" personId="{647D45AA-42B2-49DA-AEBA-2D80AF611DF0}" id="{5553F859-B744-4717-A042-61EA1001DF45}">
    <text>before August 1, sum of 5 plants, afterwards measuremtns for each plant</text>
  </threadedComment>
  <threadedComment ref="J1" dT="2021-04-19T06:04:25.16" personId="{647D45AA-42B2-49DA-AEBA-2D80AF611DF0}" id="{3DC84213-9EBF-46BE-B40F-BF17183A3854}">
    <text>cm2 sum for 5 plants</text>
  </threadedComment>
  <threadedComment ref="K1" dT="2021-04-19T06:03:32.17" personId="{647D45AA-42B2-49DA-AEBA-2D80AF611DF0}" id="{702FFE2C-5EF7-4D4B-AE2C-7F93C1373CF4}">
    <text>g/plant (need to divide by 5)</text>
  </threadedComment>
  <threadedComment ref="P1" dT="2021-04-19T06:02:17.61" personId="{647D45AA-42B2-49DA-AEBA-2D80AF611DF0}" id="{76A4B4E4-BA82-4AD1-B2AD-683AA1AFBC26}">
    <text>only of the mature pods</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1-04-19T06:05:50.77" personId="{647D45AA-42B2-49DA-AEBA-2D80AF611DF0}" id="{EC99C57E-E341-4C25-AE20-BDFBF0F71AE6}">
    <text>data per m2</text>
  </threadedComment>
  <threadedComment ref="G1" dT="2021-04-19T06:06:02.24" personId="{647D45AA-42B2-49DA-AEBA-2D80AF611DF0}" id="{8DF1D266-6862-4ADE-9D9C-1A56168AE247}">
    <text>g/m2</text>
  </threadedComment>
  <threadedComment ref="H1" dT="2021-04-19T06:06:16.36" personId="{647D45AA-42B2-49DA-AEBA-2D80AF611DF0}" id="{390A2D56-584F-442D-800A-8360025C3BD9}">
    <text>pod number per m2</text>
  </threadedComment>
  <threadedComment ref="I1" dT="2021-04-19T06:06:24.59" personId="{647D45AA-42B2-49DA-AEBA-2D80AF611DF0}" id="{C1385ADD-C471-44D0-B021-8A3FA5C756EA}">
    <text>g/m2</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1-04-19T06:07:22.28" personId="{647D45AA-42B2-49DA-AEBA-2D80AF611DF0}" id="{C014DBAC-89EF-4893-829D-91FC58C5BAAB}">
    <text>data from other sheets but put into the same sheet (no dry weight for 2018)</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8" Type="http://schemas.microsoft.com/office/2017/10/relationships/threadedComment" Target="../threadedComments/threadedComment5.xml"/><Relationship Id="rId3" Type="http://schemas.openxmlformats.org/officeDocument/2006/relationships/pivotTable" Target="../pivotTables/pivotTable3.xml"/><Relationship Id="rId7" Type="http://schemas.openxmlformats.org/officeDocument/2006/relationships/comments" Target="../comments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7.vml"/><Relationship Id="rId5" Type="http://schemas.openxmlformats.org/officeDocument/2006/relationships/drawing" Target="../drawings/drawing3.xm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5"/>
  <sheetViews>
    <sheetView tabSelected="1" workbookViewId="0">
      <selection activeCell="C33" sqref="C33"/>
    </sheetView>
  </sheetViews>
  <sheetFormatPr defaultColWidth="54.7109375" defaultRowHeight="15" x14ac:dyDescent="0.25"/>
  <cols>
    <col min="1" max="1" width="21.7109375" style="90" bestFit="1" customWidth="1"/>
    <col min="2" max="2" width="11.28515625" style="90" bestFit="1" customWidth="1"/>
    <col min="3" max="3" width="84.28515625" style="90" customWidth="1"/>
    <col min="4" max="4" width="55.140625" style="90" bestFit="1" customWidth="1"/>
    <col min="5" max="5" width="10.42578125" style="90" bestFit="1" customWidth="1"/>
    <col min="6" max="6" width="15" style="90" bestFit="1" customWidth="1"/>
    <col min="7" max="7" width="8.85546875" style="90" bestFit="1" customWidth="1"/>
    <col min="8" max="8" width="54.7109375" style="90"/>
    <col min="9" max="9" width="52.85546875" style="90" bestFit="1" customWidth="1"/>
    <col min="10" max="16384" width="54.7109375" style="90"/>
  </cols>
  <sheetData>
    <row r="1" spans="1:4" x14ac:dyDescent="0.25">
      <c r="A1" s="91"/>
      <c r="B1" s="94" t="s">
        <v>234</v>
      </c>
      <c r="C1" s="94" t="s">
        <v>253</v>
      </c>
    </row>
    <row r="2" spans="1:4" x14ac:dyDescent="0.25">
      <c r="A2" s="94" t="s">
        <v>85</v>
      </c>
      <c r="B2" s="90" t="s">
        <v>194</v>
      </c>
      <c r="C2" s="104" t="s">
        <v>85</v>
      </c>
    </row>
    <row r="3" spans="1:4" x14ac:dyDescent="0.25">
      <c r="A3" s="94" t="s">
        <v>240</v>
      </c>
      <c r="B3" s="90" t="s">
        <v>195</v>
      </c>
      <c r="C3" s="104" t="s">
        <v>218</v>
      </c>
    </row>
    <row r="4" spans="1:4" x14ac:dyDescent="0.25">
      <c r="A4" s="105" t="s">
        <v>241</v>
      </c>
      <c r="B4" s="90" t="s">
        <v>196</v>
      </c>
      <c r="C4" s="104" t="s">
        <v>219</v>
      </c>
    </row>
    <row r="5" spans="1:4" x14ac:dyDescent="0.25">
      <c r="A5" s="105"/>
      <c r="B5" s="90" t="s">
        <v>197</v>
      </c>
      <c r="C5" s="104" t="s">
        <v>220</v>
      </c>
    </row>
    <row r="6" spans="1:4" x14ac:dyDescent="0.25">
      <c r="A6" s="105"/>
      <c r="B6" s="90" t="s">
        <v>198</v>
      </c>
      <c r="C6" s="104" t="s">
        <v>221</v>
      </c>
    </row>
    <row r="7" spans="1:4" x14ac:dyDescent="0.25">
      <c r="A7" s="105"/>
      <c r="B7" s="90" t="s">
        <v>199</v>
      </c>
      <c r="C7" s="104" t="s">
        <v>222</v>
      </c>
      <c r="D7" s="90" t="s">
        <v>347</v>
      </c>
    </row>
    <row r="8" spans="1:4" x14ac:dyDescent="0.25">
      <c r="A8" s="105"/>
      <c r="B8" s="90" t="s">
        <v>200</v>
      </c>
      <c r="C8" s="104" t="s">
        <v>223</v>
      </c>
    </row>
    <row r="9" spans="1:4" x14ac:dyDescent="0.25">
      <c r="A9" s="105"/>
      <c r="B9" s="90" t="s">
        <v>201</v>
      </c>
      <c r="C9" s="104" t="s">
        <v>224</v>
      </c>
    </row>
    <row r="10" spans="1:4" x14ac:dyDescent="0.25">
      <c r="A10" s="105"/>
      <c r="B10" s="90" t="s">
        <v>202</v>
      </c>
      <c r="C10" s="104" t="s">
        <v>225</v>
      </c>
    </row>
    <row r="11" spans="1:4" x14ac:dyDescent="0.25">
      <c r="A11" s="105"/>
      <c r="B11" s="90" t="s">
        <v>203</v>
      </c>
      <c r="C11" s="104" t="s">
        <v>226</v>
      </c>
    </row>
    <row r="12" spans="1:4" x14ac:dyDescent="0.25">
      <c r="A12" s="105"/>
      <c r="B12" s="90" t="s">
        <v>204</v>
      </c>
      <c r="C12" s="104" t="s">
        <v>227</v>
      </c>
    </row>
    <row r="13" spans="1:4" x14ac:dyDescent="0.25">
      <c r="A13" s="105"/>
      <c r="B13" s="90" t="s">
        <v>205</v>
      </c>
      <c r="C13" s="104" t="s">
        <v>228</v>
      </c>
    </row>
    <row r="14" spans="1:4" x14ac:dyDescent="0.25">
      <c r="A14" s="105"/>
      <c r="B14" s="90" t="s">
        <v>206</v>
      </c>
      <c r="C14" s="104" t="s">
        <v>229</v>
      </c>
    </row>
    <row r="15" spans="1:4" x14ac:dyDescent="0.25">
      <c r="A15" s="105"/>
      <c r="B15" s="90" t="s">
        <v>207</v>
      </c>
      <c r="C15" s="104" t="s">
        <v>230</v>
      </c>
    </row>
    <row r="16" spans="1:4" x14ac:dyDescent="0.25">
      <c r="A16" s="94" t="s">
        <v>242</v>
      </c>
      <c r="B16" s="90" t="s">
        <v>208</v>
      </c>
      <c r="C16" s="104" t="s">
        <v>232</v>
      </c>
    </row>
    <row r="17" spans="1:5" x14ac:dyDescent="0.25">
      <c r="A17" s="94" t="s">
        <v>243</v>
      </c>
      <c r="B17" s="90" t="s">
        <v>209</v>
      </c>
      <c r="C17" s="104" t="s">
        <v>239</v>
      </c>
    </row>
    <row r="18" spans="1:5" x14ac:dyDescent="0.25">
      <c r="A18" s="94" t="s">
        <v>244</v>
      </c>
      <c r="B18" s="90" t="s">
        <v>210</v>
      </c>
      <c r="C18" s="104" t="s">
        <v>233</v>
      </c>
    </row>
    <row r="19" spans="1:5" x14ac:dyDescent="0.25">
      <c r="A19" s="94" t="s">
        <v>245</v>
      </c>
      <c r="B19" s="90" t="s">
        <v>211</v>
      </c>
      <c r="C19" s="104" t="s">
        <v>231</v>
      </c>
    </row>
    <row r="20" spans="1:5" x14ac:dyDescent="0.25">
      <c r="A20" s="94" t="s">
        <v>246</v>
      </c>
      <c r="B20" s="90" t="s">
        <v>212</v>
      </c>
      <c r="C20" s="104" t="s">
        <v>235</v>
      </c>
    </row>
    <row r="21" spans="1:5" x14ac:dyDescent="0.25">
      <c r="B21" s="90" t="s">
        <v>215</v>
      </c>
      <c r="C21" s="104" t="s">
        <v>216</v>
      </c>
    </row>
    <row r="22" spans="1:5" x14ac:dyDescent="0.25">
      <c r="A22" s="94" t="s">
        <v>247</v>
      </c>
      <c r="B22" s="90" t="s">
        <v>213</v>
      </c>
      <c r="C22" s="104" t="s">
        <v>236</v>
      </c>
    </row>
    <row r="23" spans="1:5" x14ac:dyDescent="0.25">
      <c r="B23" s="90" t="s">
        <v>214</v>
      </c>
      <c r="C23" s="104" t="s">
        <v>217</v>
      </c>
    </row>
    <row r="24" spans="1:5" x14ac:dyDescent="0.25">
      <c r="D24" s="90" t="s">
        <v>349</v>
      </c>
    </row>
    <row r="25" spans="1:5" x14ac:dyDescent="0.25">
      <c r="B25" s="94" t="s">
        <v>189</v>
      </c>
      <c r="C25" s="105" t="s">
        <v>248</v>
      </c>
      <c r="D25" s="90" t="s">
        <v>348</v>
      </c>
    </row>
    <row r="26" spans="1:5" x14ac:dyDescent="0.25">
      <c r="B26" s="94" t="s">
        <v>190</v>
      </c>
      <c r="C26" s="105" t="s">
        <v>249</v>
      </c>
    </row>
    <row r="27" spans="1:5" x14ac:dyDescent="0.25">
      <c r="B27" s="94" t="s">
        <v>191</v>
      </c>
      <c r="C27" s="105" t="s">
        <v>250</v>
      </c>
    </row>
    <row r="28" spans="1:5" x14ac:dyDescent="0.25">
      <c r="B28" s="94" t="s">
        <v>192</v>
      </c>
      <c r="C28" s="105" t="s">
        <v>251</v>
      </c>
    </row>
    <row r="29" spans="1:5" x14ac:dyDescent="0.25">
      <c r="B29" s="94" t="s">
        <v>193</v>
      </c>
      <c r="C29" s="105" t="s">
        <v>252</v>
      </c>
    </row>
    <row r="31" spans="1:5" x14ac:dyDescent="0.25">
      <c r="A31" s="105" t="s">
        <v>143</v>
      </c>
      <c r="B31" s="105" t="s">
        <v>144</v>
      </c>
      <c r="C31" s="105" t="s">
        <v>145</v>
      </c>
      <c r="D31" s="105" t="s">
        <v>146</v>
      </c>
    </row>
    <row r="32" spans="1:5" ht="30" x14ac:dyDescent="0.25">
      <c r="A32" s="106" t="s">
        <v>28</v>
      </c>
      <c r="B32" s="107" t="s">
        <v>147</v>
      </c>
      <c r="C32" s="85" t="s">
        <v>259</v>
      </c>
      <c r="D32" s="85" t="s">
        <v>148</v>
      </c>
      <c r="E32" s="90" t="s">
        <v>350</v>
      </c>
    </row>
    <row r="33" spans="1:5" ht="45" x14ac:dyDescent="0.25">
      <c r="A33" s="106" t="s">
        <v>23</v>
      </c>
      <c r="B33" s="107" t="s">
        <v>149</v>
      </c>
      <c r="C33" s="85" t="s">
        <v>260</v>
      </c>
      <c r="D33" s="85" t="s">
        <v>150</v>
      </c>
      <c r="E33" s="90" t="s">
        <v>351</v>
      </c>
    </row>
    <row r="34" spans="1:5" x14ac:dyDescent="0.25">
      <c r="A34" s="106" t="s">
        <v>29</v>
      </c>
      <c r="B34" s="107" t="s">
        <v>151</v>
      </c>
      <c r="C34" s="85" t="s">
        <v>261</v>
      </c>
      <c r="D34" s="85" t="s">
        <v>152</v>
      </c>
    </row>
    <row r="35" spans="1:5" x14ac:dyDescent="0.25">
      <c r="A35" s="106" t="s">
        <v>30</v>
      </c>
      <c r="B35" s="107" t="s">
        <v>153</v>
      </c>
      <c r="C35" s="85" t="s">
        <v>154</v>
      </c>
      <c r="D35" s="85" t="s">
        <v>155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U97"/>
  <sheetViews>
    <sheetView topLeftCell="A16" workbookViewId="0">
      <selection activeCell="K1" sqref="K1"/>
    </sheetView>
  </sheetViews>
  <sheetFormatPr defaultRowHeight="15" x14ac:dyDescent="0.25"/>
  <cols>
    <col min="2" max="2" width="11" bestFit="1" customWidth="1"/>
    <col min="3" max="3" width="9.85546875" bestFit="1" customWidth="1"/>
    <col min="4" max="4" width="11" bestFit="1" customWidth="1"/>
    <col min="5" max="5" width="18.28515625" customWidth="1"/>
    <col min="7" max="9" width="9.28515625" bestFit="1" customWidth="1"/>
    <col min="10" max="10" width="9.5703125" bestFit="1" customWidth="1"/>
    <col min="11" max="11" width="9.28515625" bestFit="1" customWidth="1"/>
    <col min="13" max="13" width="12" bestFit="1" customWidth="1"/>
    <col min="14" max="14" width="19.140625" customWidth="1"/>
    <col min="15" max="15" width="16.28515625" customWidth="1"/>
    <col min="16" max="18" width="9.7109375" customWidth="1"/>
    <col min="19" max="21" width="12" customWidth="1"/>
    <col min="22" max="22" width="14.5703125" bestFit="1" customWidth="1"/>
    <col min="23" max="23" width="17.42578125" bestFit="1" customWidth="1"/>
    <col min="24" max="24" width="14.5703125" bestFit="1" customWidth="1"/>
    <col min="25" max="25" width="17.42578125" bestFit="1" customWidth="1"/>
    <col min="26" max="26" width="14.5703125" bestFit="1" customWidth="1"/>
    <col min="27" max="27" width="22.42578125" bestFit="1" customWidth="1"/>
    <col min="28" max="28" width="19.5703125" bestFit="1" customWidth="1"/>
  </cols>
  <sheetData>
    <row r="1" spans="1:21" ht="30" x14ac:dyDescent="0.25">
      <c r="A1" s="108" t="s">
        <v>262</v>
      </c>
      <c r="B1" s="108" t="s">
        <v>1</v>
      </c>
      <c r="C1" s="108" t="s">
        <v>3</v>
      </c>
      <c r="D1" s="108" t="s">
        <v>5</v>
      </c>
      <c r="E1" s="108" t="s">
        <v>263</v>
      </c>
      <c r="F1" s="108" t="s">
        <v>264</v>
      </c>
      <c r="G1" s="108" t="s">
        <v>265</v>
      </c>
      <c r="H1" s="108" t="s">
        <v>266</v>
      </c>
      <c r="I1" s="108" t="s">
        <v>267</v>
      </c>
      <c r="J1" s="108" t="s">
        <v>268</v>
      </c>
      <c r="K1" s="108" t="s">
        <v>269</v>
      </c>
      <c r="M1" s="108"/>
    </row>
    <row r="2" spans="1:21" x14ac:dyDescent="0.25">
      <c r="A2" s="109">
        <v>9001</v>
      </c>
      <c r="B2" s="37" t="s">
        <v>69</v>
      </c>
      <c r="C2" s="110">
        <v>43657</v>
      </c>
      <c r="D2" s="109">
        <v>18</v>
      </c>
      <c r="E2" s="109">
        <f t="shared" ref="E2:E33" si="0">F2+5</f>
        <v>38</v>
      </c>
      <c r="F2" s="109">
        <v>33</v>
      </c>
      <c r="G2" s="111">
        <v>15.01</v>
      </c>
      <c r="H2" s="109">
        <v>0</v>
      </c>
      <c r="I2" s="109">
        <v>0</v>
      </c>
      <c r="J2" s="109"/>
      <c r="K2" s="109"/>
      <c r="P2" s="51"/>
      <c r="Q2" s="51"/>
      <c r="R2" s="51"/>
      <c r="S2" s="51"/>
      <c r="T2" s="51"/>
    </row>
    <row r="3" spans="1:21" x14ac:dyDescent="0.25">
      <c r="A3" s="109">
        <v>9008</v>
      </c>
      <c r="B3" s="37" t="s">
        <v>69</v>
      </c>
      <c r="C3" s="110">
        <v>43657</v>
      </c>
      <c r="D3" s="109">
        <v>18</v>
      </c>
      <c r="E3" s="109">
        <f t="shared" si="0"/>
        <v>37</v>
      </c>
      <c r="F3" s="109">
        <v>32</v>
      </c>
      <c r="G3" s="111">
        <v>10.92</v>
      </c>
      <c r="H3" s="109">
        <v>0</v>
      </c>
      <c r="I3" s="109">
        <v>0</v>
      </c>
      <c r="J3" s="109"/>
      <c r="K3" s="109"/>
      <c r="N3" s="11"/>
      <c r="O3" s="89"/>
      <c r="P3" s="89"/>
      <c r="Q3" s="89"/>
      <c r="R3" s="89"/>
      <c r="S3" s="89"/>
      <c r="T3" s="89"/>
      <c r="U3" s="89"/>
    </row>
    <row r="4" spans="1:21" x14ac:dyDescent="0.25">
      <c r="A4" s="109">
        <v>9010</v>
      </c>
      <c r="B4" s="37" t="s">
        <v>69</v>
      </c>
      <c r="C4" s="110">
        <v>43657</v>
      </c>
      <c r="D4" s="109">
        <v>18</v>
      </c>
      <c r="E4" s="109">
        <f t="shared" si="0"/>
        <v>34</v>
      </c>
      <c r="F4" s="109">
        <v>29</v>
      </c>
      <c r="G4" s="111">
        <v>9.34</v>
      </c>
      <c r="H4" s="109">
        <v>0</v>
      </c>
      <c r="I4" s="109">
        <v>0</v>
      </c>
      <c r="J4" s="109"/>
      <c r="K4" s="109"/>
      <c r="N4" s="11"/>
      <c r="O4" s="89"/>
      <c r="P4" s="89"/>
      <c r="Q4" s="89"/>
      <c r="R4" s="89"/>
      <c r="S4" s="89"/>
      <c r="T4" s="89"/>
      <c r="U4" s="89"/>
    </row>
    <row r="5" spans="1:21" x14ac:dyDescent="0.25">
      <c r="A5" s="109">
        <v>9002</v>
      </c>
      <c r="B5" s="37" t="s">
        <v>28</v>
      </c>
      <c r="C5" s="110">
        <v>43657</v>
      </c>
      <c r="D5" s="109">
        <v>18</v>
      </c>
      <c r="E5" s="109">
        <f t="shared" si="0"/>
        <v>34</v>
      </c>
      <c r="F5" s="109">
        <v>29</v>
      </c>
      <c r="G5" s="111">
        <v>10.45</v>
      </c>
      <c r="H5" s="109">
        <v>0</v>
      </c>
      <c r="I5" s="109">
        <v>0</v>
      </c>
      <c r="J5" s="109"/>
      <c r="K5" s="109"/>
      <c r="N5" s="11"/>
      <c r="O5" s="89"/>
      <c r="P5" s="89"/>
      <c r="Q5" s="89"/>
      <c r="R5" s="89"/>
      <c r="S5" s="89"/>
      <c r="T5" s="89"/>
      <c r="U5" s="89"/>
    </row>
    <row r="6" spans="1:21" x14ac:dyDescent="0.25">
      <c r="A6" s="109">
        <v>9007</v>
      </c>
      <c r="B6" s="37" t="s">
        <v>28</v>
      </c>
      <c r="C6" s="110">
        <v>43657</v>
      </c>
      <c r="D6" s="109">
        <v>18</v>
      </c>
      <c r="E6" s="109">
        <f t="shared" si="0"/>
        <v>36</v>
      </c>
      <c r="F6" s="109">
        <v>31</v>
      </c>
      <c r="G6" s="111">
        <v>16.149999999999999</v>
      </c>
      <c r="H6" s="109">
        <v>0</v>
      </c>
      <c r="I6" s="109">
        <v>0</v>
      </c>
      <c r="J6" s="109"/>
      <c r="K6" s="109"/>
      <c r="N6" s="11"/>
      <c r="O6" s="89"/>
      <c r="P6" s="89"/>
      <c r="Q6" s="89"/>
      <c r="R6" s="89"/>
      <c r="S6" s="89"/>
      <c r="T6" s="89"/>
      <c r="U6" s="89"/>
    </row>
    <row r="7" spans="1:21" x14ac:dyDescent="0.25">
      <c r="A7" s="109">
        <v>9012</v>
      </c>
      <c r="B7" s="37" t="s">
        <v>28</v>
      </c>
      <c r="C7" s="110">
        <v>43657</v>
      </c>
      <c r="D7" s="109">
        <v>18</v>
      </c>
      <c r="E7" s="109">
        <f t="shared" si="0"/>
        <v>40</v>
      </c>
      <c r="F7" s="109">
        <v>35</v>
      </c>
      <c r="G7" s="111">
        <v>14.22</v>
      </c>
      <c r="H7" s="109">
        <v>0</v>
      </c>
      <c r="I7" s="109">
        <v>0</v>
      </c>
      <c r="J7" s="109"/>
      <c r="K7" s="109"/>
      <c r="N7" s="11"/>
      <c r="O7" s="89"/>
      <c r="P7" s="89"/>
      <c r="Q7" s="89"/>
      <c r="R7" s="89"/>
      <c r="S7" s="89"/>
      <c r="T7" s="89"/>
      <c r="U7" s="89"/>
    </row>
    <row r="8" spans="1:21" x14ac:dyDescent="0.25">
      <c r="A8" s="109">
        <v>9003</v>
      </c>
      <c r="B8" s="37" t="s">
        <v>70</v>
      </c>
      <c r="C8" s="110">
        <v>43657</v>
      </c>
      <c r="D8" s="109">
        <v>18</v>
      </c>
      <c r="E8" s="109">
        <f t="shared" si="0"/>
        <v>35</v>
      </c>
      <c r="F8" s="109">
        <v>30</v>
      </c>
      <c r="G8" s="111">
        <v>10.35</v>
      </c>
      <c r="H8" s="109">
        <v>0</v>
      </c>
      <c r="I8" s="109">
        <v>0</v>
      </c>
      <c r="J8" s="109"/>
      <c r="K8" s="109"/>
    </row>
    <row r="9" spans="1:21" x14ac:dyDescent="0.25">
      <c r="A9" s="109">
        <v>9006</v>
      </c>
      <c r="B9" s="37" t="s">
        <v>70</v>
      </c>
      <c r="C9" s="110">
        <v>43657</v>
      </c>
      <c r="D9" s="109">
        <v>18</v>
      </c>
      <c r="E9" s="109">
        <f t="shared" si="0"/>
        <v>41</v>
      </c>
      <c r="F9" s="109">
        <v>36</v>
      </c>
      <c r="G9" s="111">
        <v>11.22</v>
      </c>
      <c r="H9" s="109">
        <v>0</v>
      </c>
      <c r="I9" s="109">
        <v>0</v>
      </c>
      <c r="J9" s="109"/>
      <c r="K9" s="109"/>
    </row>
    <row r="10" spans="1:21" x14ac:dyDescent="0.25">
      <c r="A10" s="109">
        <v>9009</v>
      </c>
      <c r="B10" s="37" t="s">
        <v>70</v>
      </c>
      <c r="C10" s="110">
        <v>43657</v>
      </c>
      <c r="D10" s="109">
        <v>18</v>
      </c>
      <c r="E10" s="109">
        <f t="shared" si="0"/>
        <v>39</v>
      </c>
      <c r="F10" s="109">
        <v>34</v>
      </c>
      <c r="G10" s="111">
        <v>10.45</v>
      </c>
      <c r="H10" s="109">
        <v>0</v>
      </c>
      <c r="I10" s="109">
        <v>0</v>
      </c>
      <c r="J10" s="109"/>
      <c r="K10" s="109"/>
    </row>
    <row r="11" spans="1:21" x14ac:dyDescent="0.25">
      <c r="A11" s="109">
        <v>9004</v>
      </c>
      <c r="B11" s="37" t="s">
        <v>72</v>
      </c>
      <c r="C11" s="110">
        <v>43657</v>
      </c>
      <c r="D11" s="109">
        <v>18</v>
      </c>
      <c r="E11" s="109">
        <f t="shared" si="0"/>
        <v>37</v>
      </c>
      <c r="F11" s="109">
        <v>32</v>
      </c>
      <c r="G11" s="111">
        <v>12.83</v>
      </c>
      <c r="H11" s="109">
        <v>0</v>
      </c>
      <c r="I11" s="109">
        <v>0</v>
      </c>
      <c r="J11" s="109"/>
      <c r="K11" s="109"/>
    </row>
    <row r="12" spans="1:21" x14ac:dyDescent="0.25">
      <c r="A12" s="109">
        <v>9005</v>
      </c>
      <c r="B12" s="37" t="s">
        <v>72</v>
      </c>
      <c r="C12" s="110">
        <v>43657</v>
      </c>
      <c r="D12" s="109">
        <v>18</v>
      </c>
      <c r="E12" s="109">
        <f t="shared" si="0"/>
        <v>37</v>
      </c>
      <c r="F12" s="109">
        <v>32</v>
      </c>
      <c r="G12" s="111">
        <v>10.56</v>
      </c>
      <c r="H12" s="109">
        <v>0</v>
      </c>
      <c r="I12" s="109">
        <v>0</v>
      </c>
      <c r="J12" s="109"/>
      <c r="K12" s="109"/>
    </row>
    <row r="13" spans="1:21" x14ac:dyDescent="0.25">
      <c r="A13" s="109">
        <v>9011</v>
      </c>
      <c r="B13" s="37" t="s">
        <v>72</v>
      </c>
      <c r="C13" s="110">
        <v>43657</v>
      </c>
      <c r="D13" s="109">
        <v>18</v>
      </c>
      <c r="E13" s="109">
        <f t="shared" si="0"/>
        <v>38</v>
      </c>
      <c r="F13" s="109">
        <v>33</v>
      </c>
      <c r="G13" s="111">
        <v>12.72</v>
      </c>
      <c r="H13" s="109">
        <v>0</v>
      </c>
      <c r="I13" s="109">
        <v>0</v>
      </c>
      <c r="J13" s="109"/>
      <c r="K13" s="109"/>
    </row>
    <row r="14" spans="1:21" x14ac:dyDescent="0.25">
      <c r="A14" s="109">
        <v>9001</v>
      </c>
      <c r="B14" s="37" t="s">
        <v>69</v>
      </c>
      <c r="C14" s="110">
        <v>43675</v>
      </c>
      <c r="D14" s="109">
        <v>36</v>
      </c>
      <c r="E14" s="109">
        <f t="shared" si="0"/>
        <v>44</v>
      </c>
      <c r="F14" s="109">
        <v>39</v>
      </c>
      <c r="G14" s="111">
        <v>139.27000000000001</v>
      </c>
      <c r="H14" s="109">
        <v>0</v>
      </c>
      <c r="I14" s="109">
        <v>0</v>
      </c>
      <c r="J14" s="109"/>
      <c r="K14" s="109"/>
    </row>
    <row r="15" spans="1:21" x14ac:dyDescent="0.25">
      <c r="A15" s="109">
        <v>9008</v>
      </c>
      <c r="B15" s="37" t="s">
        <v>69</v>
      </c>
      <c r="C15" s="110">
        <v>43675</v>
      </c>
      <c r="D15" s="109">
        <v>36</v>
      </c>
      <c r="E15" s="109">
        <f t="shared" si="0"/>
        <v>41</v>
      </c>
      <c r="F15" s="109">
        <v>36</v>
      </c>
      <c r="G15" s="112">
        <v>142</v>
      </c>
      <c r="H15" s="109">
        <v>0</v>
      </c>
      <c r="I15" s="109">
        <v>0</v>
      </c>
      <c r="J15" s="109"/>
      <c r="K15" s="109"/>
    </row>
    <row r="16" spans="1:21" x14ac:dyDescent="0.25">
      <c r="A16" s="109">
        <v>9010</v>
      </c>
      <c r="B16" s="37" t="s">
        <v>69</v>
      </c>
      <c r="C16" s="110">
        <v>43675</v>
      </c>
      <c r="D16" s="109">
        <v>36</v>
      </c>
      <c r="E16" s="109">
        <f t="shared" si="0"/>
        <v>55</v>
      </c>
      <c r="F16" s="109">
        <v>50</v>
      </c>
      <c r="G16" s="112">
        <v>220.78</v>
      </c>
      <c r="H16" s="109">
        <v>0</v>
      </c>
      <c r="I16" s="109">
        <v>0</v>
      </c>
      <c r="J16" s="109"/>
      <c r="K16" s="109"/>
    </row>
    <row r="17" spans="1:11" x14ac:dyDescent="0.25">
      <c r="A17" s="109">
        <v>9002</v>
      </c>
      <c r="B17" s="37" t="s">
        <v>28</v>
      </c>
      <c r="C17" s="110">
        <v>43675</v>
      </c>
      <c r="D17" s="109">
        <v>36</v>
      </c>
      <c r="E17" s="109">
        <f t="shared" si="0"/>
        <v>46</v>
      </c>
      <c r="F17" s="109">
        <v>41</v>
      </c>
      <c r="G17" s="111">
        <v>157.38999999999999</v>
      </c>
      <c r="H17" s="109">
        <v>0</v>
      </c>
      <c r="I17" s="109">
        <v>0</v>
      </c>
      <c r="J17" s="109"/>
      <c r="K17" s="109"/>
    </row>
    <row r="18" spans="1:11" x14ac:dyDescent="0.25">
      <c r="A18" s="109">
        <v>9007</v>
      </c>
      <c r="B18" s="37" t="s">
        <v>28</v>
      </c>
      <c r="C18" s="110">
        <v>43675</v>
      </c>
      <c r="D18" s="109">
        <v>36</v>
      </c>
      <c r="E18" s="109">
        <f t="shared" si="0"/>
        <v>44</v>
      </c>
      <c r="F18" s="109">
        <v>39</v>
      </c>
      <c r="G18" s="111">
        <v>164.72</v>
      </c>
      <c r="H18" s="109">
        <v>0</v>
      </c>
      <c r="I18" s="109">
        <v>0</v>
      </c>
      <c r="J18" s="109"/>
      <c r="K18" s="109"/>
    </row>
    <row r="19" spans="1:11" x14ac:dyDescent="0.25">
      <c r="A19" s="109">
        <v>9012</v>
      </c>
      <c r="B19" s="37" t="s">
        <v>28</v>
      </c>
      <c r="C19" s="110">
        <v>43675</v>
      </c>
      <c r="D19" s="109">
        <v>36</v>
      </c>
      <c r="E19" s="109">
        <f t="shared" si="0"/>
        <v>46</v>
      </c>
      <c r="F19" s="109">
        <v>41</v>
      </c>
      <c r="G19" s="111">
        <v>168.42</v>
      </c>
      <c r="H19" s="109">
        <v>0</v>
      </c>
      <c r="I19" s="109">
        <v>0</v>
      </c>
      <c r="J19" s="109"/>
      <c r="K19" s="109"/>
    </row>
    <row r="20" spans="1:11" x14ac:dyDescent="0.25">
      <c r="A20" s="109">
        <v>9003</v>
      </c>
      <c r="B20" s="37" t="s">
        <v>70</v>
      </c>
      <c r="C20" s="110">
        <v>43675</v>
      </c>
      <c r="D20" s="109">
        <v>36</v>
      </c>
      <c r="E20" s="109">
        <f t="shared" si="0"/>
        <v>47</v>
      </c>
      <c r="F20" s="109">
        <v>42</v>
      </c>
      <c r="G20" s="111">
        <v>155.65</v>
      </c>
      <c r="H20" s="109">
        <v>0</v>
      </c>
      <c r="I20" s="109">
        <v>0</v>
      </c>
      <c r="J20" s="109"/>
      <c r="K20" s="109"/>
    </row>
    <row r="21" spans="1:11" x14ac:dyDescent="0.25">
      <c r="A21" s="109">
        <v>9006</v>
      </c>
      <c r="B21" s="37" t="s">
        <v>70</v>
      </c>
      <c r="C21" s="110">
        <v>43675</v>
      </c>
      <c r="D21" s="109">
        <v>36</v>
      </c>
      <c r="E21" s="109">
        <f t="shared" si="0"/>
        <v>43</v>
      </c>
      <c r="F21" s="109">
        <v>38</v>
      </c>
      <c r="G21" s="111">
        <v>121.55</v>
      </c>
      <c r="H21" s="109">
        <v>0</v>
      </c>
      <c r="I21" s="109">
        <v>0</v>
      </c>
      <c r="J21" s="109"/>
      <c r="K21" s="109"/>
    </row>
    <row r="22" spans="1:11" x14ac:dyDescent="0.25">
      <c r="A22" s="109">
        <v>9009</v>
      </c>
      <c r="B22" s="37" t="s">
        <v>70</v>
      </c>
      <c r="C22" s="110">
        <v>43675</v>
      </c>
      <c r="D22" s="109">
        <v>36</v>
      </c>
      <c r="E22" s="109">
        <f t="shared" si="0"/>
        <v>43</v>
      </c>
      <c r="F22" s="109">
        <v>38</v>
      </c>
      <c r="G22" s="112">
        <v>131</v>
      </c>
      <c r="H22" s="109">
        <v>0</v>
      </c>
      <c r="I22" s="109">
        <v>0</v>
      </c>
      <c r="J22" s="109"/>
      <c r="K22" s="109"/>
    </row>
    <row r="23" spans="1:11" x14ac:dyDescent="0.25">
      <c r="A23" s="109">
        <v>9004</v>
      </c>
      <c r="B23" s="37" t="s">
        <v>72</v>
      </c>
      <c r="C23" s="110">
        <v>43675</v>
      </c>
      <c r="D23" s="109">
        <v>36</v>
      </c>
      <c r="E23" s="109">
        <f t="shared" si="0"/>
        <v>43</v>
      </c>
      <c r="F23" s="109">
        <v>38</v>
      </c>
      <c r="G23" s="111">
        <v>158.94999999999999</v>
      </c>
      <c r="H23" s="109">
        <v>0</v>
      </c>
      <c r="I23" s="109">
        <v>0</v>
      </c>
      <c r="J23" s="109"/>
      <c r="K23" s="109"/>
    </row>
    <row r="24" spans="1:11" x14ac:dyDescent="0.25">
      <c r="A24" s="109">
        <v>9005</v>
      </c>
      <c r="B24" s="37" t="s">
        <v>72</v>
      </c>
      <c r="C24" s="110">
        <v>43675</v>
      </c>
      <c r="D24" s="109">
        <v>36</v>
      </c>
      <c r="E24" s="109">
        <f t="shared" si="0"/>
        <v>40</v>
      </c>
      <c r="F24" s="109">
        <v>35</v>
      </c>
      <c r="G24" s="111">
        <v>117.59</v>
      </c>
      <c r="H24" s="109">
        <v>0</v>
      </c>
      <c r="I24" s="109">
        <v>0</v>
      </c>
      <c r="J24" s="109"/>
      <c r="K24" s="109"/>
    </row>
    <row r="25" spans="1:11" x14ac:dyDescent="0.25">
      <c r="A25" s="109">
        <v>9011</v>
      </c>
      <c r="B25" s="37" t="s">
        <v>72</v>
      </c>
      <c r="C25" s="110">
        <v>43675</v>
      </c>
      <c r="D25" s="109">
        <v>36</v>
      </c>
      <c r="E25" s="109">
        <f t="shared" si="0"/>
        <v>34</v>
      </c>
      <c r="F25" s="109">
        <v>29</v>
      </c>
      <c r="G25" s="111">
        <v>109.04</v>
      </c>
      <c r="H25" s="109">
        <v>0</v>
      </c>
      <c r="I25" s="109">
        <v>0</v>
      </c>
      <c r="J25" s="109"/>
      <c r="K25" s="109"/>
    </row>
    <row r="26" spans="1:11" x14ac:dyDescent="0.25">
      <c r="A26" s="109">
        <v>9001</v>
      </c>
      <c r="B26" s="37" t="s">
        <v>69</v>
      </c>
      <c r="C26" s="113">
        <v>43693</v>
      </c>
      <c r="D26" s="109">
        <v>54</v>
      </c>
      <c r="E26" s="109">
        <f t="shared" si="0"/>
        <v>40</v>
      </c>
      <c r="F26" s="109">
        <v>35</v>
      </c>
      <c r="G26" s="111">
        <v>420.8</v>
      </c>
      <c r="H26" s="109">
        <v>0</v>
      </c>
      <c r="I26" s="109">
        <v>0</v>
      </c>
      <c r="J26" s="109"/>
      <c r="K26" s="109"/>
    </row>
    <row r="27" spans="1:11" x14ac:dyDescent="0.25">
      <c r="A27" s="109">
        <v>9008</v>
      </c>
      <c r="B27" s="37" t="s">
        <v>69</v>
      </c>
      <c r="C27" s="113">
        <v>43693</v>
      </c>
      <c r="D27" s="109">
        <v>54</v>
      </c>
      <c r="E27" s="109">
        <f t="shared" si="0"/>
        <v>40</v>
      </c>
      <c r="F27" s="109">
        <v>35</v>
      </c>
      <c r="G27" s="111">
        <v>489.4</v>
      </c>
      <c r="H27" s="109">
        <v>0</v>
      </c>
      <c r="I27" s="109">
        <v>0</v>
      </c>
      <c r="J27" s="109"/>
      <c r="K27" s="109"/>
    </row>
    <row r="28" spans="1:11" x14ac:dyDescent="0.25">
      <c r="A28" s="109">
        <v>9010</v>
      </c>
      <c r="B28" s="37" t="s">
        <v>69</v>
      </c>
      <c r="C28" s="113">
        <v>43693</v>
      </c>
      <c r="D28" s="109">
        <v>54</v>
      </c>
      <c r="E28" s="109">
        <f t="shared" si="0"/>
        <v>40</v>
      </c>
      <c r="F28" s="109">
        <v>35</v>
      </c>
      <c r="G28" s="111">
        <v>517.20000000000005</v>
      </c>
      <c r="H28" s="109">
        <v>0</v>
      </c>
      <c r="I28" s="109">
        <v>0</v>
      </c>
      <c r="J28" s="109"/>
      <c r="K28" s="109"/>
    </row>
    <row r="29" spans="1:11" x14ac:dyDescent="0.25">
      <c r="A29" s="109">
        <v>9002</v>
      </c>
      <c r="B29" s="37" t="s">
        <v>28</v>
      </c>
      <c r="C29" s="113">
        <v>43693</v>
      </c>
      <c r="D29" s="109">
        <v>54</v>
      </c>
      <c r="E29" s="109">
        <f t="shared" si="0"/>
        <v>40</v>
      </c>
      <c r="F29" s="109">
        <v>35</v>
      </c>
      <c r="G29" s="111">
        <v>528.20000000000005</v>
      </c>
      <c r="H29" s="109">
        <v>0</v>
      </c>
      <c r="I29" s="109">
        <v>0</v>
      </c>
      <c r="J29" s="109"/>
      <c r="K29" s="109"/>
    </row>
    <row r="30" spans="1:11" x14ac:dyDescent="0.25">
      <c r="A30" s="109">
        <v>9007</v>
      </c>
      <c r="B30" s="37" t="s">
        <v>28</v>
      </c>
      <c r="C30" s="113">
        <v>43693</v>
      </c>
      <c r="D30" s="109">
        <v>54</v>
      </c>
      <c r="E30" s="109">
        <f t="shared" si="0"/>
        <v>40</v>
      </c>
      <c r="F30" s="109">
        <v>35</v>
      </c>
      <c r="G30" s="111">
        <v>452.6</v>
      </c>
      <c r="H30" s="109">
        <v>0</v>
      </c>
      <c r="I30" s="109">
        <v>0</v>
      </c>
      <c r="J30" s="109"/>
      <c r="K30" s="109"/>
    </row>
    <row r="31" spans="1:11" x14ac:dyDescent="0.25">
      <c r="A31" s="109">
        <v>9012</v>
      </c>
      <c r="B31" s="37" t="s">
        <v>28</v>
      </c>
      <c r="C31" s="113">
        <v>43693</v>
      </c>
      <c r="D31" s="109">
        <v>54</v>
      </c>
      <c r="E31" s="109">
        <f t="shared" si="0"/>
        <v>40</v>
      </c>
      <c r="F31" s="109">
        <v>35</v>
      </c>
      <c r="G31" s="111">
        <v>503.6</v>
      </c>
      <c r="H31" s="109">
        <v>0</v>
      </c>
      <c r="I31" s="109">
        <v>0</v>
      </c>
      <c r="J31" s="109"/>
      <c r="K31" s="109"/>
    </row>
    <row r="32" spans="1:11" x14ac:dyDescent="0.25">
      <c r="A32" s="109">
        <v>9003</v>
      </c>
      <c r="B32" s="37" t="s">
        <v>70</v>
      </c>
      <c r="C32" s="113">
        <v>43693</v>
      </c>
      <c r="D32" s="109">
        <v>54</v>
      </c>
      <c r="E32" s="109">
        <f t="shared" si="0"/>
        <v>40</v>
      </c>
      <c r="F32" s="109">
        <v>35</v>
      </c>
      <c r="G32" s="111">
        <v>468.6</v>
      </c>
      <c r="H32" s="109">
        <v>0</v>
      </c>
      <c r="I32" s="109">
        <v>0</v>
      </c>
      <c r="J32" s="109"/>
      <c r="K32" s="109"/>
    </row>
    <row r="33" spans="1:11" x14ac:dyDescent="0.25">
      <c r="A33" s="109">
        <v>9006</v>
      </c>
      <c r="B33" s="37" t="s">
        <v>70</v>
      </c>
      <c r="C33" s="113">
        <v>43693</v>
      </c>
      <c r="D33" s="109">
        <v>54</v>
      </c>
      <c r="E33" s="109">
        <f t="shared" si="0"/>
        <v>40</v>
      </c>
      <c r="F33" s="109">
        <v>35</v>
      </c>
      <c r="G33" s="111">
        <v>419.6</v>
      </c>
      <c r="H33" s="109">
        <v>0</v>
      </c>
      <c r="I33" s="109">
        <v>0</v>
      </c>
      <c r="J33" s="109"/>
      <c r="K33" s="109"/>
    </row>
    <row r="34" spans="1:11" x14ac:dyDescent="0.25">
      <c r="A34" s="109">
        <v>9009</v>
      </c>
      <c r="B34" s="37" t="s">
        <v>70</v>
      </c>
      <c r="C34" s="113">
        <v>43693</v>
      </c>
      <c r="D34" s="109">
        <v>54</v>
      </c>
      <c r="E34" s="109">
        <f t="shared" ref="E34:E65" si="1">F34+5</f>
        <v>40</v>
      </c>
      <c r="F34" s="109">
        <v>35</v>
      </c>
      <c r="G34" s="111">
        <v>451.4</v>
      </c>
      <c r="H34" s="109">
        <v>0</v>
      </c>
      <c r="I34" s="109">
        <v>0</v>
      </c>
      <c r="J34" s="109"/>
      <c r="K34" s="109"/>
    </row>
    <row r="35" spans="1:11" x14ac:dyDescent="0.25">
      <c r="A35" s="109">
        <v>9004</v>
      </c>
      <c r="B35" s="37" t="s">
        <v>72</v>
      </c>
      <c r="C35" s="113">
        <v>43693</v>
      </c>
      <c r="D35" s="109">
        <v>54</v>
      </c>
      <c r="E35" s="109">
        <f t="shared" si="1"/>
        <v>40</v>
      </c>
      <c r="F35" s="109">
        <v>35</v>
      </c>
      <c r="G35" s="111">
        <v>476.2</v>
      </c>
      <c r="H35" s="109">
        <v>0</v>
      </c>
      <c r="I35" s="109">
        <v>0</v>
      </c>
      <c r="J35" s="109"/>
      <c r="K35" s="109"/>
    </row>
    <row r="36" spans="1:11" x14ac:dyDescent="0.25">
      <c r="A36" s="109">
        <v>9005</v>
      </c>
      <c r="B36" s="37" t="s">
        <v>72</v>
      </c>
      <c r="C36" s="113">
        <v>43693</v>
      </c>
      <c r="D36" s="109">
        <v>54</v>
      </c>
      <c r="E36" s="109">
        <f t="shared" si="1"/>
        <v>40</v>
      </c>
      <c r="F36" s="109">
        <v>35</v>
      </c>
      <c r="G36" s="111">
        <v>416.8</v>
      </c>
      <c r="H36" s="109">
        <v>0</v>
      </c>
      <c r="I36" s="109">
        <v>0</v>
      </c>
      <c r="J36" s="109"/>
      <c r="K36" s="109"/>
    </row>
    <row r="37" spans="1:11" x14ac:dyDescent="0.25">
      <c r="A37" s="109">
        <v>9011</v>
      </c>
      <c r="B37" s="37" t="s">
        <v>72</v>
      </c>
      <c r="C37" s="113">
        <v>43693</v>
      </c>
      <c r="D37" s="109">
        <v>54</v>
      </c>
      <c r="E37" s="109">
        <f t="shared" si="1"/>
        <v>40</v>
      </c>
      <c r="F37" s="109">
        <v>35</v>
      </c>
      <c r="G37" s="111">
        <v>439</v>
      </c>
      <c r="H37" s="109">
        <v>0</v>
      </c>
      <c r="I37" s="109">
        <v>0</v>
      </c>
      <c r="J37" s="109"/>
      <c r="K37" s="109"/>
    </row>
    <row r="38" spans="1:11" x14ac:dyDescent="0.25">
      <c r="A38" s="109">
        <v>9001</v>
      </c>
      <c r="B38" s="37" t="s">
        <v>69</v>
      </c>
      <c r="C38" s="113">
        <v>43699</v>
      </c>
      <c r="D38" s="109">
        <v>60</v>
      </c>
      <c r="E38" s="109">
        <f t="shared" si="1"/>
        <v>38</v>
      </c>
      <c r="F38" s="109">
        <v>33</v>
      </c>
      <c r="G38" s="111">
        <v>381.4</v>
      </c>
      <c r="H38" s="114">
        <v>364</v>
      </c>
      <c r="I38" s="114">
        <v>245.85</v>
      </c>
      <c r="J38" s="114">
        <v>4656</v>
      </c>
      <c r="K38" s="114">
        <v>171.63</v>
      </c>
    </row>
    <row r="39" spans="1:11" x14ac:dyDescent="0.25">
      <c r="A39" s="109">
        <v>9008</v>
      </c>
      <c r="B39" s="37" t="s">
        <v>69</v>
      </c>
      <c r="C39" s="113">
        <v>43699</v>
      </c>
      <c r="D39" s="109">
        <v>60</v>
      </c>
      <c r="E39" s="109">
        <f t="shared" si="1"/>
        <v>35</v>
      </c>
      <c r="F39" s="109">
        <v>30</v>
      </c>
      <c r="G39" s="111">
        <v>347.6</v>
      </c>
      <c r="H39" s="114">
        <v>540</v>
      </c>
      <c r="I39" s="114">
        <v>272.08</v>
      </c>
      <c r="J39" s="114">
        <v>5222</v>
      </c>
      <c r="K39" s="114">
        <v>191.19</v>
      </c>
    </row>
    <row r="40" spans="1:11" x14ac:dyDescent="0.25">
      <c r="A40" s="109">
        <v>9010</v>
      </c>
      <c r="B40" s="37" t="s">
        <v>69</v>
      </c>
      <c r="C40" s="113">
        <v>43699</v>
      </c>
      <c r="D40" s="109">
        <v>60</v>
      </c>
      <c r="E40" s="109">
        <f t="shared" si="1"/>
        <v>37</v>
      </c>
      <c r="F40" s="109">
        <v>32</v>
      </c>
      <c r="G40" s="111">
        <v>405.6</v>
      </c>
      <c r="H40" s="114">
        <v>457</v>
      </c>
      <c r="I40" s="114">
        <v>225.69</v>
      </c>
      <c r="J40" s="114">
        <v>4214</v>
      </c>
      <c r="K40" s="114">
        <v>151.24</v>
      </c>
    </row>
    <row r="41" spans="1:11" x14ac:dyDescent="0.25">
      <c r="A41" s="109">
        <v>9002</v>
      </c>
      <c r="B41" s="37" t="s">
        <v>28</v>
      </c>
      <c r="C41" s="113">
        <v>43699</v>
      </c>
      <c r="D41" s="109">
        <v>60</v>
      </c>
      <c r="E41" s="109">
        <f t="shared" si="1"/>
        <v>36</v>
      </c>
      <c r="F41" s="109">
        <v>31</v>
      </c>
      <c r="G41" s="111">
        <v>327.39999999999998</v>
      </c>
      <c r="H41" s="114">
        <v>451</v>
      </c>
      <c r="I41" s="114">
        <v>301.73</v>
      </c>
      <c r="J41" s="114">
        <v>5250</v>
      </c>
      <c r="K41" s="114">
        <v>218.8</v>
      </c>
    </row>
    <row r="42" spans="1:11" x14ac:dyDescent="0.25">
      <c r="A42" s="109">
        <v>9007</v>
      </c>
      <c r="B42" s="37" t="s">
        <v>28</v>
      </c>
      <c r="C42" s="113">
        <v>43699</v>
      </c>
      <c r="D42" s="109">
        <v>60</v>
      </c>
      <c r="E42" s="109">
        <f t="shared" si="1"/>
        <v>35</v>
      </c>
      <c r="F42" s="109">
        <v>30</v>
      </c>
      <c r="G42" s="111">
        <v>272.39999999999998</v>
      </c>
      <c r="H42" s="114">
        <v>383</v>
      </c>
      <c r="I42" s="114">
        <v>246.69</v>
      </c>
      <c r="J42" s="114">
        <v>4392</v>
      </c>
      <c r="K42" s="114">
        <v>182.97</v>
      </c>
    </row>
    <row r="43" spans="1:11" x14ac:dyDescent="0.25">
      <c r="A43" s="109">
        <v>9012</v>
      </c>
      <c r="B43" s="37" t="s">
        <v>28</v>
      </c>
      <c r="C43" s="113">
        <v>43699</v>
      </c>
      <c r="D43" s="109">
        <v>60</v>
      </c>
      <c r="E43" s="109">
        <f t="shared" si="1"/>
        <v>42</v>
      </c>
      <c r="F43" s="109">
        <v>37</v>
      </c>
      <c r="G43" s="111">
        <v>351.2</v>
      </c>
      <c r="H43" s="114">
        <v>516</v>
      </c>
      <c r="I43" s="114">
        <v>299.64999999999998</v>
      </c>
      <c r="J43" s="114">
        <v>5135</v>
      </c>
      <c r="K43" s="114">
        <v>210.3</v>
      </c>
    </row>
    <row r="44" spans="1:11" x14ac:dyDescent="0.25">
      <c r="A44" s="109">
        <v>9003</v>
      </c>
      <c r="B44" s="37" t="s">
        <v>70</v>
      </c>
      <c r="C44" s="113">
        <v>43699</v>
      </c>
      <c r="D44" s="109">
        <v>60</v>
      </c>
      <c r="E44" s="109">
        <f t="shared" si="1"/>
        <v>38</v>
      </c>
      <c r="F44" s="109">
        <v>33</v>
      </c>
      <c r="G44" s="111">
        <v>336.8</v>
      </c>
      <c r="H44" s="114">
        <v>558</v>
      </c>
      <c r="I44" s="114">
        <v>290.72000000000003</v>
      </c>
      <c r="J44" s="114">
        <v>6346</v>
      </c>
      <c r="K44" s="114">
        <v>203.26</v>
      </c>
    </row>
    <row r="45" spans="1:11" x14ac:dyDescent="0.25">
      <c r="A45" s="109">
        <v>9006</v>
      </c>
      <c r="B45" s="37" t="s">
        <v>70</v>
      </c>
      <c r="C45" s="113">
        <v>43699</v>
      </c>
      <c r="D45" s="109">
        <v>60</v>
      </c>
      <c r="E45" s="109">
        <f t="shared" si="1"/>
        <v>36</v>
      </c>
      <c r="F45" s="109">
        <v>31</v>
      </c>
      <c r="G45" s="111">
        <v>388.2</v>
      </c>
      <c r="H45" s="114">
        <v>508</v>
      </c>
      <c r="I45" s="114">
        <v>273.74</v>
      </c>
      <c r="J45" s="114">
        <v>5947</v>
      </c>
      <c r="K45" s="114">
        <v>189.36</v>
      </c>
    </row>
    <row r="46" spans="1:11" x14ac:dyDescent="0.25">
      <c r="A46" s="109">
        <v>9009</v>
      </c>
      <c r="B46" s="37" t="s">
        <v>70</v>
      </c>
      <c r="C46" s="113">
        <v>43699</v>
      </c>
      <c r="D46" s="109">
        <v>60</v>
      </c>
      <c r="E46" s="109">
        <f t="shared" si="1"/>
        <v>40</v>
      </c>
      <c r="F46" s="109">
        <v>35</v>
      </c>
      <c r="G46" s="111">
        <v>387.4</v>
      </c>
      <c r="H46" s="114">
        <v>502</v>
      </c>
      <c r="I46" s="114">
        <v>270.64</v>
      </c>
      <c r="J46" s="114">
        <v>5446</v>
      </c>
      <c r="K46" s="114">
        <v>172.2</v>
      </c>
    </row>
    <row r="47" spans="1:11" x14ac:dyDescent="0.25">
      <c r="A47" s="109">
        <v>9004</v>
      </c>
      <c r="B47" s="37" t="s">
        <v>72</v>
      </c>
      <c r="C47" s="113">
        <v>43699</v>
      </c>
      <c r="D47" s="109">
        <v>60</v>
      </c>
      <c r="E47" s="109">
        <f t="shared" si="1"/>
        <v>37</v>
      </c>
      <c r="F47" s="109">
        <v>32</v>
      </c>
      <c r="G47" s="111">
        <v>387.6</v>
      </c>
      <c r="H47" s="114">
        <v>527</v>
      </c>
      <c r="I47" s="114">
        <v>281.69</v>
      </c>
      <c r="J47" s="114">
        <v>5573</v>
      </c>
      <c r="K47" s="114">
        <v>205.47</v>
      </c>
    </row>
    <row r="48" spans="1:11" x14ac:dyDescent="0.25">
      <c r="A48" s="109">
        <v>9005</v>
      </c>
      <c r="B48" s="37" t="s">
        <v>72</v>
      </c>
      <c r="C48" s="113">
        <v>43699</v>
      </c>
      <c r="D48" s="109">
        <v>60</v>
      </c>
      <c r="E48" s="109">
        <f t="shared" si="1"/>
        <v>37</v>
      </c>
      <c r="F48" s="109">
        <v>32</v>
      </c>
      <c r="G48" s="111">
        <v>401.2</v>
      </c>
      <c r="H48" s="114">
        <v>474</v>
      </c>
      <c r="I48" s="114">
        <v>258.91000000000003</v>
      </c>
      <c r="J48" s="114">
        <v>4593</v>
      </c>
      <c r="K48" s="114">
        <v>166.08</v>
      </c>
    </row>
    <row r="49" spans="1:11" x14ac:dyDescent="0.25">
      <c r="A49" s="109">
        <v>9011</v>
      </c>
      <c r="B49" s="37" t="s">
        <v>72</v>
      </c>
      <c r="C49" s="113">
        <v>43699</v>
      </c>
      <c r="D49" s="109">
        <v>60</v>
      </c>
      <c r="E49" s="109">
        <f t="shared" si="1"/>
        <v>28</v>
      </c>
      <c r="F49" s="109">
        <v>23</v>
      </c>
      <c r="G49" s="111">
        <v>293.39999999999998</v>
      </c>
      <c r="H49" s="114">
        <v>453</v>
      </c>
      <c r="I49" s="114">
        <v>221.41</v>
      </c>
      <c r="J49" s="114">
        <v>4496</v>
      </c>
      <c r="K49" s="114">
        <v>158.41999999999999</v>
      </c>
    </row>
    <row r="50" spans="1:11" x14ac:dyDescent="0.25">
      <c r="A50" s="109">
        <v>9001</v>
      </c>
      <c r="B50" s="37" t="s">
        <v>69</v>
      </c>
      <c r="C50" s="113">
        <v>43717</v>
      </c>
      <c r="D50" s="109">
        <v>78</v>
      </c>
      <c r="E50" s="109">
        <f t="shared" si="1"/>
        <v>35</v>
      </c>
      <c r="F50" s="109">
        <v>30</v>
      </c>
      <c r="G50" s="111">
        <v>431.6</v>
      </c>
      <c r="H50" s="114">
        <v>185</v>
      </c>
      <c r="I50" s="114">
        <v>71.8</v>
      </c>
      <c r="J50" s="114">
        <v>1497</v>
      </c>
      <c r="K50" s="114">
        <v>51.97</v>
      </c>
    </row>
    <row r="51" spans="1:11" x14ac:dyDescent="0.25">
      <c r="A51" s="109">
        <v>9008</v>
      </c>
      <c r="B51" s="37" t="s">
        <v>69</v>
      </c>
      <c r="C51" s="113">
        <v>43717</v>
      </c>
      <c r="D51" s="109">
        <v>78</v>
      </c>
      <c r="E51" s="109">
        <f t="shared" si="1"/>
        <v>43</v>
      </c>
      <c r="F51" s="109">
        <v>38</v>
      </c>
      <c r="G51" s="111">
        <v>553.20000000000005</v>
      </c>
      <c r="H51" s="114">
        <v>520</v>
      </c>
      <c r="I51" s="114">
        <v>214</v>
      </c>
      <c r="J51" s="114">
        <v>4095</v>
      </c>
      <c r="K51" s="114">
        <v>149.02000000000001</v>
      </c>
    </row>
    <row r="52" spans="1:11" x14ac:dyDescent="0.25">
      <c r="A52" s="109">
        <v>9010</v>
      </c>
      <c r="B52" s="37" t="s">
        <v>69</v>
      </c>
      <c r="C52" s="113">
        <v>43717</v>
      </c>
      <c r="D52" s="109">
        <v>78</v>
      </c>
      <c r="E52" s="109">
        <f t="shared" si="1"/>
        <v>39</v>
      </c>
      <c r="F52" s="109">
        <v>34</v>
      </c>
      <c r="G52" s="111">
        <v>542.4</v>
      </c>
      <c r="H52" s="114">
        <v>318</v>
      </c>
      <c r="I52" s="114">
        <v>118.6</v>
      </c>
      <c r="J52" s="114">
        <v>2446</v>
      </c>
      <c r="K52" s="114">
        <v>82.72</v>
      </c>
    </row>
    <row r="53" spans="1:11" x14ac:dyDescent="0.25">
      <c r="A53" s="109">
        <v>9002</v>
      </c>
      <c r="B53" s="37" t="s">
        <v>28</v>
      </c>
      <c r="C53" s="113">
        <v>43717</v>
      </c>
      <c r="D53" s="109">
        <v>78</v>
      </c>
      <c r="E53" s="109">
        <f t="shared" si="1"/>
        <v>40</v>
      </c>
      <c r="F53" s="109">
        <v>35</v>
      </c>
      <c r="G53" s="111">
        <v>496.8</v>
      </c>
      <c r="H53" s="114">
        <v>108</v>
      </c>
      <c r="I53" s="114">
        <v>57.4</v>
      </c>
      <c r="J53" s="114">
        <v>1078</v>
      </c>
      <c r="K53" s="114">
        <v>43.18</v>
      </c>
    </row>
    <row r="54" spans="1:11" x14ac:dyDescent="0.25">
      <c r="A54" s="109">
        <v>9007</v>
      </c>
      <c r="B54" s="37" t="s">
        <v>28</v>
      </c>
      <c r="C54" s="113">
        <v>43717</v>
      </c>
      <c r="D54" s="109">
        <v>78</v>
      </c>
      <c r="E54" s="109">
        <f t="shared" si="1"/>
        <v>38</v>
      </c>
      <c r="F54" s="109">
        <v>33</v>
      </c>
      <c r="G54" s="111">
        <v>465.8</v>
      </c>
      <c r="H54" s="114">
        <v>34</v>
      </c>
      <c r="I54" s="114">
        <v>16.600000000000001</v>
      </c>
      <c r="J54" s="114">
        <v>330</v>
      </c>
      <c r="K54" s="114">
        <v>12.5</v>
      </c>
    </row>
    <row r="55" spans="1:11" x14ac:dyDescent="0.25">
      <c r="A55" s="109">
        <v>9012</v>
      </c>
      <c r="B55" s="37" t="s">
        <v>28</v>
      </c>
      <c r="C55" s="113">
        <v>43717</v>
      </c>
      <c r="D55" s="109">
        <v>78</v>
      </c>
      <c r="E55" s="109">
        <f t="shared" si="1"/>
        <v>38</v>
      </c>
      <c r="F55" s="109">
        <v>33</v>
      </c>
      <c r="G55" s="111">
        <v>499.6</v>
      </c>
      <c r="H55" s="114">
        <v>160</v>
      </c>
      <c r="I55" s="114">
        <v>88.6</v>
      </c>
      <c r="J55" s="114">
        <v>1595</v>
      </c>
      <c r="K55" s="114">
        <v>65.84</v>
      </c>
    </row>
    <row r="56" spans="1:11" x14ac:dyDescent="0.25">
      <c r="A56" s="109">
        <v>9003</v>
      </c>
      <c r="B56" s="37" t="s">
        <v>70</v>
      </c>
      <c r="C56" s="113">
        <v>43717</v>
      </c>
      <c r="D56" s="109">
        <v>78</v>
      </c>
      <c r="E56" s="109">
        <f t="shared" si="1"/>
        <v>37</v>
      </c>
      <c r="F56" s="109">
        <v>32</v>
      </c>
      <c r="G56" s="111">
        <v>469.8</v>
      </c>
      <c r="H56" s="114">
        <v>89</v>
      </c>
      <c r="I56" s="114">
        <v>39.4</v>
      </c>
      <c r="J56" s="114">
        <v>928</v>
      </c>
      <c r="K56" s="114">
        <v>27.93</v>
      </c>
    </row>
    <row r="57" spans="1:11" x14ac:dyDescent="0.25">
      <c r="A57" s="109">
        <v>9006</v>
      </c>
      <c r="B57" s="37" t="s">
        <v>70</v>
      </c>
      <c r="C57" s="113">
        <v>43717</v>
      </c>
      <c r="D57" s="109">
        <v>78</v>
      </c>
      <c r="E57" s="109">
        <f t="shared" si="1"/>
        <v>40</v>
      </c>
      <c r="F57" s="109">
        <v>35</v>
      </c>
      <c r="G57" s="111">
        <v>467.4</v>
      </c>
      <c r="H57" s="114">
        <v>88</v>
      </c>
      <c r="I57" s="114">
        <v>38.200000000000003</v>
      </c>
      <c r="J57" s="114">
        <v>790</v>
      </c>
      <c r="K57" s="114">
        <v>24.87</v>
      </c>
    </row>
    <row r="58" spans="1:11" x14ac:dyDescent="0.25">
      <c r="A58" s="109">
        <v>9009</v>
      </c>
      <c r="B58" s="37" t="s">
        <v>70</v>
      </c>
      <c r="C58" s="113">
        <v>43717</v>
      </c>
      <c r="D58" s="109">
        <v>78</v>
      </c>
      <c r="E58" s="109">
        <f t="shared" si="1"/>
        <v>36</v>
      </c>
      <c r="F58" s="109">
        <v>31</v>
      </c>
      <c r="G58" s="111">
        <v>557.79999999999995</v>
      </c>
      <c r="H58" s="114">
        <v>98</v>
      </c>
      <c r="I58" s="114">
        <v>43.6</v>
      </c>
      <c r="J58" s="114">
        <v>910</v>
      </c>
      <c r="K58" s="114">
        <v>28.72</v>
      </c>
    </row>
    <row r="59" spans="1:11" x14ac:dyDescent="0.25">
      <c r="A59" s="109">
        <v>9004</v>
      </c>
      <c r="B59" s="37" t="s">
        <v>72</v>
      </c>
      <c r="C59" s="113">
        <v>43717</v>
      </c>
      <c r="D59" s="109">
        <v>78</v>
      </c>
      <c r="E59" s="109">
        <f t="shared" si="1"/>
        <v>28</v>
      </c>
      <c r="F59" s="109">
        <v>23</v>
      </c>
      <c r="G59" s="111">
        <v>301.89999999999998</v>
      </c>
      <c r="H59" s="114">
        <v>76</v>
      </c>
      <c r="I59" s="114">
        <v>37.200000000000003</v>
      </c>
      <c r="J59" s="114">
        <v>773</v>
      </c>
      <c r="K59" s="114">
        <v>27.89</v>
      </c>
    </row>
    <row r="60" spans="1:11" x14ac:dyDescent="0.25">
      <c r="A60" s="109">
        <v>9005</v>
      </c>
      <c r="B60" s="37" t="s">
        <v>72</v>
      </c>
      <c r="C60" s="113">
        <v>43717</v>
      </c>
      <c r="D60" s="109">
        <v>78</v>
      </c>
      <c r="E60" s="109">
        <f t="shared" si="1"/>
        <v>38</v>
      </c>
      <c r="F60" s="109">
        <v>33</v>
      </c>
      <c r="G60" s="111">
        <v>455.8</v>
      </c>
      <c r="H60" s="114">
        <v>159</v>
      </c>
      <c r="I60" s="114">
        <v>67.400000000000006</v>
      </c>
      <c r="J60" s="114">
        <v>1453</v>
      </c>
      <c r="K60" s="114">
        <v>47.25</v>
      </c>
    </row>
    <row r="61" spans="1:11" x14ac:dyDescent="0.25">
      <c r="A61" s="109">
        <v>9011</v>
      </c>
      <c r="B61" s="37" t="s">
        <v>72</v>
      </c>
      <c r="C61" s="113">
        <v>43717</v>
      </c>
      <c r="D61" s="109">
        <v>78</v>
      </c>
      <c r="E61" s="109">
        <f t="shared" si="1"/>
        <v>36</v>
      </c>
      <c r="F61" s="109">
        <v>31</v>
      </c>
      <c r="G61" s="111">
        <v>461</v>
      </c>
      <c r="H61" s="114">
        <v>286</v>
      </c>
      <c r="I61" s="114">
        <v>129.19999999999999</v>
      </c>
      <c r="J61" s="114">
        <v>2490</v>
      </c>
      <c r="K61" s="114">
        <v>88.85</v>
      </c>
    </row>
    <row r="62" spans="1:11" x14ac:dyDescent="0.25">
      <c r="A62" s="109">
        <v>9001</v>
      </c>
      <c r="B62" s="37" t="s">
        <v>69</v>
      </c>
      <c r="C62" s="109" t="s">
        <v>270</v>
      </c>
      <c r="D62" s="109">
        <v>67</v>
      </c>
      <c r="E62" s="109">
        <f t="shared" si="1"/>
        <v>38</v>
      </c>
      <c r="F62" s="109">
        <v>33</v>
      </c>
      <c r="G62" s="109"/>
      <c r="H62" s="114">
        <v>489</v>
      </c>
      <c r="I62" s="114">
        <v>267.60000000000002</v>
      </c>
      <c r="J62" s="114">
        <v>5043</v>
      </c>
      <c r="K62" s="114">
        <v>189.63</v>
      </c>
    </row>
    <row r="63" spans="1:11" x14ac:dyDescent="0.25">
      <c r="A63" s="109">
        <v>9008</v>
      </c>
      <c r="B63" s="37" t="s">
        <v>69</v>
      </c>
      <c r="C63" s="109" t="s">
        <v>270</v>
      </c>
      <c r="D63" s="109">
        <v>67</v>
      </c>
      <c r="E63" s="109">
        <f t="shared" si="1"/>
        <v>46</v>
      </c>
      <c r="F63" s="109">
        <v>41</v>
      </c>
      <c r="G63" s="109"/>
      <c r="H63" s="114">
        <v>368</v>
      </c>
      <c r="I63" s="114">
        <v>186</v>
      </c>
      <c r="J63" s="114">
        <v>3454</v>
      </c>
      <c r="K63" s="114">
        <v>133.22999999999999</v>
      </c>
    </row>
    <row r="64" spans="1:11" x14ac:dyDescent="0.25">
      <c r="A64" s="109">
        <v>9010</v>
      </c>
      <c r="B64" s="37" t="s">
        <v>69</v>
      </c>
      <c r="C64" s="109" t="s">
        <v>270</v>
      </c>
      <c r="D64" s="109">
        <v>67</v>
      </c>
      <c r="E64" s="109">
        <f t="shared" si="1"/>
        <v>43</v>
      </c>
      <c r="F64" s="109">
        <v>38</v>
      </c>
      <c r="G64" s="109"/>
      <c r="H64" s="114">
        <v>368</v>
      </c>
      <c r="I64" s="114">
        <v>250.2</v>
      </c>
      <c r="J64" s="114">
        <v>4667</v>
      </c>
      <c r="K64" s="114">
        <v>169.5</v>
      </c>
    </row>
    <row r="65" spans="1:11" x14ac:dyDescent="0.25">
      <c r="A65" s="109">
        <v>9002</v>
      </c>
      <c r="B65" s="37" t="s">
        <v>28</v>
      </c>
      <c r="C65" s="109" t="s">
        <v>270</v>
      </c>
      <c r="D65" s="109">
        <v>67</v>
      </c>
      <c r="E65" s="109">
        <f t="shared" si="1"/>
        <v>39</v>
      </c>
      <c r="F65" s="109">
        <v>34</v>
      </c>
      <c r="G65" s="109"/>
      <c r="H65" s="114">
        <v>514</v>
      </c>
      <c r="I65" s="114">
        <v>355.8</v>
      </c>
      <c r="J65" s="114">
        <v>5437</v>
      </c>
      <c r="K65" s="114">
        <v>232.51</v>
      </c>
    </row>
    <row r="66" spans="1:11" x14ac:dyDescent="0.25">
      <c r="A66" s="109">
        <v>9007</v>
      </c>
      <c r="B66" s="37" t="s">
        <v>28</v>
      </c>
      <c r="C66" s="109" t="s">
        <v>270</v>
      </c>
      <c r="D66" s="109">
        <v>67</v>
      </c>
      <c r="E66" s="109">
        <f t="shared" ref="E66:E68" si="2">F66+5</f>
        <v>42</v>
      </c>
      <c r="F66" s="109">
        <v>37</v>
      </c>
      <c r="G66" s="109"/>
      <c r="H66" s="114">
        <v>506</v>
      </c>
      <c r="I66" s="114">
        <v>334</v>
      </c>
      <c r="J66" s="114">
        <v>5753</v>
      </c>
      <c r="K66" s="114">
        <v>240.62</v>
      </c>
    </row>
    <row r="67" spans="1:11" x14ac:dyDescent="0.25">
      <c r="A67" s="109">
        <v>9012</v>
      </c>
      <c r="B67" s="37" t="s">
        <v>28</v>
      </c>
      <c r="C67" s="109" t="s">
        <v>270</v>
      </c>
      <c r="D67" s="109">
        <v>67</v>
      </c>
      <c r="E67" s="109">
        <f t="shared" si="2"/>
        <v>42</v>
      </c>
      <c r="F67" s="109">
        <v>37</v>
      </c>
      <c r="G67" s="109"/>
      <c r="H67" s="114">
        <v>563</v>
      </c>
      <c r="I67" s="114">
        <v>399.2</v>
      </c>
      <c r="J67" s="114">
        <v>6483</v>
      </c>
      <c r="K67" s="114">
        <v>285.20999999999998</v>
      </c>
    </row>
    <row r="68" spans="1:11" x14ac:dyDescent="0.25">
      <c r="A68" s="109">
        <v>9003</v>
      </c>
      <c r="B68" s="37" t="s">
        <v>70</v>
      </c>
      <c r="C68" s="109" t="s">
        <v>270</v>
      </c>
      <c r="D68" s="109">
        <v>67</v>
      </c>
      <c r="E68" s="109">
        <f t="shared" si="2"/>
        <v>44</v>
      </c>
      <c r="F68" s="109">
        <v>39</v>
      </c>
      <c r="G68" s="109"/>
      <c r="H68" s="114">
        <v>578</v>
      </c>
      <c r="I68" s="114">
        <v>306.2</v>
      </c>
      <c r="J68" s="114">
        <v>5921</v>
      </c>
      <c r="K68" s="114">
        <v>188.32</v>
      </c>
    </row>
    <row r="69" spans="1:11" x14ac:dyDescent="0.25">
      <c r="A69" s="109">
        <v>9006</v>
      </c>
      <c r="B69" s="37" t="s">
        <v>70</v>
      </c>
      <c r="C69" s="109" t="s">
        <v>270</v>
      </c>
      <c r="D69" s="109">
        <v>67</v>
      </c>
      <c r="E69" s="109"/>
      <c r="F69" s="109"/>
      <c r="G69" s="109"/>
      <c r="H69" s="114">
        <v>565</v>
      </c>
      <c r="I69" s="114">
        <v>321</v>
      </c>
      <c r="J69" s="114">
        <v>6773</v>
      </c>
      <c r="K69" s="114">
        <v>218.56</v>
      </c>
    </row>
    <row r="70" spans="1:11" x14ac:dyDescent="0.25">
      <c r="A70" s="109">
        <v>9009</v>
      </c>
      <c r="B70" s="37" t="s">
        <v>70</v>
      </c>
      <c r="C70" s="109" t="s">
        <v>270</v>
      </c>
      <c r="D70" s="109">
        <v>67</v>
      </c>
      <c r="E70" s="109">
        <f>F70+5</f>
        <v>39</v>
      </c>
      <c r="F70" s="109">
        <v>34</v>
      </c>
      <c r="G70" s="109"/>
      <c r="H70" s="114">
        <v>539</v>
      </c>
      <c r="I70" s="114">
        <v>294.39999999999998</v>
      </c>
      <c r="J70" s="114">
        <v>6029</v>
      </c>
      <c r="K70" s="114">
        <v>193.58</v>
      </c>
    </row>
    <row r="71" spans="1:11" x14ac:dyDescent="0.25">
      <c r="A71" s="109">
        <v>9004</v>
      </c>
      <c r="B71" s="37" t="s">
        <v>72</v>
      </c>
      <c r="C71" s="109" t="s">
        <v>270</v>
      </c>
      <c r="D71" s="109">
        <v>67</v>
      </c>
      <c r="E71" s="109">
        <f>F71+5</f>
        <v>44</v>
      </c>
      <c r="F71" s="109">
        <v>39</v>
      </c>
      <c r="G71" s="109"/>
      <c r="H71" s="114">
        <v>533</v>
      </c>
      <c r="I71" s="114">
        <v>300.8</v>
      </c>
      <c r="J71" s="114">
        <v>4863</v>
      </c>
      <c r="K71" s="114">
        <v>187.56</v>
      </c>
    </row>
    <row r="72" spans="1:11" x14ac:dyDescent="0.25">
      <c r="A72" s="109">
        <v>9005</v>
      </c>
      <c r="B72" s="37" t="s">
        <v>72</v>
      </c>
      <c r="C72" s="109" t="s">
        <v>270</v>
      </c>
      <c r="D72" s="109">
        <v>67</v>
      </c>
      <c r="E72" s="109">
        <f>F72+5</f>
        <v>42</v>
      </c>
      <c r="F72" s="109">
        <v>37</v>
      </c>
      <c r="G72" s="109"/>
      <c r="H72" s="114">
        <v>568</v>
      </c>
      <c r="I72" s="114">
        <v>307.39999999999998</v>
      </c>
      <c r="J72" s="114">
        <v>6205</v>
      </c>
      <c r="K72" s="114">
        <v>224.39</v>
      </c>
    </row>
    <row r="73" spans="1:11" x14ac:dyDescent="0.25">
      <c r="A73" s="109">
        <v>9011</v>
      </c>
      <c r="B73" s="37" t="s">
        <v>72</v>
      </c>
      <c r="C73" s="109" t="s">
        <v>270</v>
      </c>
      <c r="D73" s="109">
        <v>67</v>
      </c>
      <c r="E73" s="109">
        <f>F73+5</f>
        <v>43</v>
      </c>
      <c r="F73" s="109">
        <v>38</v>
      </c>
      <c r="G73" s="109"/>
      <c r="H73" s="114">
        <v>465</v>
      </c>
      <c r="I73" s="114">
        <v>260.8</v>
      </c>
      <c r="J73" s="114">
        <v>4880</v>
      </c>
      <c r="K73" s="114">
        <v>185.66</v>
      </c>
    </row>
    <row r="77" spans="1:11" ht="30" x14ac:dyDescent="0.25">
      <c r="A77" s="108"/>
      <c r="C77" s="108" t="s">
        <v>1</v>
      </c>
      <c r="D77" s="108" t="s">
        <v>3</v>
      </c>
      <c r="E77" s="108" t="s">
        <v>5</v>
      </c>
      <c r="G77" s="108" t="s">
        <v>265</v>
      </c>
      <c r="H77" s="108" t="s">
        <v>266</v>
      </c>
      <c r="I77" s="108" t="s">
        <v>267</v>
      </c>
      <c r="J77" s="108" t="s">
        <v>268</v>
      </c>
      <c r="K77" s="108" t="s">
        <v>269</v>
      </c>
    </row>
    <row r="78" spans="1:11" x14ac:dyDescent="0.25">
      <c r="C78" s="37" t="s">
        <v>69</v>
      </c>
      <c r="D78" s="110">
        <v>43657</v>
      </c>
      <c r="E78" s="109">
        <v>18</v>
      </c>
      <c r="G78" s="79">
        <v>11.756666666666666</v>
      </c>
      <c r="H78" s="79">
        <v>0</v>
      </c>
      <c r="I78" s="79">
        <v>0</v>
      </c>
      <c r="J78" s="79">
        <v>0</v>
      </c>
      <c r="K78" s="79">
        <v>0</v>
      </c>
    </row>
    <row r="79" spans="1:11" x14ac:dyDescent="0.25">
      <c r="C79" s="37" t="s">
        <v>28</v>
      </c>
      <c r="D79" s="110">
        <v>43657</v>
      </c>
      <c r="E79" s="109">
        <v>18</v>
      </c>
      <c r="G79" s="79">
        <v>13.606666666666667</v>
      </c>
      <c r="H79" s="79">
        <v>0</v>
      </c>
      <c r="I79" s="79">
        <v>0</v>
      </c>
      <c r="J79" s="79">
        <v>0</v>
      </c>
      <c r="K79" s="79">
        <v>0</v>
      </c>
    </row>
    <row r="80" spans="1:11" x14ac:dyDescent="0.25">
      <c r="C80" s="37" t="s">
        <v>70</v>
      </c>
      <c r="D80" s="110">
        <v>43657</v>
      </c>
      <c r="E80" s="109">
        <v>18</v>
      </c>
      <c r="G80" s="79">
        <v>10.673333333333332</v>
      </c>
      <c r="H80" s="79">
        <v>0</v>
      </c>
      <c r="I80" s="79">
        <v>0</v>
      </c>
      <c r="J80" s="79">
        <v>0</v>
      </c>
      <c r="K80" s="79">
        <v>0</v>
      </c>
    </row>
    <row r="81" spans="3:14" x14ac:dyDescent="0.25">
      <c r="C81" s="37" t="s">
        <v>72</v>
      </c>
      <c r="D81" s="110">
        <v>43657</v>
      </c>
      <c r="E81" s="109">
        <v>18</v>
      </c>
      <c r="G81" s="79">
        <v>12.036666666666667</v>
      </c>
      <c r="H81" s="79">
        <v>0</v>
      </c>
      <c r="I81" s="79">
        <v>0</v>
      </c>
      <c r="J81" s="79">
        <v>0</v>
      </c>
      <c r="K81" s="79">
        <v>0</v>
      </c>
    </row>
    <row r="82" spans="3:14" x14ac:dyDescent="0.25">
      <c r="C82" s="37" t="s">
        <v>69</v>
      </c>
      <c r="D82" s="110">
        <v>43675</v>
      </c>
      <c r="E82" s="109">
        <v>36</v>
      </c>
      <c r="G82" s="79">
        <v>167.35</v>
      </c>
      <c r="H82" s="79">
        <v>0</v>
      </c>
      <c r="I82" s="79">
        <v>0</v>
      </c>
      <c r="J82" s="79">
        <v>0</v>
      </c>
      <c r="K82" s="79">
        <v>0</v>
      </c>
    </row>
    <row r="83" spans="3:14" x14ac:dyDescent="0.25">
      <c r="C83" s="37" t="s">
        <v>28</v>
      </c>
      <c r="D83" s="110">
        <v>43675</v>
      </c>
      <c r="E83" s="109">
        <v>36</v>
      </c>
      <c r="G83" s="79">
        <v>163.51</v>
      </c>
      <c r="H83" s="79">
        <v>0</v>
      </c>
      <c r="I83" s="79">
        <v>0</v>
      </c>
      <c r="J83" s="79">
        <v>0</v>
      </c>
      <c r="K83" s="79">
        <v>0</v>
      </c>
    </row>
    <row r="84" spans="3:14" x14ac:dyDescent="0.25">
      <c r="C84" s="37" t="s">
        <v>70</v>
      </c>
      <c r="D84" s="110">
        <v>43675</v>
      </c>
      <c r="E84" s="109">
        <v>36</v>
      </c>
      <c r="G84" s="79">
        <v>136.06666666666666</v>
      </c>
      <c r="H84" s="79">
        <v>0</v>
      </c>
      <c r="I84" s="79">
        <v>0</v>
      </c>
      <c r="J84" s="79">
        <v>0</v>
      </c>
      <c r="K84" s="79">
        <v>0</v>
      </c>
    </row>
    <row r="85" spans="3:14" x14ac:dyDescent="0.25">
      <c r="C85" s="37" t="s">
        <v>72</v>
      </c>
      <c r="D85" s="110">
        <v>43675</v>
      </c>
      <c r="E85" s="109">
        <v>36</v>
      </c>
      <c r="G85" s="79">
        <v>128.52666666666667</v>
      </c>
      <c r="H85" s="79">
        <v>0</v>
      </c>
      <c r="I85" s="79">
        <v>0</v>
      </c>
      <c r="J85" s="79">
        <v>0</v>
      </c>
      <c r="K85" s="79">
        <v>0</v>
      </c>
    </row>
    <row r="86" spans="3:14" x14ac:dyDescent="0.25">
      <c r="C86" s="37" t="s">
        <v>69</v>
      </c>
      <c r="D86" s="113">
        <v>43693</v>
      </c>
      <c r="E86" s="109">
        <v>54</v>
      </c>
      <c r="G86" s="79">
        <v>475.8</v>
      </c>
      <c r="H86" s="79">
        <v>0</v>
      </c>
      <c r="I86" s="79">
        <v>0</v>
      </c>
      <c r="J86" s="79">
        <v>0</v>
      </c>
      <c r="K86" s="79">
        <v>0</v>
      </c>
    </row>
    <row r="87" spans="3:14" x14ac:dyDescent="0.25">
      <c r="C87" s="37" t="s">
        <v>28</v>
      </c>
      <c r="D87" s="113">
        <v>43693</v>
      </c>
      <c r="E87" s="109">
        <v>54</v>
      </c>
      <c r="G87" s="79">
        <v>494.8</v>
      </c>
      <c r="H87" s="79">
        <v>0</v>
      </c>
      <c r="I87" s="79">
        <v>0</v>
      </c>
      <c r="J87" s="79">
        <v>0</v>
      </c>
      <c r="K87" s="79">
        <v>0</v>
      </c>
    </row>
    <row r="88" spans="3:14" x14ac:dyDescent="0.25">
      <c r="C88" s="37" t="s">
        <v>70</v>
      </c>
      <c r="D88" s="113">
        <v>43693</v>
      </c>
      <c r="E88" s="109">
        <v>54</v>
      </c>
      <c r="G88" s="79">
        <v>446.5333333333333</v>
      </c>
      <c r="H88" s="79">
        <v>0</v>
      </c>
      <c r="I88" s="79">
        <v>0</v>
      </c>
      <c r="J88" s="79">
        <v>0</v>
      </c>
      <c r="K88" s="79">
        <v>0</v>
      </c>
    </row>
    <row r="89" spans="3:14" x14ac:dyDescent="0.25">
      <c r="C89" s="37" t="s">
        <v>72</v>
      </c>
      <c r="D89" s="113">
        <v>43693</v>
      </c>
      <c r="E89" s="109">
        <v>54</v>
      </c>
      <c r="G89" s="79">
        <v>444</v>
      </c>
      <c r="H89" s="79">
        <v>0</v>
      </c>
      <c r="I89" s="79">
        <v>0</v>
      </c>
      <c r="J89" s="79">
        <v>0</v>
      </c>
      <c r="K89" s="79">
        <v>0</v>
      </c>
    </row>
    <row r="90" spans="3:14" x14ac:dyDescent="0.25">
      <c r="C90" s="37" t="s">
        <v>69</v>
      </c>
      <c r="D90" s="113">
        <v>43699</v>
      </c>
      <c r="E90" s="109">
        <v>60</v>
      </c>
      <c r="G90" s="79">
        <v>378.2</v>
      </c>
      <c r="H90" s="79">
        <v>453.66666666666669</v>
      </c>
      <c r="I90" s="79">
        <v>247.87333333333331</v>
      </c>
      <c r="J90" s="79">
        <v>4697.333333333333</v>
      </c>
      <c r="K90" s="79">
        <v>171.35333333333332</v>
      </c>
    </row>
    <row r="91" spans="3:14" x14ac:dyDescent="0.25">
      <c r="C91" s="37" t="s">
        <v>28</v>
      </c>
      <c r="D91" s="113">
        <v>43699</v>
      </c>
      <c r="E91" s="109">
        <v>60</v>
      </c>
      <c r="G91" s="79">
        <v>317</v>
      </c>
      <c r="H91" s="79">
        <v>450</v>
      </c>
      <c r="I91" s="79">
        <v>282.69</v>
      </c>
      <c r="J91" s="79">
        <v>4925.666666666667</v>
      </c>
      <c r="K91" s="79">
        <v>204.02333333333331</v>
      </c>
      <c r="M91" s="79">
        <f t="shared" ref="M91:M97" si="3">G91+I91</f>
        <v>599.69000000000005</v>
      </c>
      <c r="N91">
        <f>K91/M91</f>
        <v>0.34021466646656323</v>
      </c>
    </row>
    <row r="92" spans="3:14" x14ac:dyDescent="0.25">
      <c r="C92" s="37" t="s">
        <v>70</v>
      </c>
      <c r="D92" s="113">
        <v>43699</v>
      </c>
      <c r="E92" s="109">
        <v>60</v>
      </c>
      <c r="G92" s="79">
        <v>370.8</v>
      </c>
      <c r="H92" s="79">
        <v>522.66666666666663</v>
      </c>
      <c r="I92" s="79">
        <v>278.36666666666667</v>
      </c>
      <c r="J92" s="79">
        <v>5913</v>
      </c>
      <c r="K92" s="79">
        <v>188.27333333333331</v>
      </c>
      <c r="M92" s="79">
        <f t="shared" si="3"/>
        <v>649.16666666666674</v>
      </c>
      <c r="N92">
        <f t="shared" ref="N92:N93" si="4">K92/M92</f>
        <v>0.29002310654685487</v>
      </c>
    </row>
    <row r="93" spans="3:14" x14ac:dyDescent="0.25">
      <c r="C93" s="37" t="s">
        <v>72</v>
      </c>
      <c r="D93" s="113">
        <v>43699</v>
      </c>
      <c r="E93" s="109">
        <v>60</v>
      </c>
      <c r="G93" s="79">
        <v>360.73333333333329</v>
      </c>
      <c r="H93" s="79">
        <v>484.66666666666669</v>
      </c>
      <c r="I93" s="79">
        <v>254.00333333333333</v>
      </c>
      <c r="J93" s="79">
        <v>4887.333333333333</v>
      </c>
      <c r="K93" s="79">
        <v>176.65666666666667</v>
      </c>
      <c r="M93" s="79">
        <f t="shared" si="3"/>
        <v>614.73666666666668</v>
      </c>
      <c r="N93">
        <f t="shared" si="4"/>
        <v>0.28736965963745992</v>
      </c>
    </row>
    <row r="94" spans="3:14" x14ac:dyDescent="0.25">
      <c r="C94" s="37" t="s">
        <v>69</v>
      </c>
      <c r="D94" s="113">
        <v>43717</v>
      </c>
      <c r="E94" s="109">
        <v>78</v>
      </c>
      <c r="G94" s="79">
        <v>509.06666666666666</v>
      </c>
      <c r="H94" s="79">
        <v>341</v>
      </c>
      <c r="I94" s="79">
        <v>134.79999999999998</v>
      </c>
      <c r="J94" s="79">
        <v>2679.3333333333335</v>
      </c>
      <c r="K94" s="79">
        <v>94.570000000000007</v>
      </c>
      <c r="M94" s="79">
        <f t="shared" si="3"/>
        <v>643.86666666666667</v>
      </c>
      <c r="N94">
        <f>K94/M94</f>
        <v>0.14687823565955685</v>
      </c>
    </row>
    <row r="95" spans="3:14" x14ac:dyDescent="0.25">
      <c r="C95" s="37" t="s">
        <v>28</v>
      </c>
      <c r="D95" s="113">
        <v>43717</v>
      </c>
      <c r="E95" s="109">
        <v>78</v>
      </c>
      <c r="G95" s="79">
        <v>487.40000000000003</v>
      </c>
      <c r="H95" s="79">
        <v>100.66666666666667</v>
      </c>
      <c r="I95" s="79">
        <v>54.199999999999996</v>
      </c>
      <c r="J95" s="79">
        <v>1001</v>
      </c>
      <c r="K95" s="79">
        <v>40.506666666666668</v>
      </c>
      <c r="M95" s="79">
        <f t="shared" si="3"/>
        <v>541.6</v>
      </c>
      <c r="N95">
        <f>K95/M95</f>
        <v>7.4790743476120136E-2</v>
      </c>
    </row>
    <row r="96" spans="3:14" x14ac:dyDescent="0.25">
      <c r="C96" s="37" t="s">
        <v>70</v>
      </c>
      <c r="D96" s="113">
        <v>43717</v>
      </c>
      <c r="E96" s="109">
        <v>78</v>
      </c>
      <c r="G96" s="79">
        <v>498.33333333333331</v>
      </c>
      <c r="H96" s="79">
        <v>91.666666666666671</v>
      </c>
      <c r="I96" s="79">
        <v>40.4</v>
      </c>
      <c r="J96" s="79">
        <v>876</v>
      </c>
      <c r="K96" s="79">
        <v>27.173333333333332</v>
      </c>
      <c r="M96" s="79">
        <f t="shared" si="3"/>
        <v>538.73333333333335</v>
      </c>
      <c r="N96">
        <f t="shared" ref="N96:N97" si="5">K96/M96</f>
        <v>5.0439302066575917E-2</v>
      </c>
    </row>
    <row r="97" spans="3:14" x14ac:dyDescent="0.25">
      <c r="C97" s="37" t="s">
        <v>72</v>
      </c>
      <c r="D97" s="113">
        <v>43717</v>
      </c>
      <c r="E97" s="109">
        <v>78</v>
      </c>
      <c r="G97" s="79">
        <v>406.23333333333335</v>
      </c>
      <c r="H97" s="79">
        <v>173.66666666666666</v>
      </c>
      <c r="I97" s="79">
        <v>77.933333333333337</v>
      </c>
      <c r="J97" s="79">
        <v>1572</v>
      </c>
      <c r="K97" s="79">
        <v>54.663333333333334</v>
      </c>
      <c r="M97" s="79">
        <f t="shared" si="3"/>
        <v>484.16666666666669</v>
      </c>
      <c r="N97">
        <f t="shared" si="5"/>
        <v>0.11290189328743545</v>
      </c>
    </row>
  </sheetData>
  <sortState xmlns:xlrd2="http://schemas.microsoft.com/office/spreadsheetml/2017/richdata2" ref="A2:K73">
    <sortCondition ref="C2:C73"/>
    <sortCondition ref="B2:B73"/>
    <sortCondition ref="A2:A73"/>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927"/>
  <sheetViews>
    <sheetView workbookViewId="0">
      <selection activeCell="P3" sqref="P3"/>
    </sheetView>
  </sheetViews>
  <sheetFormatPr defaultColWidth="9.140625" defaultRowHeight="15" x14ac:dyDescent="0.25"/>
  <cols>
    <col min="1" max="4" width="9.140625" style="11"/>
    <col min="5" max="5" width="9.85546875" style="11" bestFit="1" customWidth="1"/>
    <col min="6" max="16384" width="9.140625" style="11"/>
  </cols>
  <sheetData>
    <row r="1" spans="1:12" s="83" customFormat="1" ht="45" x14ac:dyDescent="0.25">
      <c r="A1" s="83" t="s">
        <v>57</v>
      </c>
      <c r="B1" s="27" t="s">
        <v>0</v>
      </c>
      <c r="C1" s="27" t="s">
        <v>1</v>
      </c>
      <c r="D1" s="27" t="s">
        <v>2</v>
      </c>
      <c r="E1" s="27" t="s">
        <v>3</v>
      </c>
      <c r="F1" s="28" t="s">
        <v>4</v>
      </c>
      <c r="G1" s="28" t="s">
        <v>5</v>
      </c>
      <c r="H1" s="27" t="s">
        <v>6</v>
      </c>
      <c r="I1" s="27" t="s">
        <v>7</v>
      </c>
      <c r="J1" s="27" t="s">
        <v>8</v>
      </c>
      <c r="K1" s="27" t="s">
        <v>9</v>
      </c>
      <c r="L1" s="27" t="s">
        <v>18</v>
      </c>
    </row>
    <row r="2" spans="1:12" x14ac:dyDescent="0.25">
      <c r="A2" s="11">
        <v>2019</v>
      </c>
      <c r="B2" s="1">
        <v>9001</v>
      </c>
      <c r="C2" s="1" t="s">
        <v>23</v>
      </c>
      <c r="D2" s="1" t="s">
        <v>24</v>
      </c>
      <c r="E2" s="2">
        <v>43657</v>
      </c>
      <c r="F2" s="3">
        <v>1</v>
      </c>
      <c r="G2" s="3">
        <v>18</v>
      </c>
      <c r="H2" s="3">
        <v>192</v>
      </c>
      <c r="I2" s="3">
        <v>344.2</v>
      </c>
      <c r="J2" s="1">
        <v>2</v>
      </c>
      <c r="K2" s="30">
        <v>74.205999999999989</v>
      </c>
      <c r="L2" s="5">
        <v>0</v>
      </c>
    </row>
    <row r="3" spans="1:12" x14ac:dyDescent="0.25">
      <c r="A3" s="11">
        <v>2019</v>
      </c>
      <c r="B3" s="1">
        <v>9008</v>
      </c>
      <c r="C3" s="1" t="s">
        <v>23</v>
      </c>
      <c r="D3" s="1" t="s">
        <v>24</v>
      </c>
      <c r="E3" s="2">
        <v>43657</v>
      </c>
      <c r="F3" s="3">
        <v>1</v>
      </c>
      <c r="G3" s="3">
        <v>18</v>
      </c>
      <c r="H3" s="3">
        <v>192</v>
      </c>
      <c r="I3" s="3">
        <v>344.2</v>
      </c>
      <c r="J3" s="1">
        <v>3</v>
      </c>
      <c r="K3" s="30">
        <v>55.83</v>
      </c>
      <c r="L3" s="5">
        <v>0</v>
      </c>
    </row>
    <row r="4" spans="1:12" x14ac:dyDescent="0.25">
      <c r="A4" s="11">
        <v>2019</v>
      </c>
      <c r="B4" s="1">
        <v>9010</v>
      </c>
      <c r="C4" s="1" t="s">
        <v>23</v>
      </c>
      <c r="D4" s="1" t="s">
        <v>24</v>
      </c>
      <c r="E4" s="2">
        <v>43657</v>
      </c>
      <c r="F4" s="3">
        <v>1</v>
      </c>
      <c r="G4" s="3">
        <v>18</v>
      </c>
      <c r="H4" s="3">
        <v>192</v>
      </c>
      <c r="I4" s="3">
        <v>344.2</v>
      </c>
      <c r="J4" s="1">
        <v>3</v>
      </c>
      <c r="K4" s="30">
        <v>54.525999999999996</v>
      </c>
      <c r="L4" s="5">
        <v>0</v>
      </c>
    </row>
    <row r="5" spans="1:12" x14ac:dyDescent="0.25">
      <c r="A5" s="11">
        <v>2019</v>
      </c>
      <c r="B5" s="1">
        <v>9002</v>
      </c>
      <c r="C5" s="1" t="s">
        <v>28</v>
      </c>
      <c r="D5" s="1" t="s">
        <v>24</v>
      </c>
      <c r="E5" s="2">
        <v>43657</v>
      </c>
      <c r="F5" s="3">
        <v>1</v>
      </c>
      <c r="G5" s="3">
        <v>18</v>
      </c>
      <c r="H5" s="3">
        <v>192</v>
      </c>
      <c r="I5" s="3">
        <v>344.2</v>
      </c>
      <c r="J5" s="1">
        <v>3</v>
      </c>
      <c r="K5" s="30">
        <v>78.244</v>
      </c>
      <c r="L5" s="5">
        <v>0</v>
      </c>
    </row>
    <row r="6" spans="1:12" x14ac:dyDescent="0.25">
      <c r="A6" s="11">
        <v>2019</v>
      </c>
      <c r="B6" s="1">
        <v>9007</v>
      </c>
      <c r="C6" s="1" t="s">
        <v>28</v>
      </c>
      <c r="D6" s="1" t="s">
        <v>24</v>
      </c>
      <c r="E6" s="2">
        <v>43657</v>
      </c>
      <c r="F6" s="3">
        <v>1</v>
      </c>
      <c r="G6" s="3">
        <v>18</v>
      </c>
      <c r="H6" s="3">
        <v>192</v>
      </c>
      <c r="I6" s="3">
        <v>344.2</v>
      </c>
      <c r="J6" s="1">
        <v>3</v>
      </c>
      <c r="K6" s="30">
        <v>90.116</v>
      </c>
      <c r="L6" s="5">
        <v>0</v>
      </c>
    </row>
    <row r="7" spans="1:12" x14ac:dyDescent="0.25">
      <c r="A7" s="11">
        <v>2019</v>
      </c>
      <c r="B7" s="1">
        <v>9012</v>
      </c>
      <c r="C7" s="1" t="s">
        <v>28</v>
      </c>
      <c r="D7" s="1" t="s">
        <v>24</v>
      </c>
      <c r="E7" s="2">
        <v>43657</v>
      </c>
      <c r="F7" s="3">
        <v>1</v>
      </c>
      <c r="G7" s="3">
        <v>18</v>
      </c>
      <c r="H7" s="3">
        <v>192</v>
      </c>
      <c r="I7" s="3">
        <v>344.2</v>
      </c>
      <c r="J7" s="1">
        <v>3</v>
      </c>
      <c r="K7" s="30">
        <v>77.182000000000002</v>
      </c>
      <c r="L7" s="5">
        <v>0</v>
      </c>
    </row>
    <row r="8" spans="1:12" x14ac:dyDescent="0.25">
      <c r="A8" s="11">
        <v>2019</v>
      </c>
      <c r="B8" s="1">
        <v>9003</v>
      </c>
      <c r="C8" s="1" t="s">
        <v>29</v>
      </c>
      <c r="D8" s="1" t="s">
        <v>24</v>
      </c>
      <c r="E8" s="2">
        <v>43657</v>
      </c>
      <c r="F8" s="3">
        <v>1</v>
      </c>
      <c r="G8" s="3">
        <v>18</v>
      </c>
      <c r="H8" s="3">
        <v>192</v>
      </c>
      <c r="I8" s="3">
        <v>344.2</v>
      </c>
      <c r="J8" s="1">
        <v>2</v>
      </c>
      <c r="K8" s="30">
        <v>55.414000000000001</v>
      </c>
      <c r="L8" s="5">
        <v>0</v>
      </c>
    </row>
    <row r="9" spans="1:12" x14ac:dyDescent="0.25">
      <c r="A9" s="11">
        <v>2019</v>
      </c>
      <c r="B9" s="1">
        <v>9006</v>
      </c>
      <c r="C9" s="1" t="s">
        <v>29</v>
      </c>
      <c r="D9" s="1" t="s">
        <v>24</v>
      </c>
      <c r="E9" s="2">
        <v>43657</v>
      </c>
      <c r="F9" s="3">
        <v>1</v>
      </c>
      <c r="G9" s="3">
        <v>18</v>
      </c>
      <c r="H9" s="3">
        <v>192</v>
      </c>
      <c r="I9" s="3">
        <v>344.2</v>
      </c>
      <c r="J9" s="1">
        <v>3</v>
      </c>
      <c r="K9" s="30">
        <v>54.353999999999999</v>
      </c>
      <c r="L9" s="5">
        <v>0</v>
      </c>
    </row>
    <row r="10" spans="1:12" x14ac:dyDescent="0.25">
      <c r="A10" s="11">
        <v>2019</v>
      </c>
      <c r="B10" s="1">
        <v>9009</v>
      </c>
      <c r="C10" s="1" t="s">
        <v>29</v>
      </c>
      <c r="D10" s="1" t="s">
        <v>24</v>
      </c>
      <c r="E10" s="2">
        <v>43657</v>
      </c>
      <c r="F10" s="3">
        <v>1</v>
      </c>
      <c r="G10" s="3">
        <v>18</v>
      </c>
      <c r="H10" s="3">
        <v>192</v>
      </c>
      <c r="I10" s="3">
        <v>344.2</v>
      </c>
      <c r="J10" s="1">
        <v>2</v>
      </c>
      <c r="K10" s="30">
        <v>43.742000000000004</v>
      </c>
      <c r="L10" s="5">
        <v>0</v>
      </c>
    </row>
    <row r="11" spans="1:12" x14ac:dyDescent="0.25">
      <c r="A11" s="11">
        <v>2019</v>
      </c>
      <c r="B11" s="1">
        <v>9004</v>
      </c>
      <c r="C11" s="1" t="s">
        <v>30</v>
      </c>
      <c r="D11" s="1" t="s">
        <v>24</v>
      </c>
      <c r="E11" s="2">
        <v>43657</v>
      </c>
      <c r="F11" s="3">
        <v>1</v>
      </c>
      <c r="G11" s="3">
        <v>18</v>
      </c>
      <c r="H11" s="3">
        <v>192</v>
      </c>
      <c r="I11" s="3">
        <v>344.2</v>
      </c>
      <c r="J11" s="1">
        <v>3</v>
      </c>
      <c r="K11" s="30">
        <v>73.353999999999999</v>
      </c>
      <c r="L11" s="5">
        <v>0</v>
      </c>
    </row>
    <row r="12" spans="1:12" x14ac:dyDescent="0.25">
      <c r="A12" s="11">
        <v>2019</v>
      </c>
      <c r="B12" s="1">
        <v>9005</v>
      </c>
      <c r="C12" s="1" t="s">
        <v>30</v>
      </c>
      <c r="D12" s="1" t="s">
        <v>24</v>
      </c>
      <c r="E12" s="2">
        <v>43657</v>
      </c>
      <c r="F12" s="3">
        <v>1</v>
      </c>
      <c r="G12" s="3">
        <v>18</v>
      </c>
      <c r="H12" s="3">
        <v>192</v>
      </c>
      <c r="I12" s="3">
        <v>344.2</v>
      </c>
      <c r="J12" s="1">
        <v>3</v>
      </c>
      <c r="K12" s="30">
        <v>62.113999999999997</v>
      </c>
      <c r="L12" s="5">
        <v>0</v>
      </c>
    </row>
    <row r="13" spans="1:12" x14ac:dyDescent="0.25">
      <c r="A13" s="11">
        <v>2019</v>
      </c>
      <c r="B13" s="1">
        <v>9011</v>
      </c>
      <c r="C13" s="1" t="s">
        <v>30</v>
      </c>
      <c r="D13" s="1" t="s">
        <v>24</v>
      </c>
      <c r="E13" s="2">
        <v>43657</v>
      </c>
      <c r="F13" s="3">
        <v>1</v>
      </c>
      <c r="G13" s="3">
        <v>18</v>
      </c>
      <c r="H13" s="3">
        <v>192</v>
      </c>
      <c r="I13" s="3">
        <v>344.2</v>
      </c>
      <c r="J13" s="1">
        <v>3</v>
      </c>
      <c r="K13" s="30">
        <v>76.585999999999999</v>
      </c>
      <c r="L13" s="5">
        <v>0</v>
      </c>
    </row>
    <row r="14" spans="1:12" x14ac:dyDescent="0.25">
      <c r="A14" s="11">
        <v>2019</v>
      </c>
      <c r="B14" s="1">
        <v>9001</v>
      </c>
      <c r="C14" s="1" t="s">
        <v>23</v>
      </c>
      <c r="D14" s="1" t="s">
        <v>24</v>
      </c>
      <c r="E14" s="2">
        <v>43664</v>
      </c>
      <c r="F14" s="3">
        <v>2</v>
      </c>
      <c r="G14" s="3">
        <v>25</v>
      </c>
      <c r="H14" s="3">
        <v>199</v>
      </c>
      <c r="I14" s="3">
        <v>491.90000000000003</v>
      </c>
      <c r="J14" s="4">
        <v>3</v>
      </c>
      <c r="K14" s="30">
        <v>190.78199999999998</v>
      </c>
      <c r="L14" s="5">
        <v>0</v>
      </c>
    </row>
    <row r="15" spans="1:12" x14ac:dyDescent="0.25">
      <c r="A15" s="11">
        <v>2019</v>
      </c>
      <c r="B15" s="1">
        <v>9008</v>
      </c>
      <c r="C15" s="1" t="s">
        <v>23</v>
      </c>
      <c r="D15" s="1" t="s">
        <v>24</v>
      </c>
      <c r="E15" s="2">
        <v>43664</v>
      </c>
      <c r="F15" s="3">
        <v>2</v>
      </c>
      <c r="G15" s="3">
        <v>25</v>
      </c>
      <c r="H15" s="3">
        <v>199</v>
      </c>
      <c r="I15" s="3">
        <v>491.90000000000003</v>
      </c>
      <c r="J15" s="4">
        <v>4</v>
      </c>
      <c r="K15" s="30">
        <v>165.648</v>
      </c>
      <c r="L15" s="5">
        <v>0</v>
      </c>
    </row>
    <row r="16" spans="1:12" x14ac:dyDescent="0.25">
      <c r="A16" s="11">
        <v>2019</v>
      </c>
      <c r="B16" s="1">
        <v>9010</v>
      </c>
      <c r="C16" s="1" t="s">
        <v>23</v>
      </c>
      <c r="D16" s="1" t="s">
        <v>24</v>
      </c>
      <c r="E16" s="2">
        <v>43664</v>
      </c>
      <c r="F16" s="3">
        <v>2</v>
      </c>
      <c r="G16" s="3">
        <v>25</v>
      </c>
      <c r="H16" s="3">
        <v>199</v>
      </c>
      <c r="I16" s="3">
        <v>491.90000000000003</v>
      </c>
      <c r="J16" s="4">
        <v>4</v>
      </c>
      <c r="K16" s="30">
        <v>166.67400000000001</v>
      </c>
      <c r="L16" s="5">
        <v>0</v>
      </c>
    </row>
    <row r="17" spans="1:12" x14ac:dyDescent="0.25">
      <c r="A17" s="11">
        <v>2019</v>
      </c>
      <c r="B17" s="1">
        <v>9002</v>
      </c>
      <c r="C17" s="1" t="s">
        <v>28</v>
      </c>
      <c r="D17" s="1" t="s">
        <v>24</v>
      </c>
      <c r="E17" s="2">
        <v>43664</v>
      </c>
      <c r="F17" s="3">
        <v>2</v>
      </c>
      <c r="G17" s="3">
        <v>25</v>
      </c>
      <c r="H17" s="3">
        <v>199</v>
      </c>
      <c r="I17" s="3">
        <v>491.90000000000003</v>
      </c>
      <c r="J17" s="4">
        <v>4</v>
      </c>
      <c r="K17" s="30">
        <v>205.12800000000001</v>
      </c>
      <c r="L17" s="5">
        <v>0</v>
      </c>
    </row>
    <row r="18" spans="1:12" x14ac:dyDescent="0.25">
      <c r="A18" s="11">
        <v>2019</v>
      </c>
      <c r="B18" s="1">
        <v>9007</v>
      </c>
      <c r="C18" s="1" t="s">
        <v>28</v>
      </c>
      <c r="D18" s="1" t="s">
        <v>24</v>
      </c>
      <c r="E18" s="2">
        <v>43664</v>
      </c>
      <c r="F18" s="3">
        <v>2</v>
      </c>
      <c r="G18" s="3">
        <v>25</v>
      </c>
      <c r="H18" s="3">
        <v>199</v>
      </c>
      <c r="I18" s="3">
        <v>491.90000000000003</v>
      </c>
      <c r="J18" s="4">
        <v>4</v>
      </c>
      <c r="K18" s="30">
        <v>292.43799999999999</v>
      </c>
      <c r="L18" s="5">
        <v>0</v>
      </c>
    </row>
    <row r="19" spans="1:12" x14ac:dyDescent="0.25">
      <c r="A19" s="11">
        <v>2019</v>
      </c>
      <c r="B19" s="1">
        <v>9012</v>
      </c>
      <c r="C19" s="1" t="s">
        <v>28</v>
      </c>
      <c r="D19" s="1" t="s">
        <v>24</v>
      </c>
      <c r="E19" s="2">
        <v>43664</v>
      </c>
      <c r="F19" s="3">
        <v>2</v>
      </c>
      <c r="G19" s="3">
        <v>25</v>
      </c>
      <c r="H19" s="3">
        <v>199</v>
      </c>
      <c r="I19" s="3">
        <v>491.90000000000003</v>
      </c>
      <c r="J19" s="4">
        <v>4</v>
      </c>
      <c r="K19" s="30">
        <v>235.02600000000001</v>
      </c>
      <c r="L19" s="5">
        <v>0</v>
      </c>
    </row>
    <row r="20" spans="1:12" x14ac:dyDescent="0.25">
      <c r="A20" s="11">
        <v>2019</v>
      </c>
      <c r="B20" s="1">
        <v>9003</v>
      </c>
      <c r="C20" s="1" t="s">
        <v>29</v>
      </c>
      <c r="D20" s="1" t="s">
        <v>24</v>
      </c>
      <c r="E20" s="2">
        <v>43664</v>
      </c>
      <c r="F20" s="3">
        <v>2</v>
      </c>
      <c r="G20" s="3">
        <v>25</v>
      </c>
      <c r="H20" s="3">
        <v>199</v>
      </c>
      <c r="I20" s="3">
        <v>491.90000000000003</v>
      </c>
      <c r="J20" s="4">
        <v>3</v>
      </c>
      <c r="K20" s="30">
        <v>187.21800000000002</v>
      </c>
      <c r="L20" s="5">
        <v>0</v>
      </c>
    </row>
    <row r="21" spans="1:12" x14ac:dyDescent="0.25">
      <c r="A21" s="11">
        <v>2019</v>
      </c>
      <c r="B21" s="1">
        <v>9006</v>
      </c>
      <c r="C21" s="1" t="s">
        <v>29</v>
      </c>
      <c r="D21" s="1" t="s">
        <v>24</v>
      </c>
      <c r="E21" s="2">
        <v>43664</v>
      </c>
      <c r="F21" s="3">
        <v>2</v>
      </c>
      <c r="G21" s="3">
        <v>25</v>
      </c>
      <c r="H21" s="3">
        <v>199</v>
      </c>
      <c r="I21" s="3">
        <v>491.90000000000003</v>
      </c>
      <c r="J21" s="4">
        <v>4</v>
      </c>
      <c r="K21" s="30">
        <v>176.34200000000001</v>
      </c>
      <c r="L21" s="5">
        <v>0</v>
      </c>
    </row>
    <row r="22" spans="1:12" x14ac:dyDescent="0.25">
      <c r="A22" s="11">
        <v>2019</v>
      </c>
      <c r="B22" s="1">
        <v>9009</v>
      </c>
      <c r="C22" s="1" t="s">
        <v>29</v>
      </c>
      <c r="D22" s="1" t="s">
        <v>24</v>
      </c>
      <c r="E22" s="2">
        <v>43664</v>
      </c>
      <c r="F22" s="3">
        <v>2</v>
      </c>
      <c r="G22" s="3">
        <v>25</v>
      </c>
      <c r="H22" s="3">
        <v>199</v>
      </c>
      <c r="I22" s="3">
        <v>491.90000000000003</v>
      </c>
      <c r="J22" s="4">
        <v>3</v>
      </c>
      <c r="K22" s="30">
        <v>169.69</v>
      </c>
      <c r="L22" s="5">
        <v>0</v>
      </c>
    </row>
    <row r="23" spans="1:12" x14ac:dyDescent="0.25">
      <c r="A23" s="11">
        <v>2019</v>
      </c>
      <c r="B23" s="1">
        <v>9004</v>
      </c>
      <c r="C23" s="1" t="s">
        <v>30</v>
      </c>
      <c r="D23" s="1" t="s">
        <v>24</v>
      </c>
      <c r="E23" s="2">
        <v>43664</v>
      </c>
      <c r="F23" s="3">
        <v>2</v>
      </c>
      <c r="G23" s="3">
        <v>25</v>
      </c>
      <c r="H23" s="3">
        <v>199</v>
      </c>
      <c r="I23" s="3">
        <v>491.90000000000003</v>
      </c>
      <c r="J23" s="4">
        <v>4</v>
      </c>
      <c r="K23" s="30">
        <v>217.86999999999998</v>
      </c>
      <c r="L23" s="5">
        <v>0</v>
      </c>
    </row>
    <row r="24" spans="1:12" x14ac:dyDescent="0.25">
      <c r="A24" s="11">
        <v>2019</v>
      </c>
      <c r="B24" s="1">
        <v>9005</v>
      </c>
      <c r="C24" s="1" t="s">
        <v>30</v>
      </c>
      <c r="D24" s="1" t="s">
        <v>24</v>
      </c>
      <c r="E24" s="2">
        <v>43664</v>
      </c>
      <c r="F24" s="3">
        <v>2</v>
      </c>
      <c r="G24" s="3">
        <v>25</v>
      </c>
      <c r="H24" s="3">
        <v>199</v>
      </c>
      <c r="I24" s="3">
        <v>491.90000000000003</v>
      </c>
      <c r="J24" s="4">
        <v>4</v>
      </c>
      <c r="K24" s="30">
        <v>197.53800000000001</v>
      </c>
      <c r="L24" s="5">
        <v>0</v>
      </c>
    </row>
    <row r="25" spans="1:12" x14ac:dyDescent="0.25">
      <c r="A25" s="11">
        <v>2019</v>
      </c>
      <c r="B25" s="1">
        <v>9011</v>
      </c>
      <c r="C25" s="1" t="s">
        <v>30</v>
      </c>
      <c r="D25" s="1" t="s">
        <v>24</v>
      </c>
      <c r="E25" s="2">
        <v>43664</v>
      </c>
      <c r="F25" s="3">
        <v>2</v>
      </c>
      <c r="G25" s="3">
        <v>25</v>
      </c>
      <c r="H25" s="3">
        <v>199</v>
      </c>
      <c r="I25" s="3">
        <v>491.90000000000003</v>
      </c>
      <c r="J25" s="4">
        <v>4</v>
      </c>
      <c r="K25" s="30">
        <v>202.72399999999999</v>
      </c>
      <c r="L25" s="5">
        <v>0</v>
      </c>
    </row>
    <row r="26" spans="1:12" x14ac:dyDescent="0.25">
      <c r="A26" s="11">
        <v>2019</v>
      </c>
      <c r="B26" s="1">
        <v>9001</v>
      </c>
      <c r="C26" s="1" t="s">
        <v>23</v>
      </c>
      <c r="D26" s="1" t="s">
        <v>24</v>
      </c>
      <c r="E26" s="2">
        <v>43671</v>
      </c>
      <c r="F26" s="3">
        <v>3</v>
      </c>
      <c r="G26" s="3">
        <v>32</v>
      </c>
      <c r="H26" s="3">
        <v>206</v>
      </c>
      <c r="I26" s="3">
        <v>633.4</v>
      </c>
      <c r="J26" s="8">
        <v>6</v>
      </c>
      <c r="K26" s="30">
        <v>456.32399999999996</v>
      </c>
      <c r="L26" s="5">
        <v>0</v>
      </c>
    </row>
    <row r="27" spans="1:12" x14ac:dyDescent="0.25">
      <c r="A27" s="11">
        <v>2019</v>
      </c>
      <c r="B27" s="1">
        <v>9008</v>
      </c>
      <c r="C27" s="1" t="s">
        <v>23</v>
      </c>
      <c r="D27" s="1" t="s">
        <v>24</v>
      </c>
      <c r="E27" s="2">
        <v>43671</v>
      </c>
      <c r="F27" s="3">
        <v>3</v>
      </c>
      <c r="G27" s="3">
        <v>32</v>
      </c>
      <c r="H27" s="3">
        <v>206</v>
      </c>
      <c r="I27" s="3">
        <v>633.4</v>
      </c>
      <c r="J27" s="8">
        <v>5</v>
      </c>
      <c r="K27" s="30">
        <v>403.51400000000001</v>
      </c>
      <c r="L27" s="5">
        <v>0</v>
      </c>
    </row>
    <row r="28" spans="1:12" x14ac:dyDescent="0.25">
      <c r="A28" s="11">
        <v>2019</v>
      </c>
      <c r="B28" s="1">
        <v>9010</v>
      </c>
      <c r="C28" s="1" t="s">
        <v>23</v>
      </c>
      <c r="D28" s="1" t="s">
        <v>24</v>
      </c>
      <c r="E28" s="2">
        <v>43671</v>
      </c>
      <c r="F28" s="3">
        <v>3</v>
      </c>
      <c r="G28" s="3">
        <v>32</v>
      </c>
      <c r="H28" s="3">
        <v>206</v>
      </c>
      <c r="I28" s="3">
        <v>633.4</v>
      </c>
      <c r="J28" s="8">
        <v>6</v>
      </c>
      <c r="K28" s="30">
        <v>522.56600000000003</v>
      </c>
      <c r="L28" s="5">
        <v>0</v>
      </c>
    </row>
    <row r="29" spans="1:12" x14ac:dyDescent="0.25">
      <c r="A29" s="11">
        <v>2019</v>
      </c>
      <c r="B29" s="1">
        <v>9002</v>
      </c>
      <c r="C29" s="1" t="s">
        <v>28</v>
      </c>
      <c r="D29" s="1" t="s">
        <v>24</v>
      </c>
      <c r="E29" s="2">
        <v>43671</v>
      </c>
      <c r="F29" s="3">
        <v>3</v>
      </c>
      <c r="G29" s="3">
        <v>32</v>
      </c>
      <c r="H29" s="3">
        <v>206</v>
      </c>
      <c r="I29" s="3">
        <v>633.4</v>
      </c>
      <c r="J29" s="8">
        <v>6</v>
      </c>
      <c r="K29" s="30">
        <v>443.66400000000004</v>
      </c>
      <c r="L29" s="5">
        <v>0</v>
      </c>
    </row>
    <row r="30" spans="1:12" x14ac:dyDescent="0.25">
      <c r="A30" s="11">
        <v>2019</v>
      </c>
      <c r="B30" s="1">
        <v>9007</v>
      </c>
      <c r="C30" s="1" t="s">
        <v>28</v>
      </c>
      <c r="D30" s="1" t="s">
        <v>24</v>
      </c>
      <c r="E30" s="2">
        <v>43671</v>
      </c>
      <c r="F30" s="3">
        <v>3</v>
      </c>
      <c r="G30" s="3">
        <v>32</v>
      </c>
      <c r="H30" s="3">
        <v>206</v>
      </c>
      <c r="I30" s="3">
        <v>633.4</v>
      </c>
      <c r="J30" s="8">
        <v>7</v>
      </c>
      <c r="K30" s="30">
        <v>677.43599999999992</v>
      </c>
      <c r="L30" s="5">
        <v>0</v>
      </c>
    </row>
    <row r="31" spans="1:12" x14ac:dyDescent="0.25">
      <c r="A31" s="11">
        <v>2019</v>
      </c>
      <c r="B31" s="1">
        <v>9012</v>
      </c>
      <c r="C31" s="1" t="s">
        <v>28</v>
      </c>
      <c r="D31" s="1" t="s">
        <v>24</v>
      </c>
      <c r="E31" s="2">
        <v>43671</v>
      </c>
      <c r="F31" s="3">
        <v>3</v>
      </c>
      <c r="G31" s="3">
        <v>32</v>
      </c>
      <c r="H31" s="3">
        <v>206</v>
      </c>
      <c r="I31" s="3">
        <v>633.4</v>
      </c>
      <c r="J31" s="8">
        <v>6</v>
      </c>
      <c r="K31" s="30">
        <v>409.68199999999996</v>
      </c>
      <c r="L31" s="5">
        <v>0</v>
      </c>
    </row>
    <row r="32" spans="1:12" x14ac:dyDescent="0.25">
      <c r="A32" s="11">
        <v>2019</v>
      </c>
      <c r="B32" s="1">
        <v>9003</v>
      </c>
      <c r="C32" s="1" t="s">
        <v>29</v>
      </c>
      <c r="D32" s="1" t="s">
        <v>24</v>
      </c>
      <c r="E32" s="2">
        <v>43671</v>
      </c>
      <c r="F32" s="3">
        <v>3</v>
      </c>
      <c r="G32" s="3">
        <v>32</v>
      </c>
      <c r="H32" s="3">
        <v>206</v>
      </c>
      <c r="I32" s="3">
        <v>633.4</v>
      </c>
      <c r="J32" s="8">
        <v>7</v>
      </c>
      <c r="K32" s="30">
        <v>558.36599999999999</v>
      </c>
      <c r="L32" s="5">
        <v>0</v>
      </c>
    </row>
    <row r="33" spans="1:12" x14ac:dyDescent="0.25">
      <c r="A33" s="11">
        <v>2019</v>
      </c>
      <c r="B33" s="1">
        <v>9006</v>
      </c>
      <c r="C33" s="1" t="s">
        <v>29</v>
      </c>
      <c r="D33" s="1" t="s">
        <v>24</v>
      </c>
      <c r="E33" s="2">
        <v>43671</v>
      </c>
      <c r="F33" s="3">
        <v>3</v>
      </c>
      <c r="G33" s="3">
        <v>32</v>
      </c>
      <c r="H33" s="3">
        <v>206</v>
      </c>
      <c r="I33" s="3">
        <v>633.4</v>
      </c>
      <c r="J33" s="8">
        <v>5</v>
      </c>
      <c r="K33" s="30">
        <v>415.62600000000003</v>
      </c>
      <c r="L33" s="5">
        <v>0</v>
      </c>
    </row>
    <row r="34" spans="1:12" x14ac:dyDescent="0.25">
      <c r="A34" s="11">
        <v>2019</v>
      </c>
      <c r="B34" s="1">
        <v>9009</v>
      </c>
      <c r="C34" s="1" t="s">
        <v>29</v>
      </c>
      <c r="D34" s="1" t="s">
        <v>24</v>
      </c>
      <c r="E34" s="2">
        <v>43671</v>
      </c>
      <c r="F34" s="3">
        <v>3</v>
      </c>
      <c r="G34" s="3">
        <v>32</v>
      </c>
      <c r="H34" s="3">
        <v>206</v>
      </c>
      <c r="I34" s="3">
        <v>633.4</v>
      </c>
      <c r="J34" s="8">
        <v>6</v>
      </c>
      <c r="K34" s="30">
        <v>452.18</v>
      </c>
      <c r="L34" s="5">
        <v>0</v>
      </c>
    </row>
    <row r="35" spans="1:12" x14ac:dyDescent="0.25">
      <c r="A35" s="11">
        <v>2019</v>
      </c>
      <c r="B35" s="1">
        <v>9004</v>
      </c>
      <c r="C35" s="1" t="s">
        <v>30</v>
      </c>
      <c r="D35" s="1" t="s">
        <v>24</v>
      </c>
      <c r="E35" s="2">
        <v>43671</v>
      </c>
      <c r="F35" s="3">
        <v>3</v>
      </c>
      <c r="G35" s="3">
        <v>32</v>
      </c>
      <c r="H35" s="3">
        <v>206</v>
      </c>
      <c r="I35" s="3">
        <v>633.4</v>
      </c>
      <c r="J35" s="8">
        <v>7</v>
      </c>
      <c r="K35" s="30">
        <v>593.12400000000002</v>
      </c>
      <c r="L35" s="5">
        <v>0</v>
      </c>
    </row>
    <row r="36" spans="1:12" x14ac:dyDescent="0.25">
      <c r="A36" s="11">
        <v>2019</v>
      </c>
      <c r="B36" s="1">
        <v>9005</v>
      </c>
      <c r="C36" s="1" t="s">
        <v>30</v>
      </c>
      <c r="D36" s="1" t="s">
        <v>24</v>
      </c>
      <c r="E36" s="2">
        <v>43671</v>
      </c>
      <c r="F36" s="3">
        <v>3</v>
      </c>
      <c r="G36" s="3">
        <v>32</v>
      </c>
      <c r="H36" s="3">
        <v>206</v>
      </c>
      <c r="I36" s="3">
        <v>633.4</v>
      </c>
      <c r="J36" s="8">
        <v>5</v>
      </c>
      <c r="K36" s="30">
        <v>533.03800000000001</v>
      </c>
      <c r="L36" s="5">
        <v>0</v>
      </c>
    </row>
    <row r="37" spans="1:12" x14ac:dyDescent="0.25">
      <c r="A37" s="11">
        <v>2019</v>
      </c>
      <c r="B37" s="1">
        <v>9011</v>
      </c>
      <c r="C37" s="1" t="s">
        <v>30</v>
      </c>
      <c r="D37" s="1" t="s">
        <v>24</v>
      </c>
      <c r="E37" s="2">
        <v>43671</v>
      </c>
      <c r="F37" s="3">
        <v>3</v>
      </c>
      <c r="G37" s="3">
        <v>32</v>
      </c>
      <c r="H37" s="3">
        <v>206</v>
      </c>
      <c r="I37" s="3">
        <v>633.4</v>
      </c>
      <c r="J37" s="8">
        <v>6</v>
      </c>
      <c r="K37" s="30">
        <v>499.63</v>
      </c>
      <c r="L37" s="5">
        <v>0</v>
      </c>
    </row>
    <row r="38" spans="1:12" x14ac:dyDescent="0.25">
      <c r="A38" s="11">
        <v>2019</v>
      </c>
      <c r="B38" s="1">
        <v>9001</v>
      </c>
      <c r="C38" s="1" t="s">
        <v>23</v>
      </c>
      <c r="D38" s="1" t="s">
        <v>24</v>
      </c>
      <c r="E38" s="2">
        <v>43675</v>
      </c>
      <c r="F38" s="3">
        <v>4</v>
      </c>
      <c r="G38" s="3">
        <v>36</v>
      </c>
      <c r="H38" s="3">
        <v>210</v>
      </c>
      <c r="I38" s="3">
        <v>706.59999999999991</v>
      </c>
      <c r="J38" s="1">
        <v>7</v>
      </c>
      <c r="K38" s="30">
        <v>654.98</v>
      </c>
      <c r="L38" s="5">
        <v>0</v>
      </c>
    </row>
    <row r="39" spans="1:12" x14ac:dyDescent="0.25">
      <c r="A39" s="11">
        <v>2019</v>
      </c>
      <c r="B39" s="1">
        <v>9008</v>
      </c>
      <c r="C39" s="1" t="s">
        <v>23</v>
      </c>
      <c r="D39" s="1" t="s">
        <v>24</v>
      </c>
      <c r="E39" s="2">
        <v>43675</v>
      </c>
      <c r="F39" s="3">
        <v>4</v>
      </c>
      <c r="G39" s="3">
        <v>36</v>
      </c>
      <c r="H39" s="3">
        <v>210</v>
      </c>
      <c r="I39" s="3">
        <v>706.59999999999991</v>
      </c>
      <c r="J39" s="1">
        <v>7</v>
      </c>
      <c r="K39" s="30">
        <v>715.78800000000001</v>
      </c>
      <c r="L39" s="5">
        <v>0</v>
      </c>
    </row>
    <row r="40" spans="1:12" x14ac:dyDescent="0.25">
      <c r="A40" s="11">
        <v>2019</v>
      </c>
      <c r="B40" s="1">
        <v>9010</v>
      </c>
      <c r="C40" s="1" t="s">
        <v>23</v>
      </c>
      <c r="D40" s="1" t="s">
        <v>24</v>
      </c>
      <c r="E40" s="2">
        <v>43675</v>
      </c>
      <c r="F40" s="3">
        <v>4</v>
      </c>
      <c r="G40" s="3">
        <v>36</v>
      </c>
      <c r="H40" s="3">
        <v>210</v>
      </c>
      <c r="I40" s="3">
        <v>706.59999999999991</v>
      </c>
      <c r="J40" s="1">
        <v>7</v>
      </c>
      <c r="K40" s="30">
        <v>778.49399999999991</v>
      </c>
      <c r="L40" s="5">
        <v>0</v>
      </c>
    </row>
    <row r="41" spans="1:12" x14ac:dyDescent="0.25">
      <c r="A41" s="11">
        <v>2019</v>
      </c>
      <c r="B41" s="1">
        <v>9002</v>
      </c>
      <c r="C41" s="1" t="s">
        <v>28</v>
      </c>
      <c r="D41" s="1" t="s">
        <v>24</v>
      </c>
      <c r="E41" s="2">
        <v>43675</v>
      </c>
      <c r="F41" s="3">
        <v>4</v>
      </c>
      <c r="G41" s="3">
        <v>36</v>
      </c>
      <c r="H41" s="3">
        <v>210</v>
      </c>
      <c r="I41" s="3">
        <v>706.59999999999991</v>
      </c>
      <c r="J41" s="1">
        <v>7</v>
      </c>
      <c r="K41" s="30">
        <v>787.81799999999998</v>
      </c>
      <c r="L41" s="5">
        <v>0</v>
      </c>
    </row>
    <row r="42" spans="1:12" x14ac:dyDescent="0.25">
      <c r="A42" s="11">
        <v>2019</v>
      </c>
      <c r="B42" s="1">
        <v>9007</v>
      </c>
      <c r="C42" s="1" t="s">
        <v>28</v>
      </c>
      <c r="D42" s="1" t="s">
        <v>24</v>
      </c>
      <c r="E42" s="2">
        <v>43675</v>
      </c>
      <c r="F42" s="3">
        <v>4</v>
      </c>
      <c r="G42" s="3">
        <v>36</v>
      </c>
      <c r="H42" s="3">
        <v>210</v>
      </c>
      <c r="I42" s="3">
        <v>706.59999999999991</v>
      </c>
      <c r="J42" s="1">
        <v>6</v>
      </c>
      <c r="K42" s="30">
        <v>741.73400000000004</v>
      </c>
      <c r="L42" s="5">
        <v>0</v>
      </c>
    </row>
    <row r="43" spans="1:12" x14ac:dyDescent="0.25">
      <c r="A43" s="11">
        <v>2019</v>
      </c>
      <c r="B43" s="1">
        <v>9012</v>
      </c>
      <c r="C43" s="1" t="s">
        <v>28</v>
      </c>
      <c r="D43" s="1" t="s">
        <v>24</v>
      </c>
      <c r="E43" s="2">
        <v>43675</v>
      </c>
      <c r="F43" s="3">
        <v>4</v>
      </c>
      <c r="G43" s="3">
        <v>36</v>
      </c>
      <c r="H43" s="3">
        <v>210</v>
      </c>
      <c r="I43" s="3">
        <v>706.59999999999991</v>
      </c>
      <c r="J43" s="1">
        <v>9</v>
      </c>
      <c r="K43" s="30">
        <v>898.30799999999999</v>
      </c>
      <c r="L43" s="5">
        <v>0</v>
      </c>
    </row>
    <row r="44" spans="1:12" x14ac:dyDescent="0.25">
      <c r="A44" s="11">
        <v>2019</v>
      </c>
      <c r="B44" s="1">
        <v>9003</v>
      </c>
      <c r="C44" s="1" t="s">
        <v>29</v>
      </c>
      <c r="D44" s="1" t="s">
        <v>24</v>
      </c>
      <c r="E44" s="2">
        <v>43675</v>
      </c>
      <c r="F44" s="3">
        <v>4</v>
      </c>
      <c r="G44" s="3">
        <v>36</v>
      </c>
      <c r="H44" s="3">
        <v>210</v>
      </c>
      <c r="I44" s="3">
        <v>706.59999999999991</v>
      </c>
      <c r="J44" s="1">
        <v>7</v>
      </c>
      <c r="K44" s="30">
        <v>756.43799999999999</v>
      </c>
      <c r="L44" s="5">
        <v>0</v>
      </c>
    </row>
    <row r="45" spans="1:12" x14ac:dyDescent="0.25">
      <c r="A45" s="11">
        <v>2019</v>
      </c>
      <c r="B45" s="1">
        <v>9006</v>
      </c>
      <c r="C45" s="1" t="s">
        <v>29</v>
      </c>
      <c r="D45" s="1" t="s">
        <v>24</v>
      </c>
      <c r="E45" s="2">
        <v>43675</v>
      </c>
      <c r="F45" s="3">
        <v>4</v>
      </c>
      <c r="G45" s="3">
        <v>36</v>
      </c>
      <c r="H45" s="3">
        <v>210</v>
      </c>
      <c r="I45" s="3">
        <v>706.59999999999991</v>
      </c>
      <c r="J45" s="1">
        <v>6</v>
      </c>
      <c r="K45" s="30">
        <v>585.11</v>
      </c>
      <c r="L45" s="5">
        <v>0</v>
      </c>
    </row>
    <row r="46" spans="1:12" x14ac:dyDescent="0.25">
      <c r="A46" s="11">
        <v>2019</v>
      </c>
      <c r="B46" s="1">
        <v>9009</v>
      </c>
      <c r="C46" s="1" t="s">
        <v>29</v>
      </c>
      <c r="D46" s="1" t="s">
        <v>24</v>
      </c>
      <c r="E46" s="2">
        <v>43675</v>
      </c>
      <c r="F46" s="3">
        <v>4</v>
      </c>
      <c r="G46" s="3">
        <v>36</v>
      </c>
      <c r="H46" s="3">
        <v>210</v>
      </c>
      <c r="I46" s="3">
        <v>706.59999999999991</v>
      </c>
      <c r="J46" s="1">
        <v>7</v>
      </c>
      <c r="K46" s="30">
        <v>932.17399999999998</v>
      </c>
      <c r="L46" s="5">
        <v>0</v>
      </c>
    </row>
    <row r="47" spans="1:12" x14ac:dyDescent="0.25">
      <c r="A47" s="11">
        <v>2019</v>
      </c>
      <c r="B47" s="1">
        <v>9004</v>
      </c>
      <c r="C47" s="1" t="s">
        <v>30</v>
      </c>
      <c r="D47" s="1" t="s">
        <v>24</v>
      </c>
      <c r="E47" s="2">
        <v>43675</v>
      </c>
      <c r="F47" s="3">
        <v>4</v>
      </c>
      <c r="G47" s="3">
        <v>36</v>
      </c>
      <c r="H47" s="3">
        <v>210</v>
      </c>
      <c r="I47" s="3">
        <v>706.59999999999991</v>
      </c>
      <c r="J47" s="1">
        <v>7</v>
      </c>
      <c r="K47" s="30">
        <v>852.84400000000005</v>
      </c>
      <c r="L47" s="5">
        <v>0</v>
      </c>
    </row>
    <row r="48" spans="1:12" x14ac:dyDescent="0.25">
      <c r="A48" s="11">
        <v>2019</v>
      </c>
      <c r="B48" s="1">
        <v>9005</v>
      </c>
      <c r="C48" s="1" t="s">
        <v>30</v>
      </c>
      <c r="D48" s="1" t="s">
        <v>24</v>
      </c>
      <c r="E48" s="2">
        <v>43675</v>
      </c>
      <c r="F48" s="3">
        <v>4</v>
      </c>
      <c r="G48" s="3">
        <v>36</v>
      </c>
      <c r="H48" s="3">
        <v>210</v>
      </c>
      <c r="I48" s="3">
        <v>706.59999999999991</v>
      </c>
      <c r="J48" s="1">
        <v>7</v>
      </c>
      <c r="K48" s="30">
        <v>827.83400000000006</v>
      </c>
      <c r="L48" s="5">
        <v>0</v>
      </c>
    </row>
    <row r="49" spans="1:12" x14ac:dyDescent="0.25">
      <c r="A49" s="11">
        <v>2019</v>
      </c>
      <c r="B49" s="1">
        <v>9011</v>
      </c>
      <c r="C49" s="1" t="s">
        <v>30</v>
      </c>
      <c r="D49" s="1" t="s">
        <v>24</v>
      </c>
      <c r="E49" s="2">
        <v>43675</v>
      </c>
      <c r="F49" s="3">
        <v>4</v>
      </c>
      <c r="G49" s="3">
        <v>36</v>
      </c>
      <c r="H49" s="3">
        <v>210</v>
      </c>
      <c r="I49" s="3">
        <v>706.59999999999991</v>
      </c>
      <c r="J49" s="1">
        <v>7</v>
      </c>
      <c r="K49" s="30">
        <v>710.92399999999998</v>
      </c>
      <c r="L49" s="5">
        <v>0</v>
      </c>
    </row>
    <row r="50" spans="1:12" x14ac:dyDescent="0.25">
      <c r="A50" s="11">
        <v>2019</v>
      </c>
      <c r="B50" s="8">
        <v>9001</v>
      </c>
      <c r="C50" s="1" t="s">
        <v>23</v>
      </c>
      <c r="D50" s="8" t="s">
        <v>31</v>
      </c>
      <c r="E50" s="2">
        <v>43678</v>
      </c>
      <c r="F50" s="3">
        <v>5</v>
      </c>
      <c r="G50" s="3">
        <v>39</v>
      </c>
      <c r="H50" s="3">
        <v>213</v>
      </c>
      <c r="I50" s="3">
        <v>758.09999999999991</v>
      </c>
      <c r="J50" s="8">
        <v>5</v>
      </c>
      <c r="K50" s="31">
        <v>498.08</v>
      </c>
      <c r="L50" s="5">
        <v>0</v>
      </c>
    </row>
    <row r="51" spans="1:12" x14ac:dyDescent="0.25">
      <c r="A51" s="11">
        <v>2019</v>
      </c>
      <c r="B51" s="8">
        <v>9001</v>
      </c>
      <c r="C51" s="1" t="s">
        <v>23</v>
      </c>
      <c r="D51" s="8" t="s">
        <v>32</v>
      </c>
      <c r="E51" s="2">
        <v>43678</v>
      </c>
      <c r="F51" s="3">
        <v>5</v>
      </c>
      <c r="G51" s="3">
        <v>39</v>
      </c>
      <c r="H51" s="3">
        <v>213</v>
      </c>
      <c r="I51" s="3">
        <v>758.09999999999991</v>
      </c>
      <c r="J51" s="8">
        <v>9</v>
      </c>
      <c r="K51" s="31">
        <v>1027.04</v>
      </c>
      <c r="L51" s="5">
        <v>0</v>
      </c>
    </row>
    <row r="52" spans="1:12" x14ac:dyDescent="0.25">
      <c r="A52" s="11">
        <v>2019</v>
      </c>
      <c r="B52" s="8">
        <v>9001</v>
      </c>
      <c r="C52" s="1" t="s">
        <v>23</v>
      </c>
      <c r="D52" s="8" t="s">
        <v>33</v>
      </c>
      <c r="E52" s="2">
        <v>43678</v>
      </c>
      <c r="F52" s="3">
        <v>5</v>
      </c>
      <c r="G52" s="3">
        <v>39</v>
      </c>
      <c r="H52" s="3">
        <v>213</v>
      </c>
      <c r="I52" s="3">
        <v>758.09999999999991</v>
      </c>
      <c r="J52" s="8">
        <v>7</v>
      </c>
      <c r="K52" s="31">
        <v>550.74</v>
      </c>
      <c r="L52" s="5">
        <v>0</v>
      </c>
    </row>
    <row r="53" spans="1:12" x14ac:dyDescent="0.25">
      <c r="A53" s="11">
        <v>2019</v>
      </c>
      <c r="B53" s="8">
        <v>9001</v>
      </c>
      <c r="C53" s="1" t="s">
        <v>23</v>
      </c>
      <c r="D53" s="8" t="s">
        <v>34</v>
      </c>
      <c r="E53" s="2">
        <v>43678</v>
      </c>
      <c r="F53" s="3">
        <v>5</v>
      </c>
      <c r="G53" s="3">
        <v>39</v>
      </c>
      <c r="H53" s="3">
        <v>213</v>
      </c>
      <c r="I53" s="3">
        <v>758.09999999999991</v>
      </c>
      <c r="J53" s="8">
        <v>7</v>
      </c>
      <c r="K53" s="31">
        <v>673.24</v>
      </c>
      <c r="L53" s="5">
        <v>0</v>
      </c>
    </row>
    <row r="54" spans="1:12" x14ac:dyDescent="0.25">
      <c r="A54" s="11">
        <v>2019</v>
      </c>
      <c r="B54" s="8">
        <v>9001</v>
      </c>
      <c r="C54" s="1" t="s">
        <v>23</v>
      </c>
      <c r="D54" s="8" t="s">
        <v>35</v>
      </c>
      <c r="E54" s="2">
        <v>43678</v>
      </c>
      <c r="F54" s="3">
        <v>5</v>
      </c>
      <c r="G54" s="3">
        <v>39</v>
      </c>
      <c r="H54" s="3">
        <v>213</v>
      </c>
      <c r="I54" s="3">
        <v>758.09999999999991</v>
      </c>
      <c r="J54" s="8">
        <v>6</v>
      </c>
      <c r="K54" s="31">
        <v>855.74</v>
      </c>
      <c r="L54" s="5">
        <v>0</v>
      </c>
    </row>
    <row r="55" spans="1:12" x14ac:dyDescent="0.25">
      <c r="A55" s="11">
        <v>2019</v>
      </c>
      <c r="B55" s="8">
        <v>9008</v>
      </c>
      <c r="C55" s="1" t="s">
        <v>23</v>
      </c>
      <c r="D55" s="8" t="s">
        <v>31</v>
      </c>
      <c r="E55" s="2">
        <v>43678</v>
      </c>
      <c r="F55" s="3">
        <v>5</v>
      </c>
      <c r="G55" s="3">
        <v>39</v>
      </c>
      <c r="H55" s="3">
        <v>213</v>
      </c>
      <c r="I55" s="3">
        <v>758.09999999999991</v>
      </c>
      <c r="J55" s="8">
        <v>7</v>
      </c>
      <c r="K55" s="31">
        <v>738.38</v>
      </c>
      <c r="L55" s="5">
        <v>0</v>
      </c>
    </row>
    <row r="56" spans="1:12" x14ac:dyDescent="0.25">
      <c r="A56" s="11">
        <v>2019</v>
      </c>
      <c r="B56" s="8">
        <v>9008</v>
      </c>
      <c r="C56" s="1" t="s">
        <v>23</v>
      </c>
      <c r="D56" s="8" t="s">
        <v>32</v>
      </c>
      <c r="E56" s="2">
        <v>43678</v>
      </c>
      <c r="F56" s="3">
        <v>5</v>
      </c>
      <c r="G56" s="3">
        <v>39</v>
      </c>
      <c r="H56" s="3">
        <v>213</v>
      </c>
      <c r="I56" s="3">
        <v>758.09999999999991</v>
      </c>
      <c r="J56" s="8">
        <v>7</v>
      </c>
      <c r="K56" s="31">
        <v>691.82</v>
      </c>
      <c r="L56" s="5">
        <v>0</v>
      </c>
    </row>
    <row r="57" spans="1:12" x14ac:dyDescent="0.25">
      <c r="A57" s="11">
        <v>2019</v>
      </c>
      <c r="B57" s="8">
        <v>9008</v>
      </c>
      <c r="C57" s="1" t="s">
        <v>23</v>
      </c>
      <c r="D57" s="8" t="s">
        <v>33</v>
      </c>
      <c r="E57" s="2">
        <v>43678</v>
      </c>
      <c r="F57" s="3">
        <v>5</v>
      </c>
      <c r="G57" s="3">
        <v>39</v>
      </c>
      <c r="H57" s="3">
        <v>213</v>
      </c>
      <c r="I57" s="3">
        <v>758.09999999999991</v>
      </c>
      <c r="J57" s="8">
        <v>7</v>
      </c>
      <c r="K57" s="31">
        <v>606.42999999999995</v>
      </c>
      <c r="L57" s="5">
        <v>0</v>
      </c>
    </row>
    <row r="58" spans="1:12" x14ac:dyDescent="0.25">
      <c r="A58" s="11">
        <v>2019</v>
      </c>
      <c r="B58" s="8">
        <v>9008</v>
      </c>
      <c r="C58" s="1" t="s">
        <v>23</v>
      </c>
      <c r="D58" s="8" t="s">
        <v>34</v>
      </c>
      <c r="E58" s="2">
        <v>43678</v>
      </c>
      <c r="F58" s="3">
        <v>5</v>
      </c>
      <c r="G58" s="3">
        <v>39</v>
      </c>
      <c r="H58" s="3">
        <v>213</v>
      </c>
      <c r="I58" s="3">
        <v>758.09999999999991</v>
      </c>
      <c r="J58" s="8">
        <v>8</v>
      </c>
      <c r="K58" s="31">
        <v>907.81</v>
      </c>
      <c r="L58" s="5">
        <v>0</v>
      </c>
    </row>
    <row r="59" spans="1:12" x14ac:dyDescent="0.25">
      <c r="A59" s="11">
        <v>2019</v>
      </c>
      <c r="B59" s="8">
        <v>9008</v>
      </c>
      <c r="C59" s="1" t="s">
        <v>23</v>
      </c>
      <c r="D59" s="8" t="s">
        <v>35</v>
      </c>
      <c r="E59" s="2">
        <v>43678</v>
      </c>
      <c r="F59" s="3">
        <v>5</v>
      </c>
      <c r="G59" s="3">
        <v>39</v>
      </c>
      <c r="H59" s="3">
        <v>213</v>
      </c>
      <c r="I59" s="3">
        <v>758.09999999999991</v>
      </c>
      <c r="J59" s="8">
        <v>8</v>
      </c>
      <c r="K59" s="31">
        <v>749.22</v>
      </c>
      <c r="L59" s="5">
        <v>0</v>
      </c>
    </row>
    <row r="60" spans="1:12" x14ac:dyDescent="0.25">
      <c r="A60" s="11">
        <v>2019</v>
      </c>
      <c r="B60" s="8">
        <v>9010</v>
      </c>
      <c r="C60" s="1" t="s">
        <v>23</v>
      </c>
      <c r="D60" s="8" t="s">
        <v>31</v>
      </c>
      <c r="E60" s="2">
        <v>43678</v>
      </c>
      <c r="F60" s="3">
        <v>5</v>
      </c>
      <c r="G60" s="3">
        <v>39</v>
      </c>
      <c r="H60" s="3">
        <v>213</v>
      </c>
      <c r="I60" s="3">
        <v>758.09999999999991</v>
      </c>
      <c r="J60" s="8">
        <v>9</v>
      </c>
      <c r="K60" s="31">
        <v>711.92</v>
      </c>
      <c r="L60" s="5">
        <v>0</v>
      </c>
    </row>
    <row r="61" spans="1:12" x14ac:dyDescent="0.25">
      <c r="A61" s="11">
        <v>2019</v>
      </c>
      <c r="B61" s="8">
        <v>9010</v>
      </c>
      <c r="C61" s="1" t="s">
        <v>23</v>
      </c>
      <c r="D61" s="8" t="s">
        <v>32</v>
      </c>
      <c r="E61" s="2">
        <v>43678</v>
      </c>
      <c r="F61" s="3">
        <v>5</v>
      </c>
      <c r="G61" s="3">
        <v>39</v>
      </c>
      <c r="H61" s="3">
        <v>213</v>
      </c>
      <c r="I61" s="3">
        <v>758.09999999999991</v>
      </c>
      <c r="J61" s="8">
        <v>3</v>
      </c>
      <c r="K61" s="31">
        <v>1035.95</v>
      </c>
      <c r="L61" s="5">
        <v>0</v>
      </c>
    </row>
    <row r="62" spans="1:12" x14ac:dyDescent="0.25">
      <c r="A62" s="11">
        <v>2019</v>
      </c>
      <c r="B62" s="8">
        <v>9010</v>
      </c>
      <c r="C62" s="1" t="s">
        <v>23</v>
      </c>
      <c r="D62" s="8" t="s">
        <v>33</v>
      </c>
      <c r="E62" s="2">
        <v>43678</v>
      </c>
      <c r="F62" s="3">
        <v>5</v>
      </c>
      <c r="G62" s="3">
        <v>39</v>
      </c>
      <c r="H62" s="3">
        <v>213</v>
      </c>
      <c r="I62" s="3">
        <v>758.09999999999991</v>
      </c>
      <c r="J62" s="8">
        <v>7</v>
      </c>
      <c r="K62" s="31">
        <v>773.89</v>
      </c>
      <c r="L62" s="5">
        <v>0</v>
      </c>
    </row>
    <row r="63" spans="1:12" x14ac:dyDescent="0.25">
      <c r="A63" s="11">
        <v>2019</v>
      </c>
      <c r="B63" s="8">
        <v>9010</v>
      </c>
      <c r="C63" s="1" t="s">
        <v>23</v>
      </c>
      <c r="D63" s="8" t="s">
        <v>35</v>
      </c>
      <c r="E63" s="2">
        <v>43678</v>
      </c>
      <c r="F63" s="3">
        <v>5</v>
      </c>
      <c r="G63" s="3">
        <v>39</v>
      </c>
      <c r="H63" s="3">
        <v>213</v>
      </c>
      <c r="I63" s="3">
        <v>758.09999999999991</v>
      </c>
      <c r="J63" s="8">
        <v>7</v>
      </c>
      <c r="K63" s="31">
        <v>744.87</v>
      </c>
      <c r="L63" s="5">
        <v>0</v>
      </c>
    </row>
    <row r="64" spans="1:12" x14ac:dyDescent="0.25">
      <c r="A64" s="11">
        <v>2019</v>
      </c>
      <c r="B64" s="8">
        <v>9002</v>
      </c>
      <c r="C64" s="1" t="s">
        <v>28</v>
      </c>
      <c r="D64" s="8" t="s">
        <v>31</v>
      </c>
      <c r="E64" s="2">
        <v>43678</v>
      </c>
      <c r="F64" s="3">
        <v>5</v>
      </c>
      <c r="G64" s="3">
        <v>39</v>
      </c>
      <c r="H64" s="3">
        <v>213</v>
      </c>
      <c r="I64" s="3">
        <v>758.09999999999991</v>
      </c>
      <c r="J64" s="8">
        <v>7</v>
      </c>
      <c r="K64" s="31">
        <v>881.52</v>
      </c>
      <c r="L64" s="5">
        <v>0</v>
      </c>
    </row>
    <row r="65" spans="1:12" x14ac:dyDescent="0.25">
      <c r="A65" s="11">
        <v>2019</v>
      </c>
      <c r="B65" s="8">
        <v>9002</v>
      </c>
      <c r="C65" s="1" t="s">
        <v>28</v>
      </c>
      <c r="D65" s="8" t="s">
        <v>32</v>
      </c>
      <c r="E65" s="2">
        <v>43678</v>
      </c>
      <c r="F65" s="3">
        <v>5</v>
      </c>
      <c r="G65" s="3">
        <v>39</v>
      </c>
      <c r="H65" s="3">
        <v>213</v>
      </c>
      <c r="I65" s="3">
        <v>758.09999999999991</v>
      </c>
      <c r="J65" s="8">
        <v>8</v>
      </c>
      <c r="K65" s="31">
        <v>979.19</v>
      </c>
      <c r="L65" s="5">
        <v>0</v>
      </c>
    </row>
    <row r="66" spans="1:12" x14ac:dyDescent="0.25">
      <c r="A66" s="11">
        <v>2019</v>
      </c>
      <c r="B66" s="8">
        <v>9002</v>
      </c>
      <c r="C66" s="1" t="s">
        <v>28</v>
      </c>
      <c r="D66" s="8" t="s">
        <v>34</v>
      </c>
      <c r="E66" s="2">
        <v>43678</v>
      </c>
      <c r="F66" s="3">
        <v>5</v>
      </c>
      <c r="G66" s="3">
        <v>39</v>
      </c>
      <c r="H66" s="3">
        <v>213</v>
      </c>
      <c r="I66" s="3">
        <v>758.09999999999991</v>
      </c>
      <c r="J66" s="8">
        <v>8</v>
      </c>
      <c r="K66" s="31">
        <v>1225.3399999999999</v>
      </c>
      <c r="L66" s="5">
        <v>0</v>
      </c>
    </row>
    <row r="67" spans="1:12" x14ac:dyDescent="0.25">
      <c r="A67" s="11">
        <v>2019</v>
      </c>
      <c r="B67" s="8">
        <v>9002</v>
      </c>
      <c r="C67" s="1" t="s">
        <v>28</v>
      </c>
      <c r="D67" s="8" t="s">
        <v>35</v>
      </c>
      <c r="E67" s="2">
        <v>43678</v>
      </c>
      <c r="F67" s="3">
        <v>5</v>
      </c>
      <c r="G67" s="3">
        <v>39</v>
      </c>
      <c r="H67" s="3">
        <v>213</v>
      </c>
      <c r="I67" s="3">
        <v>758.09999999999991</v>
      </c>
      <c r="J67" s="8">
        <v>7</v>
      </c>
      <c r="K67" s="31">
        <v>970.95</v>
      </c>
      <c r="L67" s="5">
        <v>0</v>
      </c>
    </row>
    <row r="68" spans="1:12" x14ac:dyDescent="0.25">
      <c r="A68" s="11">
        <v>2019</v>
      </c>
      <c r="B68" s="8">
        <v>9007</v>
      </c>
      <c r="C68" s="1" t="s">
        <v>28</v>
      </c>
      <c r="D68" s="8" t="s">
        <v>31</v>
      </c>
      <c r="E68" s="2">
        <v>43678</v>
      </c>
      <c r="F68" s="3">
        <v>5</v>
      </c>
      <c r="G68" s="3">
        <v>39</v>
      </c>
      <c r="H68" s="3">
        <v>213</v>
      </c>
      <c r="I68" s="3">
        <v>758.09999999999991</v>
      </c>
      <c r="J68" s="8">
        <v>8</v>
      </c>
      <c r="K68" s="31">
        <v>1157.25</v>
      </c>
      <c r="L68" s="5">
        <v>0</v>
      </c>
    </row>
    <row r="69" spans="1:12" x14ac:dyDescent="0.25">
      <c r="A69" s="11">
        <v>2019</v>
      </c>
      <c r="B69" s="8">
        <v>9007</v>
      </c>
      <c r="C69" s="1" t="s">
        <v>28</v>
      </c>
      <c r="D69" s="8" t="s">
        <v>32</v>
      </c>
      <c r="E69" s="2">
        <v>43678</v>
      </c>
      <c r="F69" s="3">
        <v>5</v>
      </c>
      <c r="G69" s="3">
        <v>39</v>
      </c>
      <c r="H69" s="3">
        <v>213</v>
      </c>
      <c r="I69" s="3">
        <v>758.09999999999991</v>
      </c>
      <c r="J69" s="8">
        <v>7</v>
      </c>
      <c r="K69" s="31">
        <v>1020.01</v>
      </c>
      <c r="L69" s="5">
        <v>0</v>
      </c>
    </row>
    <row r="70" spans="1:12" x14ac:dyDescent="0.25">
      <c r="A70" s="11">
        <v>2019</v>
      </c>
      <c r="B70" s="8">
        <v>9007</v>
      </c>
      <c r="C70" s="1" t="s">
        <v>28</v>
      </c>
      <c r="D70" s="8" t="s">
        <v>33</v>
      </c>
      <c r="E70" s="2">
        <v>43678</v>
      </c>
      <c r="F70" s="3">
        <v>5</v>
      </c>
      <c r="G70" s="3">
        <v>39</v>
      </c>
      <c r="H70" s="3">
        <v>213</v>
      </c>
      <c r="I70" s="3">
        <v>758.09999999999991</v>
      </c>
      <c r="J70" s="8">
        <v>7</v>
      </c>
      <c r="K70" s="31">
        <v>1017.21</v>
      </c>
      <c r="L70" s="5">
        <v>0</v>
      </c>
    </row>
    <row r="71" spans="1:12" x14ac:dyDescent="0.25">
      <c r="A71" s="11">
        <v>2019</v>
      </c>
      <c r="B71" s="8">
        <v>9007</v>
      </c>
      <c r="C71" s="1" t="s">
        <v>28</v>
      </c>
      <c r="D71" s="8" t="s">
        <v>34</v>
      </c>
      <c r="E71" s="2">
        <v>43678</v>
      </c>
      <c r="F71" s="3">
        <v>5</v>
      </c>
      <c r="G71" s="3">
        <v>39</v>
      </c>
      <c r="H71" s="3">
        <v>213</v>
      </c>
      <c r="I71" s="3">
        <v>758.09999999999991</v>
      </c>
      <c r="J71" s="8">
        <v>7</v>
      </c>
      <c r="K71" s="31">
        <v>834.22</v>
      </c>
      <c r="L71" s="5">
        <v>0</v>
      </c>
    </row>
    <row r="72" spans="1:12" x14ac:dyDescent="0.25">
      <c r="A72" s="11">
        <v>2019</v>
      </c>
      <c r="B72" s="8">
        <v>9007</v>
      </c>
      <c r="C72" s="1" t="s">
        <v>28</v>
      </c>
      <c r="D72" s="8" t="s">
        <v>35</v>
      </c>
      <c r="E72" s="2">
        <v>43678</v>
      </c>
      <c r="F72" s="3">
        <v>5</v>
      </c>
      <c r="G72" s="3">
        <v>39</v>
      </c>
      <c r="H72" s="3">
        <v>213</v>
      </c>
      <c r="I72" s="3">
        <v>758.09999999999991</v>
      </c>
      <c r="J72" s="8">
        <v>8</v>
      </c>
      <c r="K72" s="31">
        <v>846.49</v>
      </c>
      <c r="L72" s="5">
        <v>0</v>
      </c>
    </row>
    <row r="73" spans="1:12" x14ac:dyDescent="0.25">
      <c r="A73" s="11">
        <v>2019</v>
      </c>
      <c r="B73" s="8">
        <v>9012</v>
      </c>
      <c r="C73" s="1" t="s">
        <v>28</v>
      </c>
      <c r="D73" s="8" t="s">
        <v>32</v>
      </c>
      <c r="E73" s="2">
        <v>43678</v>
      </c>
      <c r="F73" s="3">
        <v>5</v>
      </c>
      <c r="G73" s="3">
        <v>39</v>
      </c>
      <c r="H73" s="3">
        <v>213</v>
      </c>
      <c r="I73" s="3">
        <v>758.09999999999991</v>
      </c>
      <c r="J73" s="8">
        <v>9</v>
      </c>
      <c r="K73" s="31">
        <v>1267.0899999999999</v>
      </c>
      <c r="L73" s="5">
        <v>0</v>
      </c>
    </row>
    <row r="74" spans="1:12" x14ac:dyDescent="0.25">
      <c r="A74" s="11">
        <v>2019</v>
      </c>
      <c r="B74" s="8">
        <v>9012</v>
      </c>
      <c r="C74" s="1" t="s">
        <v>28</v>
      </c>
      <c r="D74" s="8" t="s">
        <v>33</v>
      </c>
      <c r="E74" s="2">
        <v>43678</v>
      </c>
      <c r="F74" s="3">
        <v>5</v>
      </c>
      <c r="G74" s="3">
        <v>39</v>
      </c>
      <c r="H74" s="3">
        <v>213</v>
      </c>
      <c r="I74" s="3">
        <v>758.09999999999991</v>
      </c>
      <c r="J74" s="8">
        <v>9</v>
      </c>
      <c r="K74" s="31">
        <v>767.24</v>
      </c>
      <c r="L74" s="5">
        <v>0</v>
      </c>
    </row>
    <row r="75" spans="1:12" x14ac:dyDescent="0.25">
      <c r="A75" s="11">
        <v>2019</v>
      </c>
      <c r="B75" s="8">
        <v>9012</v>
      </c>
      <c r="C75" s="1" t="s">
        <v>28</v>
      </c>
      <c r="D75" s="8" t="s">
        <v>34</v>
      </c>
      <c r="E75" s="2">
        <v>43678</v>
      </c>
      <c r="F75" s="3">
        <v>5</v>
      </c>
      <c r="G75" s="3">
        <v>39</v>
      </c>
      <c r="H75" s="3">
        <v>213</v>
      </c>
      <c r="I75" s="3">
        <v>758.09999999999991</v>
      </c>
      <c r="J75" s="8">
        <v>7</v>
      </c>
      <c r="K75" s="31">
        <v>837.35</v>
      </c>
      <c r="L75" s="5">
        <v>0</v>
      </c>
    </row>
    <row r="76" spans="1:12" x14ac:dyDescent="0.25">
      <c r="A76" s="11">
        <v>2019</v>
      </c>
      <c r="B76" s="8">
        <v>9012</v>
      </c>
      <c r="C76" s="1" t="s">
        <v>28</v>
      </c>
      <c r="D76" s="8" t="s">
        <v>35</v>
      </c>
      <c r="E76" s="2">
        <v>43678</v>
      </c>
      <c r="F76" s="3">
        <v>5</v>
      </c>
      <c r="G76" s="3">
        <v>39</v>
      </c>
      <c r="H76" s="3">
        <v>213</v>
      </c>
      <c r="I76" s="3">
        <v>758.09999999999991</v>
      </c>
      <c r="J76" s="8">
        <v>7</v>
      </c>
      <c r="K76" s="31">
        <v>958.57</v>
      </c>
      <c r="L76" s="5">
        <v>0</v>
      </c>
    </row>
    <row r="77" spans="1:12" x14ac:dyDescent="0.25">
      <c r="A77" s="11">
        <v>2019</v>
      </c>
      <c r="B77" s="8">
        <v>9003</v>
      </c>
      <c r="C77" s="1" t="s">
        <v>29</v>
      </c>
      <c r="D77" s="8" t="s">
        <v>31</v>
      </c>
      <c r="E77" s="2">
        <v>43678</v>
      </c>
      <c r="F77" s="3">
        <v>5</v>
      </c>
      <c r="G77" s="3">
        <v>39</v>
      </c>
      <c r="H77" s="3">
        <v>213</v>
      </c>
      <c r="I77" s="3">
        <v>758.09999999999991</v>
      </c>
      <c r="J77" s="8">
        <v>6</v>
      </c>
      <c r="K77" s="31">
        <v>838.28</v>
      </c>
      <c r="L77" s="5">
        <v>0</v>
      </c>
    </row>
    <row r="78" spans="1:12" x14ac:dyDescent="0.25">
      <c r="A78" s="11">
        <v>2019</v>
      </c>
      <c r="B78" s="8">
        <v>9003</v>
      </c>
      <c r="C78" s="1" t="s">
        <v>29</v>
      </c>
      <c r="D78" s="8" t="s">
        <v>32</v>
      </c>
      <c r="E78" s="2">
        <v>43678</v>
      </c>
      <c r="F78" s="3">
        <v>5</v>
      </c>
      <c r="G78" s="3">
        <v>39</v>
      </c>
      <c r="H78" s="3">
        <v>213</v>
      </c>
      <c r="I78" s="3">
        <v>758.09999999999991</v>
      </c>
      <c r="J78" s="8">
        <v>6</v>
      </c>
      <c r="K78" s="31">
        <v>588.80999999999995</v>
      </c>
      <c r="L78" s="5">
        <v>0</v>
      </c>
    </row>
    <row r="79" spans="1:12" x14ac:dyDescent="0.25">
      <c r="A79" s="11">
        <v>2019</v>
      </c>
      <c r="B79" s="8">
        <v>9003</v>
      </c>
      <c r="C79" s="1" t="s">
        <v>29</v>
      </c>
      <c r="D79" s="8" t="s">
        <v>33</v>
      </c>
      <c r="E79" s="2">
        <v>43678</v>
      </c>
      <c r="F79" s="3">
        <v>5</v>
      </c>
      <c r="G79" s="3">
        <v>39</v>
      </c>
      <c r="H79" s="3">
        <v>213</v>
      </c>
      <c r="I79" s="3">
        <v>758.09999999999991</v>
      </c>
      <c r="J79" s="8">
        <v>6</v>
      </c>
      <c r="K79" s="31">
        <v>728.47</v>
      </c>
      <c r="L79" s="5">
        <v>0</v>
      </c>
    </row>
    <row r="80" spans="1:12" x14ac:dyDescent="0.25">
      <c r="A80" s="11">
        <v>2019</v>
      </c>
      <c r="B80" s="8">
        <v>9003</v>
      </c>
      <c r="C80" s="1" t="s">
        <v>29</v>
      </c>
      <c r="D80" s="8" t="s">
        <v>34</v>
      </c>
      <c r="E80" s="2">
        <v>43678</v>
      </c>
      <c r="F80" s="3">
        <v>5</v>
      </c>
      <c r="G80" s="3">
        <v>39</v>
      </c>
      <c r="H80" s="3">
        <v>213</v>
      </c>
      <c r="I80" s="3">
        <v>758.09999999999991</v>
      </c>
      <c r="J80" s="8">
        <v>6</v>
      </c>
      <c r="K80" s="31">
        <v>670.35</v>
      </c>
      <c r="L80" s="5">
        <v>0</v>
      </c>
    </row>
    <row r="81" spans="1:12" x14ac:dyDescent="0.25">
      <c r="A81" s="11">
        <v>2019</v>
      </c>
      <c r="B81" s="8">
        <v>9003</v>
      </c>
      <c r="C81" s="1" t="s">
        <v>29</v>
      </c>
      <c r="D81" s="8" t="s">
        <v>35</v>
      </c>
      <c r="E81" s="2">
        <v>43678</v>
      </c>
      <c r="F81" s="3">
        <v>5</v>
      </c>
      <c r="G81" s="3">
        <v>39</v>
      </c>
      <c r="H81" s="3">
        <v>213</v>
      </c>
      <c r="I81" s="3">
        <v>758.09999999999991</v>
      </c>
      <c r="J81" s="8">
        <v>8</v>
      </c>
      <c r="K81" s="31">
        <v>993.74</v>
      </c>
      <c r="L81" s="5">
        <v>0</v>
      </c>
    </row>
    <row r="82" spans="1:12" x14ac:dyDescent="0.25">
      <c r="A82" s="11">
        <v>2019</v>
      </c>
      <c r="B82" s="8">
        <v>9006</v>
      </c>
      <c r="C82" s="1" t="s">
        <v>29</v>
      </c>
      <c r="D82" s="8" t="s">
        <v>31</v>
      </c>
      <c r="E82" s="2">
        <v>43678</v>
      </c>
      <c r="F82" s="3">
        <v>5</v>
      </c>
      <c r="G82" s="3">
        <v>39</v>
      </c>
      <c r="H82" s="3">
        <v>213</v>
      </c>
      <c r="I82" s="3">
        <v>758.09999999999991</v>
      </c>
      <c r="J82" s="8">
        <v>6</v>
      </c>
      <c r="K82" s="31">
        <v>700.25</v>
      </c>
      <c r="L82" s="5">
        <v>0</v>
      </c>
    </row>
    <row r="83" spans="1:12" x14ac:dyDescent="0.25">
      <c r="A83" s="11">
        <v>2019</v>
      </c>
      <c r="B83" s="8">
        <v>9006</v>
      </c>
      <c r="C83" s="1" t="s">
        <v>29</v>
      </c>
      <c r="D83" s="8" t="s">
        <v>32</v>
      </c>
      <c r="E83" s="2">
        <v>43678</v>
      </c>
      <c r="F83" s="3">
        <v>5</v>
      </c>
      <c r="G83" s="3">
        <v>39</v>
      </c>
      <c r="H83" s="3">
        <v>213</v>
      </c>
      <c r="I83" s="3">
        <v>758.09999999999991</v>
      </c>
      <c r="J83" s="8">
        <v>2</v>
      </c>
      <c r="K83" s="31">
        <v>1030.3599999999999</v>
      </c>
      <c r="L83" s="5">
        <v>0</v>
      </c>
    </row>
    <row r="84" spans="1:12" x14ac:dyDescent="0.25">
      <c r="A84" s="11">
        <v>2019</v>
      </c>
      <c r="B84" s="8">
        <v>9006</v>
      </c>
      <c r="C84" s="1" t="s">
        <v>29</v>
      </c>
      <c r="D84" s="8" t="s">
        <v>33</v>
      </c>
      <c r="E84" s="2">
        <v>43678</v>
      </c>
      <c r="F84" s="3">
        <v>5</v>
      </c>
      <c r="G84" s="3">
        <v>39</v>
      </c>
      <c r="H84" s="3">
        <v>213</v>
      </c>
      <c r="I84" s="3">
        <v>758.09999999999991</v>
      </c>
      <c r="J84" s="8">
        <v>9</v>
      </c>
      <c r="K84" s="31">
        <v>1074.18</v>
      </c>
      <c r="L84" s="5">
        <v>0</v>
      </c>
    </row>
    <row r="85" spans="1:12" x14ac:dyDescent="0.25">
      <c r="A85" s="11">
        <v>2019</v>
      </c>
      <c r="B85" s="8">
        <v>9006</v>
      </c>
      <c r="C85" s="1" t="s">
        <v>29</v>
      </c>
      <c r="D85" s="8" t="s">
        <v>34</v>
      </c>
      <c r="E85" s="2">
        <v>43678</v>
      </c>
      <c r="F85" s="3">
        <v>5</v>
      </c>
      <c r="G85" s="3">
        <v>39</v>
      </c>
      <c r="H85" s="3">
        <v>213</v>
      </c>
      <c r="I85" s="3">
        <v>758.09999999999991</v>
      </c>
      <c r="J85" s="8">
        <v>8</v>
      </c>
      <c r="K85" s="31">
        <v>837.75</v>
      </c>
      <c r="L85" s="5">
        <v>0</v>
      </c>
    </row>
    <row r="86" spans="1:12" x14ac:dyDescent="0.25">
      <c r="A86" s="11">
        <v>2019</v>
      </c>
      <c r="B86" s="8">
        <v>9006</v>
      </c>
      <c r="C86" s="1" t="s">
        <v>29</v>
      </c>
      <c r="D86" s="8" t="s">
        <v>35</v>
      </c>
      <c r="E86" s="2">
        <v>43678</v>
      </c>
      <c r="F86" s="3">
        <v>5</v>
      </c>
      <c r="G86" s="3">
        <v>39</v>
      </c>
      <c r="H86" s="3">
        <v>213</v>
      </c>
      <c r="I86" s="3">
        <v>758.09999999999991</v>
      </c>
      <c r="J86" s="8">
        <v>6</v>
      </c>
      <c r="K86" s="31">
        <v>586.23</v>
      </c>
      <c r="L86" s="5">
        <v>0</v>
      </c>
    </row>
    <row r="87" spans="1:12" x14ac:dyDescent="0.25">
      <c r="A87" s="11">
        <v>2019</v>
      </c>
      <c r="B87" s="8">
        <v>9009</v>
      </c>
      <c r="C87" s="1" t="s">
        <v>29</v>
      </c>
      <c r="D87" s="8" t="s">
        <v>32</v>
      </c>
      <c r="E87" s="2">
        <v>43678</v>
      </c>
      <c r="F87" s="3">
        <v>5</v>
      </c>
      <c r="G87" s="3">
        <v>39</v>
      </c>
      <c r="H87" s="3">
        <v>213</v>
      </c>
      <c r="I87" s="3">
        <v>758.09999999999991</v>
      </c>
      <c r="J87" s="8">
        <v>8</v>
      </c>
      <c r="K87" s="31">
        <v>852.68</v>
      </c>
      <c r="L87" s="5">
        <v>0</v>
      </c>
    </row>
    <row r="88" spans="1:12" x14ac:dyDescent="0.25">
      <c r="A88" s="11">
        <v>2019</v>
      </c>
      <c r="B88" s="8">
        <v>9009</v>
      </c>
      <c r="C88" s="1" t="s">
        <v>29</v>
      </c>
      <c r="D88" s="8" t="s">
        <v>33</v>
      </c>
      <c r="E88" s="2">
        <v>43678</v>
      </c>
      <c r="F88" s="3">
        <v>5</v>
      </c>
      <c r="G88" s="3">
        <v>39</v>
      </c>
      <c r="H88" s="3">
        <v>213</v>
      </c>
      <c r="I88" s="3">
        <v>758.09999999999991</v>
      </c>
      <c r="J88" s="8">
        <v>9</v>
      </c>
      <c r="K88" s="31">
        <v>973.67</v>
      </c>
      <c r="L88" s="5">
        <v>0</v>
      </c>
    </row>
    <row r="89" spans="1:12" x14ac:dyDescent="0.25">
      <c r="A89" s="11">
        <v>2019</v>
      </c>
      <c r="B89" s="8">
        <v>9009</v>
      </c>
      <c r="C89" s="1" t="s">
        <v>29</v>
      </c>
      <c r="D89" s="8" t="s">
        <v>34</v>
      </c>
      <c r="E89" s="2">
        <v>43678</v>
      </c>
      <c r="F89" s="3">
        <v>5</v>
      </c>
      <c r="G89" s="3">
        <v>39</v>
      </c>
      <c r="H89" s="3">
        <v>213</v>
      </c>
      <c r="I89" s="3">
        <v>758.09999999999991</v>
      </c>
      <c r="J89" s="8">
        <v>8</v>
      </c>
      <c r="K89" s="31">
        <v>895.31</v>
      </c>
      <c r="L89" s="5">
        <v>0</v>
      </c>
    </row>
    <row r="90" spans="1:12" x14ac:dyDescent="0.25">
      <c r="A90" s="11">
        <v>2019</v>
      </c>
      <c r="B90" s="8">
        <v>9009</v>
      </c>
      <c r="C90" s="1" t="s">
        <v>29</v>
      </c>
      <c r="D90" s="8" t="s">
        <v>35</v>
      </c>
      <c r="E90" s="2">
        <v>43678</v>
      </c>
      <c r="F90" s="3">
        <v>5</v>
      </c>
      <c r="G90" s="3">
        <v>39</v>
      </c>
      <c r="H90" s="3">
        <v>213</v>
      </c>
      <c r="I90" s="3">
        <v>758.09999999999991</v>
      </c>
      <c r="J90" s="8">
        <v>6</v>
      </c>
      <c r="K90" s="31">
        <v>726.82</v>
      </c>
      <c r="L90" s="5">
        <v>0</v>
      </c>
    </row>
    <row r="91" spans="1:12" x14ac:dyDescent="0.25">
      <c r="A91" s="11">
        <v>2019</v>
      </c>
      <c r="B91" s="8">
        <v>9004</v>
      </c>
      <c r="C91" s="1" t="s">
        <v>30</v>
      </c>
      <c r="D91" s="8" t="s">
        <v>32</v>
      </c>
      <c r="E91" s="2">
        <v>43678</v>
      </c>
      <c r="F91" s="3">
        <v>5</v>
      </c>
      <c r="G91" s="3">
        <v>39</v>
      </c>
      <c r="H91" s="3">
        <v>213</v>
      </c>
      <c r="I91" s="3">
        <v>758.09999999999991</v>
      </c>
      <c r="J91" s="8">
        <v>7</v>
      </c>
      <c r="K91" s="31">
        <v>963.72</v>
      </c>
      <c r="L91" s="5">
        <v>0</v>
      </c>
    </row>
    <row r="92" spans="1:12" x14ac:dyDescent="0.25">
      <c r="A92" s="11">
        <v>2019</v>
      </c>
      <c r="B92" s="8">
        <v>9004</v>
      </c>
      <c r="C92" s="1" t="s">
        <v>30</v>
      </c>
      <c r="D92" s="8" t="s">
        <v>33</v>
      </c>
      <c r="E92" s="2">
        <v>43678</v>
      </c>
      <c r="F92" s="3">
        <v>5</v>
      </c>
      <c r="G92" s="3">
        <v>39</v>
      </c>
      <c r="H92" s="3">
        <v>213</v>
      </c>
      <c r="I92" s="3">
        <v>758.09999999999991</v>
      </c>
      <c r="J92" s="8">
        <v>10</v>
      </c>
      <c r="K92" s="31">
        <v>1138.57</v>
      </c>
      <c r="L92" s="5">
        <v>0</v>
      </c>
    </row>
    <row r="93" spans="1:12" x14ac:dyDescent="0.25">
      <c r="A93" s="11">
        <v>2019</v>
      </c>
      <c r="B93" s="8">
        <v>9004</v>
      </c>
      <c r="C93" s="1" t="s">
        <v>30</v>
      </c>
      <c r="D93" s="8" t="s">
        <v>34</v>
      </c>
      <c r="E93" s="2">
        <v>43678</v>
      </c>
      <c r="F93" s="3">
        <v>5</v>
      </c>
      <c r="G93" s="3">
        <v>39</v>
      </c>
      <c r="H93" s="3">
        <v>213</v>
      </c>
      <c r="I93" s="3">
        <v>758.09999999999991</v>
      </c>
      <c r="J93" s="8">
        <v>8</v>
      </c>
      <c r="K93" s="31">
        <v>1157.2</v>
      </c>
      <c r="L93" s="5">
        <v>0</v>
      </c>
    </row>
    <row r="94" spans="1:12" x14ac:dyDescent="0.25">
      <c r="A94" s="11">
        <v>2019</v>
      </c>
      <c r="B94" s="8">
        <v>9004</v>
      </c>
      <c r="C94" s="1" t="s">
        <v>30</v>
      </c>
      <c r="D94" s="8" t="s">
        <v>35</v>
      </c>
      <c r="E94" s="2">
        <v>43678</v>
      </c>
      <c r="F94" s="3">
        <v>5</v>
      </c>
      <c r="G94" s="3">
        <v>39</v>
      </c>
      <c r="H94" s="3">
        <v>213</v>
      </c>
      <c r="I94" s="3">
        <v>758.09999999999991</v>
      </c>
      <c r="J94" s="8">
        <v>7</v>
      </c>
      <c r="K94" s="31">
        <v>1092.6099999999999</v>
      </c>
      <c r="L94" s="5">
        <v>0</v>
      </c>
    </row>
    <row r="95" spans="1:12" x14ac:dyDescent="0.25">
      <c r="A95" s="11">
        <v>2019</v>
      </c>
      <c r="B95" s="8">
        <v>9005</v>
      </c>
      <c r="C95" s="1" t="s">
        <v>30</v>
      </c>
      <c r="D95" s="8" t="s">
        <v>31</v>
      </c>
      <c r="E95" s="2">
        <v>43678</v>
      </c>
      <c r="F95" s="3">
        <v>5</v>
      </c>
      <c r="G95" s="3">
        <v>39</v>
      </c>
      <c r="H95" s="3">
        <v>213</v>
      </c>
      <c r="I95" s="3">
        <v>758.09999999999991</v>
      </c>
      <c r="J95" s="8">
        <v>9</v>
      </c>
      <c r="K95" s="31">
        <v>1012.06</v>
      </c>
      <c r="L95" s="5">
        <v>0</v>
      </c>
    </row>
    <row r="96" spans="1:12" x14ac:dyDescent="0.25">
      <c r="A96" s="11">
        <v>2019</v>
      </c>
      <c r="B96" s="8">
        <v>9005</v>
      </c>
      <c r="C96" s="1" t="s">
        <v>30</v>
      </c>
      <c r="D96" s="8" t="s">
        <v>32</v>
      </c>
      <c r="E96" s="2">
        <v>43678</v>
      </c>
      <c r="F96" s="3">
        <v>5</v>
      </c>
      <c r="G96" s="3">
        <v>39</v>
      </c>
      <c r="H96" s="3">
        <v>213</v>
      </c>
      <c r="I96" s="3">
        <v>758.09999999999991</v>
      </c>
      <c r="J96" s="8">
        <v>8</v>
      </c>
      <c r="K96" s="31">
        <v>1094.81</v>
      </c>
      <c r="L96" s="5">
        <v>0</v>
      </c>
    </row>
    <row r="97" spans="1:12" x14ac:dyDescent="0.25">
      <c r="A97" s="11">
        <v>2019</v>
      </c>
      <c r="B97" s="8">
        <v>9005</v>
      </c>
      <c r="C97" s="1" t="s">
        <v>30</v>
      </c>
      <c r="D97" s="8" t="s">
        <v>33</v>
      </c>
      <c r="E97" s="2">
        <v>43678</v>
      </c>
      <c r="F97" s="3">
        <v>5</v>
      </c>
      <c r="G97" s="3">
        <v>39</v>
      </c>
      <c r="H97" s="3">
        <v>213</v>
      </c>
      <c r="I97" s="3">
        <v>758.09999999999991</v>
      </c>
      <c r="J97" s="8">
        <v>11</v>
      </c>
      <c r="K97" s="31">
        <v>1229.92</v>
      </c>
      <c r="L97" s="5">
        <v>0</v>
      </c>
    </row>
    <row r="98" spans="1:12" x14ac:dyDescent="0.25">
      <c r="A98" s="11">
        <v>2019</v>
      </c>
      <c r="B98" s="8">
        <v>9005</v>
      </c>
      <c r="C98" s="1" t="s">
        <v>30</v>
      </c>
      <c r="D98" s="8" t="s">
        <v>34</v>
      </c>
      <c r="E98" s="2">
        <v>43678</v>
      </c>
      <c r="F98" s="3">
        <v>5</v>
      </c>
      <c r="G98" s="3">
        <v>39</v>
      </c>
      <c r="H98" s="3">
        <v>213</v>
      </c>
      <c r="I98" s="3">
        <v>758.09999999999991</v>
      </c>
      <c r="J98" s="8">
        <v>7</v>
      </c>
      <c r="K98" s="31">
        <v>981.83</v>
      </c>
      <c r="L98" s="5">
        <v>0</v>
      </c>
    </row>
    <row r="99" spans="1:12" x14ac:dyDescent="0.25">
      <c r="A99" s="11">
        <v>2019</v>
      </c>
      <c r="B99" s="8">
        <v>9005</v>
      </c>
      <c r="C99" s="1" t="s">
        <v>30</v>
      </c>
      <c r="D99" s="8" t="s">
        <v>35</v>
      </c>
      <c r="E99" s="2">
        <v>43678</v>
      </c>
      <c r="F99" s="3">
        <v>5</v>
      </c>
      <c r="G99" s="3">
        <v>39</v>
      </c>
      <c r="H99" s="3">
        <v>213</v>
      </c>
      <c r="I99" s="3">
        <v>758.09999999999991</v>
      </c>
      <c r="J99" s="8">
        <v>10</v>
      </c>
      <c r="K99" s="31">
        <v>1140.68</v>
      </c>
      <c r="L99" s="5">
        <v>0</v>
      </c>
    </row>
    <row r="100" spans="1:12" x14ac:dyDescent="0.25">
      <c r="A100" s="11">
        <v>2019</v>
      </c>
      <c r="B100" s="8">
        <v>9011</v>
      </c>
      <c r="C100" s="1" t="s">
        <v>30</v>
      </c>
      <c r="D100" s="8" t="s">
        <v>32</v>
      </c>
      <c r="E100" s="2">
        <v>43678</v>
      </c>
      <c r="F100" s="3">
        <v>5</v>
      </c>
      <c r="G100" s="3">
        <v>39</v>
      </c>
      <c r="H100" s="3">
        <v>213</v>
      </c>
      <c r="I100" s="3">
        <v>758.09999999999991</v>
      </c>
      <c r="J100" s="8">
        <v>7</v>
      </c>
      <c r="K100" s="31">
        <v>812.38</v>
      </c>
      <c r="L100" s="5">
        <v>0</v>
      </c>
    </row>
    <row r="101" spans="1:12" x14ac:dyDescent="0.25">
      <c r="A101" s="11">
        <v>2019</v>
      </c>
      <c r="B101" s="8">
        <v>9011</v>
      </c>
      <c r="C101" s="1" t="s">
        <v>30</v>
      </c>
      <c r="D101" s="8" t="s">
        <v>33</v>
      </c>
      <c r="E101" s="2">
        <v>43678</v>
      </c>
      <c r="F101" s="3">
        <v>5</v>
      </c>
      <c r="G101" s="3">
        <v>39</v>
      </c>
      <c r="H101" s="3">
        <v>213</v>
      </c>
      <c r="I101" s="3">
        <v>758.09999999999991</v>
      </c>
      <c r="J101" s="8">
        <v>8</v>
      </c>
      <c r="K101" s="31">
        <v>1018.28</v>
      </c>
      <c r="L101" s="5">
        <v>0</v>
      </c>
    </row>
    <row r="102" spans="1:12" x14ac:dyDescent="0.25">
      <c r="A102" s="11">
        <v>2019</v>
      </c>
      <c r="B102" s="8">
        <v>9011</v>
      </c>
      <c r="C102" s="1" t="s">
        <v>30</v>
      </c>
      <c r="D102" s="8" t="s">
        <v>34</v>
      </c>
      <c r="E102" s="2">
        <v>43678</v>
      </c>
      <c r="F102" s="3">
        <v>5</v>
      </c>
      <c r="G102" s="3">
        <v>39</v>
      </c>
      <c r="H102" s="3">
        <v>213</v>
      </c>
      <c r="I102" s="3">
        <v>758.09999999999991</v>
      </c>
      <c r="J102" s="8">
        <v>11</v>
      </c>
      <c r="K102" s="31">
        <v>1141.53</v>
      </c>
      <c r="L102" s="5">
        <v>0</v>
      </c>
    </row>
    <row r="103" spans="1:12" x14ac:dyDescent="0.25">
      <c r="A103" s="11">
        <v>2019</v>
      </c>
      <c r="B103" s="8">
        <v>9011</v>
      </c>
      <c r="C103" s="1" t="s">
        <v>30</v>
      </c>
      <c r="D103" s="8" t="s">
        <v>35</v>
      </c>
      <c r="E103" s="2">
        <v>43678</v>
      </c>
      <c r="F103" s="3">
        <v>5</v>
      </c>
      <c r="G103" s="3">
        <v>39</v>
      </c>
      <c r="H103" s="3">
        <v>213</v>
      </c>
      <c r="I103" s="3">
        <v>758.09999999999991</v>
      </c>
      <c r="J103" s="8">
        <v>10</v>
      </c>
      <c r="K103" s="31">
        <v>1252.68</v>
      </c>
      <c r="L103" s="5">
        <v>0</v>
      </c>
    </row>
    <row r="104" spans="1:12" x14ac:dyDescent="0.25">
      <c r="A104" s="11">
        <v>2019</v>
      </c>
      <c r="B104" s="3">
        <v>9001</v>
      </c>
      <c r="C104" s="1" t="s">
        <v>23</v>
      </c>
      <c r="D104" s="3" t="s">
        <v>37</v>
      </c>
      <c r="E104" s="2">
        <v>43685</v>
      </c>
      <c r="F104" s="3">
        <v>6</v>
      </c>
      <c r="G104" s="3">
        <v>46</v>
      </c>
      <c r="H104" s="3">
        <v>220</v>
      </c>
      <c r="I104" s="3">
        <v>877.8</v>
      </c>
      <c r="J104" s="3">
        <v>7</v>
      </c>
      <c r="K104" s="30">
        <v>1072.2</v>
      </c>
      <c r="L104" s="5">
        <v>0</v>
      </c>
    </row>
    <row r="105" spans="1:12" x14ac:dyDescent="0.25">
      <c r="A105" s="11">
        <v>2019</v>
      </c>
      <c r="B105" s="3">
        <v>9001</v>
      </c>
      <c r="C105" s="1" t="s">
        <v>23</v>
      </c>
      <c r="D105" s="3" t="s">
        <v>38</v>
      </c>
      <c r="E105" s="2">
        <v>43685</v>
      </c>
      <c r="F105" s="3">
        <v>6</v>
      </c>
      <c r="G105" s="3">
        <v>46</v>
      </c>
      <c r="H105" s="3">
        <v>220</v>
      </c>
      <c r="I105" s="3">
        <v>877.8</v>
      </c>
      <c r="J105" s="3">
        <v>8</v>
      </c>
      <c r="K105" s="30">
        <v>942.95</v>
      </c>
      <c r="L105" s="5">
        <v>0</v>
      </c>
    </row>
    <row r="106" spans="1:12" x14ac:dyDescent="0.25">
      <c r="A106" s="11">
        <v>2019</v>
      </c>
      <c r="B106" s="3">
        <v>9001</v>
      </c>
      <c r="C106" s="1" t="s">
        <v>23</v>
      </c>
      <c r="D106" s="3" t="s">
        <v>34</v>
      </c>
      <c r="E106" s="2">
        <v>43685</v>
      </c>
      <c r="F106" s="3">
        <v>6</v>
      </c>
      <c r="G106" s="3">
        <v>46</v>
      </c>
      <c r="H106" s="3">
        <v>220</v>
      </c>
      <c r="I106" s="3">
        <v>877.8</v>
      </c>
      <c r="J106" s="3">
        <v>8</v>
      </c>
      <c r="K106" s="30">
        <v>949.42</v>
      </c>
      <c r="L106" s="5">
        <v>0</v>
      </c>
    </row>
    <row r="107" spans="1:12" x14ac:dyDescent="0.25">
      <c r="A107" s="11">
        <v>2019</v>
      </c>
      <c r="B107" s="3">
        <v>9008</v>
      </c>
      <c r="C107" s="1" t="s">
        <v>23</v>
      </c>
      <c r="D107" s="3" t="s">
        <v>36</v>
      </c>
      <c r="E107" s="2">
        <v>43685</v>
      </c>
      <c r="F107" s="3">
        <v>6</v>
      </c>
      <c r="G107" s="3">
        <v>46</v>
      </c>
      <c r="H107" s="3">
        <v>220</v>
      </c>
      <c r="I107" s="3">
        <v>877.8</v>
      </c>
      <c r="J107" s="3">
        <v>8</v>
      </c>
      <c r="K107" s="30">
        <v>1023.61</v>
      </c>
      <c r="L107" s="5">
        <v>0</v>
      </c>
    </row>
    <row r="108" spans="1:12" x14ac:dyDescent="0.25">
      <c r="A108" s="11">
        <v>2019</v>
      </c>
      <c r="B108" s="3">
        <v>9008</v>
      </c>
      <c r="C108" s="1" t="s">
        <v>23</v>
      </c>
      <c r="D108" s="3" t="s">
        <v>32</v>
      </c>
      <c r="E108" s="2">
        <v>43685</v>
      </c>
      <c r="F108" s="3">
        <v>6</v>
      </c>
      <c r="G108" s="3">
        <v>46</v>
      </c>
      <c r="H108" s="3">
        <v>220</v>
      </c>
      <c r="I108" s="3">
        <v>877.8</v>
      </c>
      <c r="J108" s="3">
        <v>8</v>
      </c>
      <c r="K108" s="30">
        <v>1053.33</v>
      </c>
      <c r="L108" s="5">
        <v>0</v>
      </c>
    </row>
    <row r="109" spans="1:12" x14ac:dyDescent="0.25">
      <c r="A109" s="11">
        <v>2019</v>
      </c>
      <c r="B109" s="3">
        <v>9008</v>
      </c>
      <c r="C109" s="1" t="s">
        <v>23</v>
      </c>
      <c r="D109" s="3" t="s">
        <v>38</v>
      </c>
      <c r="E109" s="2">
        <v>43685</v>
      </c>
      <c r="F109" s="3">
        <v>6</v>
      </c>
      <c r="G109" s="3">
        <v>46</v>
      </c>
      <c r="H109" s="3">
        <v>220</v>
      </c>
      <c r="I109" s="3">
        <v>877.8</v>
      </c>
      <c r="J109" s="3">
        <v>7</v>
      </c>
      <c r="K109" s="30">
        <v>922.67</v>
      </c>
      <c r="L109" s="5">
        <v>0</v>
      </c>
    </row>
    <row r="110" spans="1:12" x14ac:dyDescent="0.25">
      <c r="A110" s="11">
        <v>2019</v>
      </c>
      <c r="B110" s="3">
        <v>9008</v>
      </c>
      <c r="C110" s="1" t="s">
        <v>23</v>
      </c>
      <c r="D110" s="3" t="s">
        <v>39</v>
      </c>
      <c r="E110" s="2">
        <v>43685</v>
      </c>
      <c r="F110" s="3">
        <v>6</v>
      </c>
      <c r="G110" s="3">
        <v>46</v>
      </c>
      <c r="H110" s="3">
        <v>220</v>
      </c>
      <c r="I110" s="3">
        <v>877.8</v>
      </c>
      <c r="J110" s="3">
        <v>7</v>
      </c>
      <c r="K110" s="30">
        <v>865.25</v>
      </c>
      <c r="L110" s="5">
        <v>0</v>
      </c>
    </row>
    <row r="111" spans="1:12" x14ac:dyDescent="0.25">
      <c r="A111" s="11">
        <v>2019</v>
      </c>
      <c r="B111" s="3">
        <v>9010</v>
      </c>
      <c r="C111" s="1" t="s">
        <v>23</v>
      </c>
      <c r="D111" s="3" t="s">
        <v>36</v>
      </c>
      <c r="E111" s="2">
        <v>43685</v>
      </c>
      <c r="F111" s="3">
        <v>6</v>
      </c>
      <c r="G111" s="3">
        <v>46</v>
      </c>
      <c r="H111" s="3">
        <v>220</v>
      </c>
      <c r="I111" s="3">
        <v>877.8</v>
      </c>
      <c r="J111" s="3">
        <v>10</v>
      </c>
      <c r="K111" s="30">
        <v>1324.23</v>
      </c>
      <c r="L111" s="5">
        <v>0</v>
      </c>
    </row>
    <row r="112" spans="1:12" x14ac:dyDescent="0.25">
      <c r="A112" s="11">
        <v>2019</v>
      </c>
      <c r="B112" s="3">
        <v>9010</v>
      </c>
      <c r="C112" s="1" t="s">
        <v>23</v>
      </c>
      <c r="D112" s="3" t="s">
        <v>32</v>
      </c>
      <c r="E112" s="2">
        <v>43685</v>
      </c>
      <c r="F112" s="3">
        <v>6</v>
      </c>
      <c r="G112" s="3">
        <v>46</v>
      </c>
      <c r="H112" s="3">
        <v>220</v>
      </c>
      <c r="I112" s="3">
        <v>877.8</v>
      </c>
      <c r="J112" s="3">
        <v>7</v>
      </c>
      <c r="K112" s="30">
        <v>908.48</v>
      </c>
      <c r="L112" s="5">
        <v>0</v>
      </c>
    </row>
    <row r="113" spans="1:12" x14ac:dyDescent="0.25">
      <c r="A113" s="11">
        <v>2019</v>
      </c>
      <c r="B113" s="3">
        <v>9010</v>
      </c>
      <c r="C113" s="1" t="s">
        <v>23</v>
      </c>
      <c r="D113" s="3" t="s">
        <v>33</v>
      </c>
      <c r="E113" s="2">
        <v>43685</v>
      </c>
      <c r="F113" s="3">
        <v>6</v>
      </c>
      <c r="G113" s="3">
        <v>46</v>
      </c>
      <c r="H113" s="3">
        <v>220</v>
      </c>
      <c r="I113" s="3">
        <v>877.8</v>
      </c>
      <c r="J113" s="3">
        <v>8</v>
      </c>
      <c r="K113" s="30">
        <v>922.67</v>
      </c>
      <c r="L113" s="5">
        <v>0</v>
      </c>
    </row>
    <row r="114" spans="1:12" x14ac:dyDescent="0.25">
      <c r="A114" s="11">
        <v>2019</v>
      </c>
      <c r="B114" s="3">
        <v>9010</v>
      </c>
      <c r="C114" s="1" t="s">
        <v>23</v>
      </c>
      <c r="D114" s="3" t="s">
        <v>34</v>
      </c>
      <c r="E114" s="2">
        <v>43685</v>
      </c>
      <c r="F114" s="3">
        <v>6</v>
      </c>
      <c r="G114" s="3">
        <v>46</v>
      </c>
      <c r="H114" s="3">
        <v>220</v>
      </c>
      <c r="I114" s="3">
        <v>877.8</v>
      </c>
      <c r="J114" s="3">
        <v>8</v>
      </c>
      <c r="K114" s="30">
        <v>999.51</v>
      </c>
      <c r="L114" s="5">
        <v>0</v>
      </c>
    </row>
    <row r="115" spans="1:12" x14ac:dyDescent="0.25">
      <c r="A115" s="11">
        <v>2019</v>
      </c>
      <c r="B115" s="3">
        <v>9010</v>
      </c>
      <c r="C115" s="1" t="s">
        <v>23</v>
      </c>
      <c r="D115" s="3" t="s">
        <v>35</v>
      </c>
      <c r="E115" s="2">
        <v>43685</v>
      </c>
      <c r="F115" s="3">
        <v>6</v>
      </c>
      <c r="G115" s="3">
        <v>46</v>
      </c>
      <c r="H115" s="3">
        <v>220</v>
      </c>
      <c r="I115" s="3">
        <v>877.8</v>
      </c>
      <c r="J115" s="3">
        <v>8</v>
      </c>
      <c r="K115" s="30">
        <v>951.75</v>
      </c>
      <c r="L115" s="5">
        <v>0</v>
      </c>
    </row>
    <row r="116" spans="1:12" x14ac:dyDescent="0.25">
      <c r="A116" s="11">
        <v>2019</v>
      </c>
      <c r="B116" s="3">
        <v>9002</v>
      </c>
      <c r="C116" s="1" t="s">
        <v>28</v>
      </c>
      <c r="D116" s="3" t="s">
        <v>36</v>
      </c>
      <c r="E116" s="2">
        <v>43685</v>
      </c>
      <c r="F116" s="3">
        <v>6</v>
      </c>
      <c r="G116" s="3">
        <v>46</v>
      </c>
      <c r="H116" s="3">
        <v>220</v>
      </c>
      <c r="I116" s="3">
        <v>877.8</v>
      </c>
      <c r="J116" s="3">
        <v>7</v>
      </c>
      <c r="K116" s="30">
        <v>1128.19</v>
      </c>
      <c r="L116" s="5">
        <v>0</v>
      </c>
    </row>
    <row r="117" spans="1:12" x14ac:dyDescent="0.25">
      <c r="A117" s="11">
        <v>2019</v>
      </c>
      <c r="B117" s="3">
        <v>9002</v>
      </c>
      <c r="C117" s="1" t="s">
        <v>28</v>
      </c>
      <c r="D117" s="3" t="s">
        <v>37</v>
      </c>
      <c r="E117" s="2">
        <v>43685</v>
      </c>
      <c r="F117" s="3">
        <v>6</v>
      </c>
      <c r="G117" s="3">
        <v>46</v>
      </c>
      <c r="H117" s="3">
        <v>220</v>
      </c>
      <c r="I117" s="3">
        <v>877.8</v>
      </c>
      <c r="J117" s="3">
        <v>8</v>
      </c>
      <c r="K117" s="30">
        <v>1243.8900000000001</v>
      </c>
      <c r="L117" s="5">
        <v>0</v>
      </c>
    </row>
    <row r="118" spans="1:12" x14ac:dyDescent="0.25">
      <c r="A118" s="11">
        <v>2019</v>
      </c>
      <c r="B118" s="3">
        <v>9002</v>
      </c>
      <c r="C118" s="1" t="s">
        <v>28</v>
      </c>
      <c r="D118" s="3" t="s">
        <v>38</v>
      </c>
      <c r="E118" s="2">
        <v>43685</v>
      </c>
      <c r="F118" s="3">
        <v>6</v>
      </c>
      <c r="G118" s="3">
        <v>46</v>
      </c>
      <c r="H118" s="3">
        <v>220</v>
      </c>
      <c r="I118" s="3">
        <v>877.8</v>
      </c>
      <c r="J118" s="3">
        <v>9</v>
      </c>
      <c r="K118" s="30">
        <v>1508.36</v>
      </c>
      <c r="L118" s="5">
        <v>0</v>
      </c>
    </row>
    <row r="119" spans="1:12" x14ac:dyDescent="0.25">
      <c r="A119" s="11">
        <v>2019</v>
      </c>
      <c r="B119" s="3">
        <v>9002</v>
      </c>
      <c r="C119" s="1" t="s">
        <v>28</v>
      </c>
      <c r="D119" s="3" t="s">
        <v>40</v>
      </c>
      <c r="E119" s="2">
        <v>43685</v>
      </c>
      <c r="F119" s="3">
        <v>6</v>
      </c>
      <c r="G119" s="3">
        <v>46</v>
      </c>
      <c r="H119" s="3">
        <v>220</v>
      </c>
      <c r="I119" s="3">
        <v>877.8</v>
      </c>
      <c r="J119" s="3">
        <v>7</v>
      </c>
      <c r="K119" s="30">
        <v>828.19</v>
      </c>
      <c r="L119" s="5">
        <v>0</v>
      </c>
    </row>
    <row r="120" spans="1:12" x14ac:dyDescent="0.25">
      <c r="A120" s="11">
        <v>2019</v>
      </c>
      <c r="B120" s="3">
        <v>9007</v>
      </c>
      <c r="C120" s="1" t="s">
        <v>28</v>
      </c>
      <c r="D120" s="3" t="s">
        <v>36</v>
      </c>
      <c r="E120" s="2">
        <v>43685</v>
      </c>
      <c r="F120" s="3">
        <v>6</v>
      </c>
      <c r="G120" s="3">
        <v>46</v>
      </c>
      <c r="H120" s="3">
        <v>220</v>
      </c>
      <c r="I120" s="3">
        <v>877.8</v>
      </c>
      <c r="J120" s="3">
        <v>8</v>
      </c>
      <c r="K120" s="30">
        <v>1173.58</v>
      </c>
      <c r="L120" s="5">
        <v>0</v>
      </c>
    </row>
    <row r="121" spans="1:12" x14ac:dyDescent="0.25">
      <c r="A121" s="11">
        <v>2019</v>
      </c>
      <c r="B121" s="3">
        <v>9007</v>
      </c>
      <c r="C121" s="1" t="s">
        <v>28</v>
      </c>
      <c r="D121" s="3" t="s">
        <v>37</v>
      </c>
      <c r="E121" s="2">
        <v>43685</v>
      </c>
      <c r="F121" s="3">
        <v>6</v>
      </c>
      <c r="G121" s="3">
        <v>46</v>
      </c>
      <c r="H121" s="3">
        <v>220</v>
      </c>
      <c r="I121" s="3">
        <v>877.8</v>
      </c>
      <c r="J121" s="3">
        <v>9</v>
      </c>
      <c r="K121" s="30">
        <v>1263.55</v>
      </c>
      <c r="L121" s="5">
        <v>0</v>
      </c>
    </row>
    <row r="122" spans="1:12" x14ac:dyDescent="0.25">
      <c r="A122" s="11">
        <v>2019</v>
      </c>
      <c r="B122" s="3">
        <v>9007</v>
      </c>
      <c r="C122" s="1" t="s">
        <v>28</v>
      </c>
      <c r="D122" s="3" t="s">
        <v>38</v>
      </c>
      <c r="E122" s="2">
        <v>43685</v>
      </c>
      <c r="F122" s="3">
        <v>6</v>
      </c>
      <c r="G122" s="3">
        <v>46</v>
      </c>
      <c r="H122" s="3">
        <v>220</v>
      </c>
      <c r="I122" s="3">
        <v>877.8</v>
      </c>
      <c r="J122" s="3">
        <v>8</v>
      </c>
      <c r="K122" s="30">
        <v>1197.9000000000001</v>
      </c>
      <c r="L122" s="5">
        <v>0</v>
      </c>
    </row>
    <row r="123" spans="1:12" x14ac:dyDescent="0.25">
      <c r="A123" s="11">
        <v>2019</v>
      </c>
      <c r="B123" s="3">
        <v>9007</v>
      </c>
      <c r="C123" s="1" t="s">
        <v>28</v>
      </c>
      <c r="D123" s="3" t="s">
        <v>40</v>
      </c>
      <c r="E123" s="2">
        <v>43685</v>
      </c>
      <c r="F123" s="3">
        <v>6</v>
      </c>
      <c r="G123" s="3">
        <v>46</v>
      </c>
      <c r="H123" s="3">
        <v>220</v>
      </c>
      <c r="I123" s="3">
        <v>877.8</v>
      </c>
      <c r="J123" s="3">
        <v>10</v>
      </c>
      <c r="K123" s="30">
        <v>1614.08</v>
      </c>
      <c r="L123" s="5">
        <v>0</v>
      </c>
    </row>
    <row r="124" spans="1:12" x14ac:dyDescent="0.25">
      <c r="A124" s="11">
        <v>2019</v>
      </c>
      <c r="B124" s="3">
        <v>9012</v>
      </c>
      <c r="C124" s="1" t="s">
        <v>28</v>
      </c>
      <c r="D124" s="3" t="s">
        <v>36</v>
      </c>
      <c r="E124" s="2">
        <v>43685</v>
      </c>
      <c r="F124" s="3">
        <v>6</v>
      </c>
      <c r="G124" s="3">
        <v>46</v>
      </c>
      <c r="H124" s="3">
        <v>220</v>
      </c>
      <c r="I124" s="3">
        <v>877.8</v>
      </c>
      <c r="J124" s="3">
        <v>7</v>
      </c>
      <c r="K124" s="30">
        <v>933.87</v>
      </c>
      <c r="L124" s="5">
        <v>0</v>
      </c>
    </row>
    <row r="125" spans="1:12" x14ac:dyDescent="0.25">
      <c r="A125" s="11">
        <v>2019</v>
      </c>
      <c r="B125" s="3">
        <v>9012</v>
      </c>
      <c r="C125" s="1" t="s">
        <v>28</v>
      </c>
      <c r="D125" s="3" t="s">
        <v>37</v>
      </c>
      <c r="E125" s="2">
        <v>43685</v>
      </c>
      <c r="F125" s="3">
        <v>6</v>
      </c>
      <c r="G125" s="3">
        <v>46</v>
      </c>
      <c r="H125" s="3">
        <v>220</v>
      </c>
      <c r="I125" s="3">
        <v>877.8</v>
      </c>
      <c r="J125" s="3">
        <v>10</v>
      </c>
      <c r="K125" s="30">
        <v>1606.3</v>
      </c>
      <c r="L125" s="5">
        <v>0</v>
      </c>
    </row>
    <row r="126" spans="1:12" x14ac:dyDescent="0.25">
      <c r="A126" s="11">
        <v>2019</v>
      </c>
      <c r="B126" s="3">
        <v>9012</v>
      </c>
      <c r="C126" s="1" t="s">
        <v>28</v>
      </c>
      <c r="D126" s="3" t="s">
        <v>38</v>
      </c>
      <c r="E126" s="2">
        <v>43685</v>
      </c>
      <c r="F126" s="3">
        <v>6</v>
      </c>
      <c r="G126" s="3">
        <v>46</v>
      </c>
      <c r="H126" s="3">
        <v>220</v>
      </c>
      <c r="I126" s="3">
        <v>877.8</v>
      </c>
      <c r="J126" s="3">
        <v>10</v>
      </c>
      <c r="K126" s="30">
        <v>1296.94</v>
      </c>
      <c r="L126" s="5">
        <v>0</v>
      </c>
    </row>
    <row r="127" spans="1:12" x14ac:dyDescent="0.25">
      <c r="A127" s="11">
        <v>2019</v>
      </c>
      <c r="B127" s="3">
        <v>9012</v>
      </c>
      <c r="C127" s="1" t="s">
        <v>28</v>
      </c>
      <c r="D127" s="3" t="s">
        <v>40</v>
      </c>
      <c r="E127" s="2">
        <v>43685</v>
      </c>
      <c r="F127" s="3">
        <v>6</v>
      </c>
      <c r="G127" s="3">
        <v>46</v>
      </c>
      <c r="H127" s="3">
        <v>220</v>
      </c>
      <c r="I127" s="3">
        <v>877.8</v>
      </c>
      <c r="J127" s="3">
        <v>7</v>
      </c>
      <c r="K127" s="30">
        <v>840.37</v>
      </c>
      <c r="L127" s="5">
        <v>0</v>
      </c>
    </row>
    <row r="128" spans="1:12" x14ac:dyDescent="0.25">
      <c r="A128" s="11">
        <v>2019</v>
      </c>
      <c r="B128" s="3">
        <v>9012</v>
      </c>
      <c r="C128" s="1" t="s">
        <v>28</v>
      </c>
      <c r="D128" s="3" t="s">
        <v>39</v>
      </c>
      <c r="E128" s="2">
        <v>43685</v>
      </c>
      <c r="F128" s="3">
        <v>6</v>
      </c>
      <c r="G128" s="3">
        <v>46</v>
      </c>
      <c r="H128" s="3">
        <v>220</v>
      </c>
      <c r="I128" s="3">
        <v>877.8</v>
      </c>
      <c r="J128" s="3">
        <v>9</v>
      </c>
      <c r="K128" s="30">
        <v>1342.35</v>
      </c>
      <c r="L128" s="5">
        <v>0</v>
      </c>
    </row>
    <row r="129" spans="1:12" x14ac:dyDescent="0.25">
      <c r="A129" s="11">
        <v>2019</v>
      </c>
      <c r="B129" s="3">
        <v>9003</v>
      </c>
      <c r="C129" s="1" t="s">
        <v>29</v>
      </c>
      <c r="D129" s="3" t="s">
        <v>36</v>
      </c>
      <c r="E129" s="2">
        <v>43685</v>
      </c>
      <c r="F129" s="3">
        <v>6</v>
      </c>
      <c r="G129" s="3">
        <v>46</v>
      </c>
      <c r="H129" s="3">
        <v>220</v>
      </c>
      <c r="I129" s="3">
        <v>877.8</v>
      </c>
      <c r="J129" s="3">
        <v>10</v>
      </c>
      <c r="K129" s="30">
        <v>1345.16</v>
      </c>
      <c r="L129" s="5">
        <v>0</v>
      </c>
    </row>
    <row r="130" spans="1:12" x14ac:dyDescent="0.25">
      <c r="A130" s="11">
        <v>2019</v>
      </c>
      <c r="B130" s="3">
        <v>9003</v>
      </c>
      <c r="C130" s="1" t="s">
        <v>29</v>
      </c>
      <c r="D130" s="3" t="s">
        <v>32</v>
      </c>
      <c r="E130" s="2">
        <v>43685</v>
      </c>
      <c r="F130" s="3">
        <v>6</v>
      </c>
      <c r="G130" s="3">
        <v>46</v>
      </c>
      <c r="H130" s="3">
        <v>220</v>
      </c>
      <c r="I130" s="3">
        <v>877.8</v>
      </c>
      <c r="J130" s="3">
        <v>9</v>
      </c>
      <c r="K130" s="30">
        <v>1353.26</v>
      </c>
      <c r="L130" s="5">
        <v>0</v>
      </c>
    </row>
    <row r="131" spans="1:12" x14ac:dyDescent="0.25">
      <c r="A131" s="11">
        <v>2019</v>
      </c>
      <c r="B131" s="3">
        <v>9003</v>
      </c>
      <c r="C131" s="1" t="s">
        <v>29</v>
      </c>
      <c r="D131" s="3" t="s">
        <v>38</v>
      </c>
      <c r="E131" s="2">
        <v>43685</v>
      </c>
      <c r="F131" s="3">
        <v>6</v>
      </c>
      <c r="G131" s="3">
        <v>46</v>
      </c>
      <c r="H131" s="3">
        <v>220</v>
      </c>
      <c r="I131" s="3">
        <v>877.8</v>
      </c>
      <c r="J131" s="3">
        <v>10</v>
      </c>
      <c r="K131" s="30">
        <v>1524.02</v>
      </c>
      <c r="L131" s="5">
        <v>0</v>
      </c>
    </row>
    <row r="132" spans="1:12" x14ac:dyDescent="0.25">
      <c r="A132" s="11">
        <v>2019</v>
      </c>
      <c r="B132" s="3">
        <v>9003</v>
      </c>
      <c r="C132" s="1" t="s">
        <v>29</v>
      </c>
      <c r="D132" s="3" t="s">
        <v>40</v>
      </c>
      <c r="E132" s="2">
        <v>43685</v>
      </c>
      <c r="F132" s="3">
        <v>6</v>
      </c>
      <c r="G132" s="3">
        <v>46</v>
      </c>
      <c r="H132" s="3">
        <v>220</v>
      </c>
      <c r="I132" s="3">
        <v>877.8</v>
      </c>
      <c r="J132" s="3">
        <v>7</v>
      </c>
      <c r="K132" s="30">
        <v>1096.23</v>
      </c>
      <c r="L132" s="5">
        <v>0</v>
      </c>
    </row>
    <row r="133" spans="1:12" x14ac:dyDescent="0.25">
      <c r="A133" s="11">
        <v>2019</v>
      </c>
      <c r="B133" s="3">
        <v>9003</v>
      </c>
      <c r="C133" s="1" t="s">
        <v>29</v>
      </c>
      <c r="D133" s="3" t="s">
        <v>39</v>
      </c>
      <c r="E133" s="2">
        <v>43685</v>
      </c>
      <c r="F133" s="3">
        <v>6</v>
      </c>
      <c r="G133" s="3">
        <v>46</v>
      </c>
      <c r="H133" s="3">
        <v>220</v>
      </c>
      <c r="I133" s="3">
        <v>877.8</v>
      </c>
      <c r="J133" s="3">
        <v>8</v>
      </c>
      <c r="K133" s="30">
        <v>752.02</v>
      </c>
      <c r="L133" s="5">
        <v>0</v>
      </c>
    </row>
    <row r="134" spans="1:12" x14ac:dyDescent="0.25">
      <c r="A134" s="11">
        <v>2019</v>
      </c>
      <c r="B134" s="3">
        <v>9006</v>
      </c>
      <c r="C134" s="1" t="s">
        <v>29</v>
      </c>
      <c r="D134" s="3" t="s">
        <v>36</v>
      </c>
      <c r="E134" s="2">
        <v>43685</v>
      </c>
      <c r="F134" s="3">
        <v>6</v>
      </c>
      <c r="G134" s="3">
        <v>46</v>
      </c>
      <c r="H134" s="3">
        <v>220</v>
      </c>
      <c r="I134" s="3">
        <v>877.8</v>
      </c>
      <c r="J134" s="3">
        <v>7</v>
      </c>
      <c r="K134" s="30">
        <v>815.96</v>
      </c>
      <c r="L134" s="5">
        <v>0</v>
      </c>
    </row>
    <row r="135" spans="1:12" x14ac:dyDescent="0.25">
      <c r="A135" s="11">
        <v>2019</v>
      </c>
      <c r="B135" s="3">
        <v>9006</v>
      </c>
      <c r="C135" s="1" t="s">
        <v>29</v>
      </c>
      <c r="D135" s="3" t="s">
        <v>37</v>
      </c>
      <c r="E135" s="2">
        <v>43685</v>
      </c>
      <c r="F135" s="3">
        <v>6</v>
      </c>
      <c r="G135" s="3">
        <v>46</v>
      </c>
      <c r="H135" s="3">
        <v>220</v>
      </c>
      <c r="I135" s="3">
        <v>877.8</v>
      </c>
      <c r="J135" s="3">
        <v>8</v>
      </c>
      <c r="K135" s="30">
        <v>1248.6500000000001</v>
      </c>
      <c r="L135" s="5">
        <v>0</v>
      </c>
    </row>
    <row r="136" spans="1:12" x14ac:dyDescent="0.25">
      <c r="A136" s="11">
        <v>2019</v>
      </c>
      <c r="B136" s="3">
        <v>9006</v>
      </c>
      <c r="C136" s="1" t="s">
        <v>29</v>
      </c>
      <c r="D136" s="3" t="s">
        <v>38</v>
      </c>
      <c r="E136" s="2">
        <v>43685</v>
      </c>
      <c r="F136" s="3">
        <v>6</v>
      </c>
      <c r="G136" s="3">
        <v>46</v>
      </c>
      <c r="H136" s="3">
        <v>220</v>
      </c>
      <c r="I136" s="3">
        <v>877.8</v>
      </c>
      <c r="J136" s="3">
        <v>9</v>
      </c>
      <c r="K136" s="30">
        <v>1148.95</v>
      </c>
      <c r="L136" s="5">
        <v>0</v>
      </c>
    </row>
    <row r="137" spans="1:12" x14ac:dyDescent="0.25">
      <c r="A137" s="11">
        <v>2019</v>
      </c>
      <c r="B137" s="3">
        <v>9006</v>
      </c>
      <c r="C137" s="1" t="s">
        <v>29</v>
      </c>
      <c r="D137" s="3" t="s">
        <v>40</v>
      </c>
      <c r="E137" s="2">
        <v>43685</v>
      </c>
      <c r="F137" s="3">
        <v>6</v>
      </c>
      <c r="G137" s="3">
        <v>46</v>
      </c>
      <c r="H137" s="3">
        <v>220</v>
      </c>
      <c r="I137" s="3">
        <v>877.8</v>
      </c>
      <c r="J137" s="3">
        <v>9</v>
      </c>
      <c r="K137" s="30">
        <v>1226.98</v>
      </c>
      <c r="L137" s="5">
        <v>0</v>
      </c>
    </row>
    <row r="138" spans="1:12" x14ac:dyDescent="0.25">
      <c r="A138" s="11">
        <v>2019</v>
      </c>
      <c r="B138" s="3">
        <v>9006</v>
      </c>
      <c r="C138" s="1" t="s">
        <v>29</v>
      </c>
      <c r="D138" s="3" t="s">
        <v>39</v>
      </c>
      <c r="E138" s="2">
        <v>43685</v>
      </c>
      <c r="F138" s="3">
        <v>6</v>
      </c>
      <c r="G138" s="3">
        <v>46</v>
      </c>
      <c r="H138" s="3">
        <v>220</v>
      </c>
      <c r="I138" s="3">
        <v>877.8</v>
      </c>
      <c r="J138" s="3">
        <v>8</v>
      </c>
      <c r="K138" s="30">
        <v>959.92</v>
      </c>
      <c r="L138" s="5">
        <v>0</v>
      </c>
    </row>
    <row r="139" spans="1:12" x14ac:dyDescent="0.25">
      <c r="A139" s="11">
        <v>2019</v>
      </c>
      <c r="B139" s="3">
        <v>9009</v>
      </c>
      <c r="C139" s="1" t="s">
        <v>29</v>
      </c>
      <c r="D139" s="3" t="s">
        <v>36</v>
      </c>
      <c r="E139" s="2">
        <v>43685</v>
      </c>
      <c r="F139" s="3">
        <v>6</v>
      </c>
      <c r="G139" s="3">
        <v>46</v>
      </c>
      <c r="H139" s="3">
        <v>220</v>
      </c>
      <c r="I139" s="3">
        <v>877.8</v>
      </c>
      <c r="J139" s="3">
        <v>7</v>
      </c>
      <c r="K139" s="30">
        <v>719.85</v>
      </c>
      <c r="L139" s="5">
        <v>0</v>
      </c>
    </row>
    <row r="140" spans="1:12" x14ac:dyDescent="0.25">
      <c r="A140" s="11">
        <v>2019</v>
      </c>
      <c r="B140" s="3">
        <v>9009</v>
      </c>
      <c r="C140" s="1" t="s">
        <v>29</v>
      </c>
      <c r="D140" s="3" t="s">
        <v>37</v>
      </c>
      <c r="E140" s="2">
        <v>43685</v>
      </c>
      <c r="F140" s="3">
        <v>6</v>
      </c>
      <c r="G140" s="3">
        <v>46</v>
      </c>
      <c r="H140" s="3">
        <v>220</v>
      </c>
      <c r="I140" s="3">
        <v>877.8</v>
      </c>
      <c r="J140" s="3">
        <v>7</v>
      </c>
      <c r="K140" s="30">
        <v>997.08</v>
      </c>
      <c r="L140" s="5">
        <v>0</v>
      </c>
    </row>
    <row r="141" spans="1:12" x14ac:dyDescent="0.25">
      <c r="A141" s="11">
        <v>2019</v>
      </c>
      <c r="B141" s="3">
        <v>9009</v>
      </c>
      <c r="C141" s="1" t="s">
        <v>29</v>
      </c>
      <c r="D141" s="3" t="s">
        <v>40</v>
      </c>
      <c r="E141" s="2">
        <v>43685</v>
      </c>
      <c r="F141" s="3">
        <v>6</v>
      </c>
      <c r="G141" s="3">
        <v>46</v>
      </c>
      <c r="H141" s="3">
        <v>220</v>
      </c>
      <c r="I141" s="3">
        <v>877.8</v>
      </c>
      <c r="J141" s="3">
        <v>8</v>
      </c>
      <c r="K141" s="30">
        <v>985.95</v>
      </c>
      <c r="L141" s="5">
        <v>0</v>
      </c>
    </row>
    <row r="142" spans="1:12" x14ac:dyDescent="0.25">
      <c r="A142" s="11">
        <v>2019</v>
      </c>
      <c r="B142" s="3">
        <v>9004</v>
      </c>
      <c r="C142" s="1" t="s">
        <v>30</v>
      </c>
      <c r="D142" s="3" t="s">
        <v>31</v>
      </c>
      <c r="E142" s="2">
        <v>43685</v>
      </c>
      <c r="F142" s="3">
        <v>6</v>
      </c>
      <c r="G142" s="3">
        <v>46</v>
      </c>
      <c r="H142" s="3">
        <v>220</v>
      </c>
      <c r="I142" s="3">
        <v>877.8</v>
      </c>
      <c r="J142" s="3">
        <v>9</v>
      </c>
      <c r="K142" s="30">
        <v>1161.1300000000001</v>
      </c>
      <c r="L142" s="5">
        <v>0</v>
      </c>
    </row>
    <row r="143" spans="1:12" x14ac:dyDescent="0.25">
      <c r="A143" s="11">
        <v>2019</v>
      </c>
      <c r="B143" s="3">
        <v>9004</v>
      </c>
      <c r="C143" s="1" t="s">
        <v>30</v>
      </c>
      <c r="D143" s="3" t="s">
        <v>32</v>
      </c>
      <c r="E143" s="2">
        <v>43685</v>
      </c>
      <c r="F143" s="3">
        <v>6</v>
      </c>
      <c r="G143" s="3">
        <v>46</v>
      </c>
      <c r="H143" s="3">
        <v>220</v>
      </c>
      <c r="I143" s="3">
        <v>877.8</v>
      </c>
      <c r="J143" s="3">
        <v>10</v>
      </c>
      <c r="K143" s="30">
        <v>1406.7</v>
      </c>
      <c r="L143" s="5">
        <v>0</v>
      </c>
    </row>
    <row r="144" spans="1:12" x14ac:dyDescent="0.25">
      <c r="A144" s="11">
        <v>2019</v>
      </c>
      <c r="B144" s="3">
        <v>9004</v>
      </c>
      <c r="C144" s="1" t="s">
        <v>30</v>
      </c>
      <c r="D144" s="3" t="s">
        <v>40</v>
      </c>
      <c r="E144" s="2">
        <v>43685</v>
      </c>
      <c r="F144" s="3">
        <v>6</v>
      </c>
      <c r="G144" s="3">
        <v>46</v>
      </c>
      <c r="H144" s="3">
        <v>220</v>
      </c>
      <c r="I144" s="3">
        <v>877.8</v>
      </c>
      <c r="J144" s="3">
        <v>9</v>
      </c>
      <c r="K144" s="30">
        <v>1222.3699999999999</v>
      </c>
      <c r="L144" s="5">
        <v>0</v>
      </c>
    </row>
    <row r="145" spans="1:12" x14ac:dyDescent="0.25">
      <c r="A145" s="11">
        <v>2019</v>
      </c>
      <c r="B145" s="3">
        <v>9005</v>
      </c>
      <c r="C145" s="1" t="s">
        <v>30</v>
      </c>
      <c r="D145" s="3" t="s">
        <v>36</v>
      </c>
      <c r="E145" s="2">
        <v>43685</v>
      </c>
      <c r="F145" s="3">
        <v>6</v>
      </c>
      <c r="G145" s="3">
        <v>46</v>
      </c>
      <c r="H145" s="3">
        <v>220</v>
      </c>
      <c r="I145" s="3">
        <v>877.8</v>
      </c>
      <c r="J145" s="3">
        <v>10</v>
      </c>
      <c r="K145" s="30">
        <v>1163.08</v>
      </c>
      <c r="L145" s="5">
        <v>0</v>
      </c>
    </row>
    <row r="146" spans="1:12" x14ac:dyDescent="0.25">
      <c r="A146" s="11">
        <v>2019</v>
      </c>
      <c r="B146" s="3">
        <v>9005</v>
      </c>
      <c r="C146" s="1" t="s">
        <v>30</v>
      </c>
      <c r="D146" s="3" t="s">
        <v>37</v>
      </c>
      <c r="E146" s="2">
        <v>43685</v>
      </c>
      <c r="F146" s="3">
        <v>6</v>
      </c>
      <c r="G146" s="3">
        <v>46</v>
      </c>
      <c r="H146" s="3">
        <v>220</v>
      </c>
      <c r="I146" s="3">
        <v>877.8</v>
      </c>
      <c r="J146" s="3">
        <v>7</v>
      </c>
      <c r="K146" s="30">
        <v>989.45</v>
      </c>
      <c r="L146" s="5">
        <v>0</v>
      </c>
    </row>
    <row r="147" spans="1:12" x14ac:dyDescent="0.25">
      <c r="A147" s="11">
        <v>2019</v>
      </c>
      <c r="B147" s="3">
        <v>9005</v>
      </c>
      <c r="C147" s="1" t="s">
        <v>30</v>
      </c>
      <c r="D147" s="3" t="s">
        <v>38</v>
      </c>
      <c r="E147" s="2">
        <v>43685</v>
      </c>
      <c r="F147" s="3">
        <v>6</v>
      </c>
      <c r="G147" s="3">
        <v>46</v>
      </c>
      <c r="H147" s="3">
        <v>220</v>
      </c>
      <c r="I147" s="3">
        <v>877.8</v>
      </c>
      <c r="J147" s="3">
        <v>8</v>
      </c>
      <c r="K147" s="30">
        <v>1108.0899999999999</v>
      </c>
      <c r="L147" s="5">
        <v>0</v>
      </c>
    </row>
    <row r="148" spans="1:12" x14ac:dyDescent="0.25">
      <c r="A148" s="11">
        <v>2019</v>
      </c>
      <c r="B148" s="3">
        <v>9005</v>
      </c>
      <c r="C148" s="1" t="s">
        <v>30</v>
      </c>
      <c r="D148" s="3" t="s">
        <v>40</v>
      </c>
      <c r="E148" s="2">
        <v>43685</v>
      </c>
      <c r="F148" s="3">
        <v>6</v>
      </c>
      <c r="G148" s="3">
        <v>46</v>
      </c>
      <c r="H148" s="3">
        <v>220</v>
      </c>
      <c r="I148" s="3">
        <v>877.8</v>
      </c>
      <c r="J148" s="3">
        <v>10</v>
      </c>
      <c r="K148" s="30">
        <v>1143.96</v>
      </c>
      <c r="L148" s="5">
        <v>0</v>
      </c>
    </row>
    <row r="149" spans="1:12" x14ac:dyDescent="0.25">
      <c r="A149" s="11">
        <v>2019</v>
      </c>
      <c r="B149" s="3">
        <v>9005</v>
      </c>
      <c r="C149" s="1" t="s">
        <v>30</v>
      </c>
      <c r="D149" s="3" t="s">
        <v>39</v>
      </c>
      <c r="E149" s="2">
        <v>43685</v>
      </c>
      <c r="F149" s="3">
        <v>6</v>
      </c>
      <c r="G149" s="3">
        <v>46</v>
      </c>
      <c r="H149" s="3">
        <v>220</v>
      </c>
      <c r="I149" s="3">
        <v>877.8</v>
      </c>
      <c r="J149" s="3">
        <v>10</v>
      </c>
      <c r="K149" s="30">
        <v>1679.55</v>
      </c>
      <c r="L149" s="5">
        <v>0</v>
      </c>
    </row>
    <row r="150" spans="1:12" x14ac:dyDescent="0.25">
      <c r="A150" s="11">
        <v>2019</v>
      </c>
      <c r="B150" s="3">
        <v>9011</v>
      </c>
      <c r="C150" s="1" t="s">
        <v>30</v>
      </c>
      <c r="D150" s="3" t="s">
        <v>36</v>
      </c>
      <c r="E150" s="2">
        <v>43685</v>
      </c>
      <c r="F150" s="3">
        <v>6</v>
      </c>
      <c r="G150" s="3">
        <v>46</v>
      </c>
      <c r="H150" s="3">
        <v>220</v>
      </c>
      <c r="I150" s="3">
        <v>877.8</v>
      </c>
      <c r="J150" s="3">
        <v>9</v>
      </c>
      <c r="K150" s="30">
        <v>1061.68</v>
      </c>
      <c r="L150" s="5">
        <v>0</v>
      </c>
    </row>
    <row r="151" spans="1:12" x14ac:dyDescent="0.25">
      <c r="A151" s="11">
        <v>2019</v>
      </c>
      <c r="B151" s="3">
        <v>9011</v>
      </c>
      <c r="C151" s="1" t="s">
        <v>30</v>
      </c>
      <c r="D151" s="3" t="s">
        <v>37</v>
      </c>
      <c r="E151" s="2">
        <v>43685</v>
      </c>
      <c r="F151" s="3">
        <v>6</v>
      </c>
      <c r="G151" s="3">
        <v>46</v>
      </c>
      <c r="H151" s="3">
        <v>220</v>
      </c>
      <c r="I151" s="3">
        <v>877.8</v>
      </c>
      <c r="J151" s="3">
        <v>8</v>
      </c>
      <c r="K151" s="30">
        <v>1016.11</v>
      </c>
      <c r="L151" s="5">
        <v>0</v>
      </c>
    </row>
    <row r="152" spans="1:12" x14ac:dyDescent="0.25">
      <c r="A152" s="11">
        <v>2019</v>
      </c>
      <c r="B152" s="3">
        <v>9011</v>
      </c>
      <c r="C152" s="1" t="s">
        <v>30</v>
      </c>
      <c r="D152" s="3" t="s">
        <v>38</v>
      </c>
      <c r="E152" s="2">
        <v>43685</v>
      </c>
      <c r="F152" s="3">
        <v>6</v>
      </c>
      <c r="G152" s="3">
        <v>46</v>
      </c>
      <c r="H152" s="3">
        <v>220</v>
      </c>
      <c r="I152" s="3">
        <v>877.8</v>
      </c>
      <c r="J152" s="3">
        <v>10</v>
      </c>
      <c r="K152" s="30">
        <v>1398.78</v>
      </c>
      <c r="L152" s="5">
        <v>0</v>
      </c>
    </row>
    <row r="153" spans="1:12" x14ac:dyDescent="0.25">
      <c r="A153" s="11">
        <v>2019</v>
      </c>
      <c r="B153" s="3">
        <v>9011</v>
      </c>
      <c r="C153" s="1" t="s">
        <v>30</v>
      </c>
      <c r="D153" s="3" t="s">
        <v>40</v>
      </c>
      <c r="E153" s="2">
        <v>43685</v>
      </c>
      <c r="F153" s="3">
        <v>6</v>
      </c>
      <c r="G153" s="3">
        <v>46</v>
      </c>
      <c r="H153" s="3">
        <v>220</v>
      </c>
      <c r="I153" s="3">
        <v>877.8</v>
      </c>
      <c r="J153" s="3">
        <v>9</v>
      </c>
      <c r="K153" s="30">
        <v>1267.28</v>
      </c>
      <c r="L153" s="5">
        <v>0</v>
      </c>
    </row>
    <row r="154" spans="1:12" x14ac:dyDescent="0.25">
      <c r="A154" s="11">
        <v>2019</v>
      </c>
      <c r="B154" s="1">
        <v>9001</v>
      </c>
      <c r="C154" s="1" t="s">
        <v>23</v>
      </c>
      <c r="D154" s="1" t="s">
        <v>31</v>
      </c>
      <c r="E154" s="12">
        <v>43693</v>
      </c>
      <c r="F154" s="3">
        <v>7</v>
      </c>
      <c r="G154" s="3">
        <v>54</v>
      </c>
      <c r="H154" s="3">
        <v>228</v>
      </c>
      <c r="I154" s="3">
        <v>1028.1000000000001</v>
      </c>
      <c r="J154" s="8">
        <v>8</v>
      </c>
      <c r="K154" s="31">
        <v>1159.6300000000001</v>
      </c>
      <c r="L154" s="5">
        <v>0</v>
      </c>
    </row>
    <row r="155" spans="1:12" x14ac:dyDescent="0.25">
      <c r="A155" s="11">
        <v>2019</v>
      </c>
      <c r="B155" s="1">
        <v>9001</v>
      </c>
      <c r="C155" s="1" t="s">
        <v>23</v>
      </c>
      <c r="D155" s="1" t="s">
        <v>32</v>
      </c>
      <c r="E155" s="12">
        <v>43693</v>
      </c>
      <c r="F155" s="3">
        <v>7</v>
      </c>
      <c r="G155" s="3">
        <v>54</v>
      </c>
      <c r="H155" s="3">
        <v>228</v>
      </c>
      <c r="I155" s="3">
        <v>1028.1000000000001</v>
      </c>
      <c r="J155" s="8">
        <v>7</v>
      </c>
      <c r="K155" s="31">
        <v>958.3</v>
      </c>
      <c r="L155" s="5">
        <v>0</v>
      </c>
    </row>
    <row r="156" spans="1:12" x14ac:dyDescent="0.25">
      <c r="A156" s="11">
        <v>2019</v>
      </c>
      <c r="B156" s="1">
        <v>9001</v>
      </c>
      <c r="C156" s="1" t="s">
        <v>23</v>
      </c>
      <c r="D156" s="1" t="s">
        <v>33</v>
      </c>
      <c r="E156" s="12">
        <v>43693</v>
      </c>
      <c r="F156" s="3">
        <v>7</v>
      </c>
      <c r="G156" s="3">
        <v>54</v>
      </c>
      <c r="H156" s="3">
        <v>228</v>
      </c>
      <c r="I156" s="3">
        <v>1028.1000000000001</v>
      </c>
      <c r="J156" s="8">
        <v>8</v>
      </c>
      <c r="K156" s="31">
        <v>881.95</v>
      </c>
      <c r="L156" s="5">
        <v>0</v>
      </c>
    </row>
    <row r="157" spans="1:12" x14ac:dyDescent="0.25">
      <c r="A157" s="11">
        <v>2019</v>
      </c>
      <c r="B157" s="1">
        <v>9001</v>
      </c>
      <c r="C157" s="1" t="s">
        <v>23</v>
      </c>
      <c r="D157" s="1" t="s">
        <v>34</v>
      </c>
      <c r="E157" s="12">
        <v>43693</v>
      </c>
      <c r="F157" s="3">
        <v>7</v>
      </c>
      <c r="G157" s="3">
        <v>54</v>
      </c>
      <c r="H157" s="3">
        <v>228</v>
      </c>
      <c r="I157" s="3">
        <v>1028.1000000000001</v>
      </c>
      <c r="J157" s="8">
        <v>10</v>
      </c>
      <c r="K157" s="31">
        <v>1564.81</v>
      </c>
      <c r="L157" s="5">
        <v>0</v>
      </c>
    </row>
    <row r="158" spans="1:12" x14ac:dyDescent="0.25">
      <c r="A158" s="11">
        <v>2019</v>
      </c>
      <c r="B158" s="1">
        <v>9001</v>
      </c>
      <c r="C158" s="1" t="s">
        <v>23</v>
      </c>
      <c r="D158" s="1" t="s">
        <v>35</v>
      </c>
      <c r="E158" s="12">
        <v>43693</v>
      </c>
      <c r="F158" s="3">
        <v>7</v>
      </c>
      <c r="G158" s="3">
        <v>54</v>
      </c>
      <c r="H158" s="3">
        <v>228</v>
      </c>
      <c r="I158" s="3">
        <v>1028.1000000000001</v>
      </c>
      <c r="J158" s="8">
        <v>9</v>
      </c>
      <c r="K158" s="31">
        <v>1699</v>
      </c>
      <c r="L158" s="5">
        <v>0</v>
      </c>
    </row>
    <row r="159" spans="1:12" x14ac:dyDescent="0.25">
      <c r="A159" s="11">
        <v>2019</v>
      </c>
      <c r="B159" s="1">
        <v>9008</v>
      </c>
      <c r="C159" s="1" t="s">
        <v>23</v>
      </c>
      <c r="D159" s="1" t="s">
        <v>31</v>
      </c>
      <c r="E159" s="12">
        <v>43693</v>
      </c>
      <c r="F159" s="3">
        <v>7</v>
      </c>
      <c r="G159" s="3">
        <v>54</v>
      </c>
      <c r="H159" s="3">
        <v>228</v>
      </c>
      <c r="I159" s="3">
        <v>1028.1000000000001</v>
      </c>
      <c r="J159" s="8">
        <v>8</v>
      </c>
      <c r="K159" s="31">
        <v>1229.45</v>
      </c>
      <c r="L159" s="5">
        <v>0</v>
      </c>
    </row>
    <row r="160" spans="1:12" x14ac:dyDescent="0.25">
      <c r="A160" s="11">
        <v>2019</v>
      </c>
      <c r="B160" s="1">
        <v>9008</v>
      </c>
      <c r="C160" s="1" t="s">
        <v>23</v>
      </c>
      <c r="D160" s="1" t="s">
        <v>32</v>
      </c>
      <c r="E160" s="12">
        <v>43693</v>
      </c>
      <c r="F160" s="3">
        <v>7</v>
      </c>
      <c r="G160" s="3">
        <v>54</v>
      </c>
      <c r="H160" s="3">
        <v>228</v>
      </c>
      <c r="I160" s="3">
        <v>1028.1000000000001</v>
      </c>
      <c r="J160" s="8">
        <v>8</v>
      </c>
      <c r="K160" s="31">
        <v>1141.56</v>
      </c>
      <c r="L160" s="5">
        <v>0</v>
      </c>
    </row>
    <row r="161" spans="1:12" x14ac:dyDescent="0.25">
      <c r="A161" s="11">
        <v>2019</v>
      </c>
      <c r="B161" s="1">
        <v>9008</v>
      </c>
      <c r="C161" s="1" t="s">
        <v>23</v>
      </c>
      <c r="D161" s="1" t="s">
        <v>33</v>
      </c>
      <c r="E161" s="12">
        <v>43693</v>
      </c>
      <c r="F161" s="3">
        <v>7</v>
      </c>
      <c r="G161" s="3">
        <v>54</v>
      </c>
      <c r="H161" s="3">
        <v>228</v>
      </c>
      <c r="I161" s="3">
        <v>1028.1000000000001</v>
      </c>
      <c r="J161" s="8">
        <v>9</v>
      </c>
      <c r="K161" s="31">
        <v>1144.99</v>
      </c>
      <c r="L161" s="5">
        <v>0</v>
      </c>
    </row>
    <row r="162" spans="1:12" x14ac:dyDescent="0.25">
      <c r="A162" s="11">
        <v>2019</v>
      </c>
      <c r="B162" s="1">
        <v>9008</v>
      </c>
      <c r="C162" s="1" t="s">
        <v>23</v>
      </c>
      <c r="D162" s="1" t="s">
        <v>34</v>
      </c>
      <c r="E162" s="12">
        <v>43693</v>
      </c>
      <c r="F162" s="3">
        <v>7</v>
      </c>
      <c r="G162" s="3">
        <v>54</v>
      </c>
      <c r="H162" s="3">
        <v>228</v>
      </c>
      <c r="I162" s="3">
        <v>1028.1000000000001</v>
      </c>
      <c r="J162" s="8">
        <v>8</v>
      </c>
      <c r="K162" s="31">
        <v>1047.68</v>
      </c>
      <c r="L162" s="5">
        <v>0</v>
      </c>
    </row>
    <row r="163" spans="1:12" x14ac:dyDescent="0.25">
      <c r="A163" s="11">
        <v>2019</v>
      </c>
      <c r="B163" s="1">
        <v>9008</v>
      </c>
      <c r="C163" s="1" t="s">
        <v>23</v>
      </c>
      <c r="D163" s="1" t="s">
        <v>35</v>
      </c>
      <c r="E163" s="12">
        <v>43693</v>
      </c>
      <c r="F163" s="3">
        <v>7</v>
      </c>
      <c r="G163" s="3">
        <v>54</v>
      </c>
      <c r="H163" s="3">
        <v>228</v>
      </c>
      <c r="I163" s="3">
        <v>1028.1000000000001</v>
      </c>
      <c r="J163" s="8">
        <v>8</v>
      </c>
      <c r="K163" s="31">
        <v>1031.03</v>
      </c>
      <c r="L163" s="5">
        <v>0</v>
      </c>
    </row>
    <row r="164" spans="1:12" x14ac:dyDescent="0.25">
      <c r="A164" s="11">
        <v>2019</v>
      </c>
      <c r="B164" s="1">
        <v>9010</v>
      </c>
      <c r="C164" s="1" t="s">
        <v>23</v>
      </c>
      <c r="D164" s="1" t="s">
        <v>31</v>
      </c>
      <c r="E164" s="12">
        <v>43693</v>
      </c>
      <c r="F164" s="3">
        <v>7</v>
      </c>
      <c r="G164" s="3">
        <v>54</v>
      </c>
      <c r="H164" s="3">
        <v>228</v>
      </c>
      <c r="I164" s="3">
        <v>1028.1000000000001</v>
      </c>
      <c r="J164" s="8">
        <v>9</v>
      </c>
      <c r="K164" s="31">
        <v>1262.3900000000001</v>
      </c>
      <c r="L164" s="5">
        <v>0</v>
      </c>
    </row>
    <row r="165" spans="1:12" x14ac:dyDescent="0.25">
      <c r="A165" s="11">
        <v>2019</v>
      </c>
      <c r="B165" s="1">
        <v>9010</v>
      </c>
      <c r="C165" s="1" t="s">
        <v>23</v>
      </c>
      <c r="D165" s="1" t="s">
        <v>32</v>
      </c>
      <c r="E165" s="12">
        <v>43693</v>
      </c>
      <c r="F165" s="3">
        <v>7</v>
      </c>
      <c r="G165" s="3">
        <v>54</v>
      </c>
      <c r="H165" s="3">
        <v>228</v>
      </c>
      <c r="I165" s="3">
        <v>1028.1000000000001</v>
      </c>
      <c r="J165" s="8">
        <v>9</v>
      </c>
      <c r="K165" s="31">
        <v>1465.08</v>
      </c>
      <c r="L165" s="5">
        <v>0</v>
      </c>
    </row>
    <row r="166" spans="1:12" x14ac:dyDescent="0.25">
      <c r="A166" s="11">
        <v>2019</v>
      </c>
      <c r="B166" s="1">
        <v>9010</v>
      </c>
      <c r="C166" s="1" t="s">
        <v>23</v>
      </c>
      <c r="D166" s="1" t="s">
        <v>33</v>
      </c>
      <c r="E166" s="12">
        <v>43693</v>
      </c>
      <c r="F166" s="3">
        <v>7</v>
      </c>
      <c r="G166" s="3">
        <v>54</v>
      </c>
      <c r="H166" s="3">
        <v>228</v>
      </c>
      <c r="I166" s="3">
        <v>1028.1000000000001</v>
      </c>
      <c r="J166" s="8">
        <v>7</v>
      </c>
      <c r="K166" s="31">
        <v>810.57</v>
      </c>
      <c r="L166" s="5">
        <v>0</v>
      </c>
    </row>
    <row r="167" spans="1:12" x14ac:dyDescent="0.25">
      <c r="A167" s="11">
        <v>2019</v>
      </c>
      <c r="B167" s="1">
        <v>9010</v>
      </c>
      <c r="C167" s="1" t="s">
        <v>23</v>
      </c>
      <c r="D167" s="1" t="s">
        <v>34</v>
      </c>
      <c r="E167" s="12">
        <v>43693</v>
      </c>
      <c r="F167" s="3">
        <v>7</v>
      </c>
      <c r="G167" s="3">
        <v>54</v>
      </c>
      <c r="H167" s="3">
        <v>228</v>
      </c>
      <c r="I167" s="3">
        <v>1028.1000000000001</v>
      </c>
      <c r="J167" s="8">
        <v>9</v>
      </c>
      <c r="K167" s="31">
        <v>985.77</v>
      </c>
      <c r="L167" s="5">
        <v>0</v>
      </c>
    </row>
    <row r="168" spans="1:12" x14ac:dyDescent="0.25">
      <c r="A168" s="11">
        <v>2019</v>
      </c>
      <c r="B168" s="1">
        <v>9002</v>
      </c>
      <c r="C168" s="1" t="s">
        <v>28</v>
      </c>
      <c r="D168" s="1" t="s">
        <v>31</v>
      </c>
      <c r="E168" s="12">
        <v>43693</v>
      </c>
      <c r="F168" s="3">
        <v>7</v>
      </c>
      <c r="G168" s="3">
        <v>54</v>
      </c>
      <c r="H168" s="3">
        <v>228</v>
      </c>
      <c r="I168" s="3">
        <v>1028.1000000000001</v>
      </c>
      <c r="J168" s="8">
        <v>9</v>
      </c>
      <c r="K168" s="31">
        <v>1432.22</v>
      </c>
      <c r="L168" s="5">
        <v>0</v>
      </c>
    </row>
    <row r="169" spans="1:12" x14ac:dyDescent="0.25">
      <c r="A169" s="11">
        <v>2019</v>
      </c>
      <c r="B169" s="1">
        <v>9002</v>
      </c>
      <c r="C169" s="1" t="s">
        <v>28</v>
      </c>
      <c r="D169" s="1" t="s">
        <v>32</v>
      </c>
      <c r="E169" s="12">
        <v>43693</v>
      </c>
      <c r="F169" s="3">
        <v>7</v>
      </c>
      <c r="G169" s="3">
        <v>54</v>
      </c>
      <c r="H169" s="3">
        <v>228</v>
      </c>
      <c r="I169" s="3">
        <v>1028.1000000000001</v>
      </c>
      <c r="J169" s="8">
        <v>12</v>
      </c>
      <c r="K169" s="31">
        <v>1936.68</v>
      </c>
      <c r="L169" s="5">
        <v>0</v>
      </c>
    </row>
    <row r="170" spans="1:12" x14ac:dyDescent="0.25">
      <c r="A170" s="11">
        <v>2019</v>
      </c>
      <c r="B170" s="1">
        <v>9002</v>
      </c>
      <c r="C170" s="1" t="s">
        <v>28</v>
      </c>
      <c r="D170" s="1" t="s">
        <v>33</v>
      </c>
      <c r="E170" s="12">
        <v>43693</v>
      </c>
      <c r="F170" s="3">
        <v>7</v>
      </c>
      <c r="G170" s="3">
        <v>54</v>
      </c>
      <c r="H170" s="3">
        <v>228</v>
      </c>
      <c r="I170" s="3">
        <v>1028.1000000000001</v>
      </c>
      <c r="J170" s="8">
        <v>9</v>
      </c>
      <c r="K170" s="31">
        <v>1418.9</v>
      </c>
      <c r="L170" s="5">
        <v>0</v>
      </c>
    </row>
    <row r="171" spans="1:12" x14ac:dyDescent="0.25">
      <c r="A171" s="11">
        <v>2019</v>
      </c>
      <c r="B171" s="1">
        <v>9002</v>
      </c>
      <c r="C171" s="1" t="s">
        <v>28</v>
      </c>
      <c r="D171" s="1" t="s">
        <v>34</v>
      </c>
      <c r="E171" s="12">
        <v>43693</v>
      </c>
      <c r="F171" s="3">
        <v>7</v>
      </c>
      <c r="G171" s="3">
        <v>54</v>
      </c>
      <c r="H171" s="3">
        <v>228</v>
      </c>
      <c r="I171" s="3">
        <v>1028.1000000000001</v>
      </c>
      <c r="J171" s="8">
        <v>9</v>
      </c>
      <c r="K171" s="31">
        <v>1419.5</v>
      </c>
      <c r="L171" s="5">
        <v>0</v>
      </c>
    </row>
    <row r="172" spans="1:12" x14ac:dyDescent="0.25">
      <c r="A172" s="11">
        <v>2019</v>
      </c>
      <c r="B172" s="1">
        <v>9007</v>
      </c>
      <c r="C172" s="1" t="s">
        <v>28</v>
      </c>
      <c r="D172" s="1" t="s">
        <v>31</v>
      </c>
      <c r="E172" s="12">
        <v>43693</v>
      </c>
      <c r="F172" s="3">
        <v>7</v>
      </c>
      <c r="G172" s="3">
        <v>54</v>
      </c>
      <c r="H172" s="3">
        <v>228</v>
      </c>
      <c r="I172" s="3">
        <v>1028.1000000000001</v>
      </c>
      <c r="J172" s="8">
        <v>8</v>
      </c>
      <c r="K172" s="31">
        <v>1152.79</v>
      </c>
      <c r="L172" s="5">
        <v>0</v>
      </c>
    </row>
    <row r="173" spans="1:12" x14ac:dyDescent="0.25">
      <c r="A173" s="11">
        <v>2019</v>
      </c>
      <c r="B173" s="1">
        <v>9007</v>
      </c>
      <c r="C173" s="1" t="s">
        <v>28</v>
      </c>
      <c r="D173" s="1" t="s">
        <v>32</v>
      </c>
      <c r="E173" s="12">
        <v>43693</v>
      </c>
      <c r="F173" s="3">
        <v>7</v>
      </c>
      <c r="G173" s="3">
        <v>54</v>
      </c>
      <c r="H173" s="3">
        <v>228</v>
      </c>
      <c r="I173" s="3">
        <v>1028.1000000000001</v>
      </c>
      <c r="J173" s="8">
        <v>7</v>
      </c>
      <c r="K173" s="31">
        <v>1011.7</v>
      </c>
      <c r="L173" s="5">
        <v>0</v>
      </c>
    </row>
    <row r="174" spans="1:12" x14ac:dyDescent="0.25">
      <c r="A174" s="11">
        <v>2019</v>
      </c>
      <c r="B174" s="1">
        <v>9007</v>
      </c>
      <c r="C174" s="1" t="s">
        <v>28</v>
      </c>
      <c r="D174" s="1" t="s">
        <v>33</v>
      </c>
      <c r="E174" s="12">
        <v>43693</v>
      </c>
      <c r="F174" s="3">
        <v>7</v>
      </c>
      <c r="G174" s="3">
        <v>54</v>
      </c>
      <c r="H174" s="3">
        <v>228</v>
      </c>
      <c r="I174" s="3">
        <v>1028.1000000000001</v>
      </c>
      <c r="J174" s="8">
        <v>8</v>
      </c>
      <c r="K174" s="31">
        <v>1014.33</v>
      </c>
      <c r="L174" s="5">
        <v>0</v>
      </c>
    </row>
    <row r="175" spans="1:12" x14ac:dyDescent="0.25">
      <c r="A175" s="11">
        <v>2019</v>
      </c>
      <c r="B175" s="1">
        <v>9007</v>
      </c>
      <c r="C175" s="1" t="s">
        <v>28</v>
      </c>
      <c r="D175" s="1" t="s">
        <v>34</v>
      </c>
      <c r="E175" s="12">
        <v>43693</v>
      </c>
      <c r="F175" s="3">
        <v>7</v>
      </c>
      <c r="G175" s="3">
        <v>54</v>
      </c>
      <c r="H175" s="3">
        <v>228</v>
      </c>
      <c r="I175" s="3">
        <v>1028.1000000000001</v>
      </c>
      <c r="J175" s="8">
        <v>9</v>
      </c>
      <c r="K175" s="31">
        <v>1266.26</v>
      </c>
      <c r="L175" s="5">
        <v>0</v>
      </c>
    </row>
    <row r="176" spans="1:12" x14ac:dyDescent="0.25">
      <c r="A176" s="11">
        <v>2019</v>
      </c>
      <c r="B176" s="1">
        <v>9007</v>
      </c>
      <c r="C176" s="1" t="s">
        <v>28</v>
      </c>
      <c r="D176" s="1" t="s">
        <v>35</v>
      </c>
      <c r="E176" s="12">
        <v>43693</v>
      </c>
      <c r="F176" s="3">
        <v>7</v>
      </c>
      <c r="G176" s="3">
        <v>54</v>
      </c>
      <c r="H176" s="3">
        <v>228</v>
      </c>
      <c r="I176" s="3">
        <v>1028.1000000000001</v>
      </c>
      <c r="J176" s="8">
        <v>8</v>
      </c>
      <c r="K176" s="31">
        <v>1300.32</v>
      </c>
      <c r="L176" s="5">
        <v>0</v>
      </c>
    </row>
    <row r="177" spans="1:12" x14ac:dyDescent="0.25">
      <c r="A177" s="11">
        <v>2019</v>
      </c>
      <c r="B177" s="1">
        <v>9012</v>
      </c>
      <c r="C177" s="1" t="s">
        <v>28</v>
      </c>
      <c r="D177" s="1" t="s">
        <v>31</v>
      </c>
      <c r="E177" s="12">
        <v>43693</v>
      </c>
      <c r="F177" s="3">
        <v>7</v>
      </c>
      <c r="G177" s="3">
        <v>54</v>
      </c>
      <c r="H177" s="3">
        <v>228</v>
      </c>
      <c r="I177" s="3">
        <v>1028.1000000000001</v>
      </c>
      <c r="J177" s="8">
        <v>8</v>
      </c>
      <c r="K177" s="31">
        <v>1064</v>
      </c>
      <c r="L177" s="5">
        <v>0</v>
      </c>
    </row>
    <row r="178" spans="1:12" x14ac:dyDescent="0.25">
      <c r="A178" s="11">
        <v>2019</v>
      </c>
      <c r="B178" s="1">
        <v>9012</v>
      </c>
      <c r="C178" s="1" t="s">
        <v>28</v>
      </c>
      <c r="D178" s="1" t="s">
        <v>32</v>
      </c>
      <c r="E178" s="12">
        <v>43693</v>
      </c>
      <c r="F178" s="3">
        <v>7</v>
      </c>
      <c r="G178" s="3">
        <v>54</v>
      </c>
      <c r="H178" s="3">
        <v>228</v>
      </c>
      <c r="I178" s="3">
        <v>1028.1000000000001</v>
      </c>
      <c r="J178" s="8">
        <v>8</v>
      </c>
      <c r="K178" s="31">
        <v>1186.25</v>
      </c>
      <c r="L178" s="5">
        <v>0</v>
      </c>
    </row>
    <row r="179" spans="1:12" x14ac:dyDescent="0.25">
      <c r="A179" s="11">
        <v>2019</v>
      </c>
      <c r="B179" s="1">
        <v>9012</v>
      </c>
      <c r="C179" s="1" t="s">
        <v>28</v>
      </c>
      <c r="D179" s="1" t="s">
        <v>34</v>
      </c>
      <c r="E179" s="12">
        <v>43693</v>
      </c>
      <c r="F179" s="3">
        <v>7</v>
      </c>
      <c r="G179" s="3">
        <v>54</v>
      </c>
      <c r="H179" s="3">
        <v>228</v>
      </c>
      <c r="I179" s="3">
        <v>1028.1000000000001</v>
      </c>
      <c r="J179" s="8">
        <v>9</v>
      </c>
      <c r="K179" s="31">
        <v>1521.83</v>
      </c>
      <c r="L179" s="5">
        <v>0</v>
      </c>
    </row>
    <row r="180" spans="1:12" x14ac:dyDescent="0.25">
      <c r="A180" s="11">
        <v>2019</v>
      </c>
      <c r="B180" s="1">
        <v>9003</v>
      </c>
      <c r="C180" s="1" t="s">
        <v>29</v>
      </c>
      <c r="D180" s="1" t="s">
        <v>31</v>
      </c>
      <c r="E180" s="12">
        <v>43693</v>
      </c>
      <c r="F180" s="3">
        <v>7</v>
      </c>
      <c r="G180" s="3">
        <v>54</v>
      </c>
      <c r="H180" s="3">
        <v>228</v>
      </c>
      <c r="I180" s="3">
        <v>1028.1000000000001</v>
      </c>
      <c r="J180" s="8">
        <v>8</v>
      </c>
      <c r="K180" s="31">
        <v>1230.3399999999999</v>
      </c>
      <c r="L180" s="5">
        <v>0</v>
      </c>
    </row>
    <row r="181" spans="1:12" x14ac:dyDescent="0.25">
      <c r="A181" s="11">
        <v>2019</v>
      </c>
      <c r="B181" s="1">
        <v>9003</v>
      </c>
      <c r="C181" s="1" t="s">
        <v>29</v>
      </c>
      <c r="D181" s="1" t="s">
        <v>32</v>
      </c>
      <c r="E181" s="12">
        <v>43693</v>
      </c>
      <c r="F181" s="3">
        <v>7</v>
      </c>
      <c r="G181" s="3">
        <v>54</v>
      </c>
      <c r="H181" s="3">
        <v>228</v>
      </c>
      <c r="I181" s="3">
        <v>1028.1000000000001</v>
      </c>
      <c r="J181" s="8">
        <v>7</v>
      </c>
      <c r="K181" s="31">
        <v>1033.79</v>
      </c>
      <c r="L181" s="5">
        <v>0</v>
      </c>
    </row>
    <row r="182" spans="1:12" x14ac:dyDescent="0.25">
      <c r="A182" s="11">
        <v>2019</v>
      </c>
      <c r="B182" s="1">
        <v>9003</v>
      </c>
      <c r="C182" s="1" t="s">
        <v>29</v>
      </c>
      <c r="D182" s="1" t="s">
        <v>33</v>
      </c>
      <c r="E182" s="12">
        <v>43693</v>
      </c>
      <c r="F182" s="3">
        <v>7</v>
      </c>
      <c r="G182" s="3">
        <v>54</v>
      </c>
      <c r="H182" s="3">
        <v>228</v>
      </c>
      <c r="I182" s="3">
        <v>1028.1000000000001</v>
      </c>
      <c r="J182" s="8">
        <v>7</v>
      </c>
      <c r="K182" s="31">
        <v>1188.3499999999999</v>
      </c>
      <c r="L182" s="5">
        <v>0</v>
      </c>
    </row>
    <row r="183" spans="1:12" x14ac:dyDescent="0.25">
      <c r="A183" s="11">
        <v>2019</v>
      </c>
      <c r="B183" s="1">
        <v>9003</v>
      </c>
      <c r="C183" s="1" t="s">
        <v>29</v>
      </c>
      <c r="D183" s="1" t="s">
        <v>34</v>
      </c>
      <c r="E183" s="12">
        <v>43693</v>
      </c>
      <c r="F183" s="3">
        <v>7</v>
      </c>
      <c r="G183" s="3">
        <v>54</v>
      </c>
      <c r="H183" s="3">
        <v>228</v>
      </c>
      <c r="I183" s="3">
        <v>1028.1000000000001</v>
      </c>
      <c r="J183" s="8">
        <v>6</v>
      </c>
      <c r="K183" s="31">
        <v>947.96</v>
      </c>
      <c r="L183" s="5">
        <v>0</v>
      </c>
    </row>
    <row r="184" spans="1:12" x14ac:dyDescent="0.25">
      <c r="A184" s="11">
        <v>2019</v>
      </c>
      <c r="B184" s="1">
        <v>9003</v>
      </c>
      <c r="C184" s="1" t="s">
        <v>29</v>
      </c>
      <c r="D184" s="1" t="s">
        <v>35</v>
      </c>
      <c r="E184" s="12">
        <v>43693</v>
      </c>
      <c r="F184" s="3">
        <v>7</v>
      </c>
      <c r="G184" s="3">
        <v>54</v>
      </c>
      <c r="H184" s="3">
        <v>228</v>
      </c>
      <c r="I184" s="3">
        <v>1028.1000000000001</v>
      </c>
      <c r="J184" s="8">
        <v>8</v>
      </c>
      <c r="K184" s="31">
        <v>1303.93</v>
      </c>
      <c r="L184" s="5">
        <v>0</v>
      </c>
    </row>
    <row r="185" spans="1:12" x14ac:dyDescent="0.25">
      <c r="A185" s="11">
        <v>2019</v>
      </c>
      <c r="B185" s="1">
        <v>9006</v>
      </c>
      <c r="C185" s="1" t="s">
        <v>29</v>
      </c>
      <c r="D185" s="1" t="s">
        <v>31</v>
      </c>
      <c r="E185" s="12">
        <v>43693</v>
      </c>
      <c r="F185" s="3">
        <v>7</v>
      </c>
      <c r="G185" s="3">
        <v>54</v>
      </c>
      <c r="H185" s="3">
        <v>228</v>
      </c>
      <c r="I185" s="3">
        <v>1028.1000000000001</v>
      </c>
      <c r="J185" s="8">
        <v>7</v>
      </c>
      <c r="K185" s="31">
        <v>937.79</v>
      </c>
      <c r="L185" s="5">
        <v>0</v>
      </c>
    </row>
    <row r="186" spans="1:12" x14ac:dyDescent="0.25">
      <c r="A186" s="11">
        <v>2019</v>
      </c>
      <c r="B186" s="1">
        <v>9006</v>
      </c>
      <c r="C186" s="1" t="s">
        <v>29</v>
      </c>
      <c r="D186" s="1" t="s">
        <v>35</v>
      </c>
      <c r="E186" s="12">
        <v>43693</v>
      </c>
      <c r="F186" s="3">
        <v>7</v>
      </c>
      <c r="G186" s="3">
        <v>54</v>
      </c>
      <c r="H186" s="3">
        <v>228</v>
      </c>
      <c r="I186" s="3">
        <v>1028.1000000000001</v>
      </c>
      <c r="J186" s="8">
        <v>7</v>
      </c>
      <c r="K186" s="31">
        <v>1890.8</v>
      </c>
      <c r="L186" s="5">
        <v>0</v>
      </c>
    </row>
    <row r="187" spans="1:12" x14ac:dyDescent="0.25">
      <c r="A187" s="11">
        <v>2019</v>
      </c>
      <c r="B187" s="1">
        <v>9009</v>
      </c>
      <c r="C187" s="1" t="s">
        <v>29</v>
      </c>
      <c r="D187" s="1" t="s">
        <v>31</v>
      </c>
      <c r="E187" s="12">
        <v>43693</v>
      </c>
      <c r="F187" s="3">
        <v>7</v>
      </c>
      <c r="G187" s="3">
        <v>54</v>
      </c>
      <c r="H187" s="3">
        <v>228</v>
      </c>
      <c r="I187" s="3">
        <v>1028.1000000000001</v>
      </c>
      <c r="J187" s="8">
        <v>8</v>
      </c>
      <c r="K187" s="31">
        <v>1271.6199999999999</v>
      </c>
      <c r="L187" s="5">
        <v>0</v>
      </c>
    </row>
    <row r="188" spans="1:12" x14ac:dyDescent="0.25">
      <c r="A188" s="11">
        <v>2019</v>
      </c>
      <c r="B188" s="1">
        <v>9009</v>
      </c>
      <c r="C188" s="1" t="s">
        <v>29</v>
      </c>
      <c r="D188" s="1" t="s">
        <v>32</v>
      </c>
      <c r="E188" s="12">
        <v>43693</v>
      </c>
      <c r="F188" s="3">
        <v>7</v>
      </c>
      <c r="G188" s="3">
        <v>54</v>
      </c>
      <c r="H188" s="3">
        <v>228</v>
      </c>
      <c r="I188" s="3">
        <v>1028.1000000000001</v>
      </c>
      <c r="J188" s="8">
        <v>8</v>
      </c>
      <c r="K188" s="31">
        <v>1348.28</v>
      </c>
      <c r="L188" s="5">
        <v>0</v>
      </c>
    </row>
    <row r="189" spans="1:12" x14ac:dyDescent="0.25">
      <c r="A189" s="11">
        <v>2019</v>
      </c>
      <c r="B189" s="1">
        <v>9009</v>
      </c>
      <c r="C189" s="1" t="s">
        <v>29</v>
      </c>
      <c r="D189" s="1" t="s">
        <v>33</v>
      </c>
      <c r="E189" s="12">
        <v>43693</v>
      </c>
      <c r="F189" s="3">
        <v>7</v>
      </c>
      <c r="G189" s="3">
        <v>54</v>
      </c>
      <c r="H189" s="3">
        <v>228</v>
      </c>
      <c r="I189" s="3">
        <v>1028.1000000000001</v>
      </c>
      <c r="J189" s="8">
        <v>9</v>
      </c>
      <c r="K189" s="31">
        <v>1361.32</v>
      </c>
      <c r="L189" s="5">
        <v>0</v>
      </c>
    </row>
    <row r="190" spans="1:12" x14ac:dyDescent="0.25">
      <c r="A190" s="11">
        <v>2019</v>
      </c>
      <c r="B190" s="1">
        <v>9009</v>
      </c>
      <c r="C190" s="1" t="s">
        <v>29</v>
      </c>
      <c r="D190" s="1" t="s">
        <v>34</v>
      </c>
      <c r="E190" s="12">
        <v>43693</v>
      </c>
      <c r="F190" s="3">
        <v>7</v>
      </c>
      <c r="G190" s="3">
        <v>54</v>
      </c>
      <c r="H190" s="3">
        <v>228</v>
      </c>
      <c r="I190" s="3">
        <v>1028.1000000000001</v>
      </c>
      <c r="J190" s="8">
        <v>10</v>
      </c>
      <c r="K190" s="31">
        <v>1424.93</v>
      </c>
      <c r="L190" s="5">
        <v>0</v>
      </c>
    </row>
    <row r="191" spans="1:12" x14ac:dyDescent="0.25">
      <c r="A191" s="11">
        <v>2019</v>
      </c>
      <c r="B191" s="1">
        <v>9009</v>
      </c>
      <c r="C191" s="1" t="s">
        <v>29</v>
      </c>
      <c r="D191" s="1" t="s">
        <v>35</v>
      </c>
      <c r="E191" s="12">
        <v>43693</v>
      </c>
      <c r="F191" s="3">
        <v>7</v>
      </c>
      <c r="G191" s="3">
        <v>54</v>
      </c>
      <c r="H191" s="3">
        <v>228</v>
      </c>
      <c r="I191" s="3">
        <v>1028.1000000000001</v>
      </c>
      <c r="J191" s="8">
        <v>8</v>
      </c>
      <c r="K191" s="31">
        <v>1540.48</v>
      </c>
      <c r="L191" s="5">
        <v>0</v>
      </c>
    </row>
    <row r="192" spans="1:12" x14ac:dyDescent="0.25">
      <c r="A192" s="11">
        <v>2019</v>
      </c>
      <c r="B192" s="1">
        <v>9004</v>
      </c>
      <c r="C192" s="1" t="s">
        <v>30</v>
      </c>
      <c r="D192" s="1" t="s">
        <v>31</v>
      </c>
      <c r="E192" s="12">
        <v>43693</v>
      </c>
      <c r="F192" s="3">
        <v>7</v>
      </c>
      <c r="G192" s="3">
        <v>54</v>
      </c>
      <c r="H192" s="3">
        <v>228</v>
      </c>
      <c r="I192" s="3">
        <v>1028.1000000000001</v>
      </c>
      <c r="J192" s="8">
        <v>10</v>
      </c>
      <c r="K192" s="31">
        <v>135.77000000000001</v>
      </c>
      <c r="L192" s="5">
        <v>0</v>
      </c>
    </row>
    <row r="193" spans="1:12" x14ac:dyDescent="0.25">
      <c r="A193" s="11">
        <v>2019</v>
      </c>
      <c r="B193" s="1">
        <v>9004</v>
      </c>
      <c r="C193" s="1" t="s">
        <v>30</v>
      </c>
      <c r="D193" s="1" t="s">
        <v>32</v>
      </c>
      <c r="E193" s="12">
        <v>43693</v>
      </c>
      <c r="F193" s="3">
        <v>7</v>
      </c>
      <c r="G193" s="3">
        <v>54</v>
      </c>
      <c r="H193" s="3">
        <v>228</v>
      </c>
      <c r="I193" s="3">
        <v>1028.1000000000001</v>
      </c>
      <c r="J193" s="8">
        <v>8</v>
      </c>
      <c r="K193" s="31">
        <v>1475.99</v>
      </c>
      <c r="L193" s="5">
        <v>0</v>
      </c>
    </row>
    <row r="194" spans="1:12" x14ac:dyDescent="0.25">
      <c r="A194" s="11">
        <v>2019</v>
      </c>
      <c r="B194" s="1">
        <v>9004</v>
      </c>
      <c r="C194" s="1" t="s">
        <v>30</v>
      </c>
      <c r="D194" s="1" t="s">
        <v>33</v>
      </c>
      <c r="E194" s="12">
        <v>43693</v>
      </c>
      <c r="F194" s="3">
        <v>7</v>
      </c>
      <c r="G194" s="3">
        <v>54</v>
      </c>
      <c r="H194" s="3">
        <v>228</v>
      </c>
      <c r="I194" s="3">
        <v>1028.1000000000001</v>
      </c>
      <c r="J194" s="8">
        <v>9</v>
      </c>
      <c r="K194" s="31">
        <v>1310.24</v>
      </c>
      <c r="L194" s="5">
        <v>0</v>
      </c>
    </row>
    <row r="195" spans="1:12" x14ac:dyDescent="0.25">
      <c r="A195" s="11">
        <v>2019</v>
      </c>
      <c r="B195" s="1">
        <v>9004</v>
      </c>
      <c r="C195" s="1" t="s">
        <v>30</v>
      </c>
      <c r="D195" s="1" t="s">
        <v>34</v>
      </c>
      <c r="E195" s="12">
        <v>43693</v>
      </c>
      <c r="F195" s="3">
        <v>7</v>
      </c>
      <c r="G195" s="3">
        <v>54</v>
      </c>
      <c r="H195" s="3">
        <v>228</v>
      </c>
      <c r="I195" s="3">
        <v>1028.1000000000001</v>
      </c>
      <c r="J195" s="8">
        <v>8</v>
      </c>
      <c r="K195" s="31">
        <v>1108.8800000000001</v>
      </c>
      <c r="L195" s="5">
        <v>0</v>
      </c>
    </row>
    <row r="196" spans="1:12" x14ac:dyDescent="0.25">
      <c r="A196" s="11">
        <v>2019</v>
      </c>
      <c r="B196" s="1">
        <v>9004</v>
      </c>
      <c r="C196" s="1" t="s">
        <v>30</v>
      </c>
      <c r="D196" s="1" t="s">
        <v>35</v>
      </c>
      <c r="E196" s="12">
        <v>43693</v>
      </c>
      <c r="F196" s="3">
        <v>7</v>
      </c>
      <c r="G196" s="3">
        <v>54</v>
      </c>
      <c r="H196" s="3">
        <v>228</v>
      </c>
      <c r="I196" s="3">
        <v>1028.1000000000001</v>
      </c>
      <c r="J196" s="8">
        <v>7</v>
      </c>
      <c r="K196" s="31">
        <v>1080</v>
      </c>
      <c r="L196" s="5">
        <v>0</v>
      </c>
    </row>
    <row r="197" spans="1:12" x14ac:dyDescent="0.25">
      <c r="A197" s="11">
        <v>2019</v>
      </c>
      <c r="B197" s="1">
        <v>9005</v>
      </c>
      <c r="C197" s="1" t="s">
        <v>30</v>
      </c>
      <c r="D197" s="1" t="s">
        <v>31</v>
      </c>
      <c r="E197" s="12">
        <v>43693</v>
      </c>
      <c r="F197" s="3">
        <v>7</v>
      </c>
      <c r="G197" s="3">
        <v>54</v>
      </c>
      <c r="H197" s="3">
        <v>228</v>
      </c>
      <c r="I197" s="3">
        <v>1028.1000000000001</v>
      </c>
      <c r="J197" s="8">
        <v>9</v>
      </c>
      <c r="K197" s="31">
        <v>967.06</v>
      </c>
      <c r="L197" s="5">
        <v>0</v>
      </c>
    </row>
    <row r="198" spans="1:12" x14ac:dyDescent="0.25">
      <c r="A198" s="11">
        <v>2019</v>
      </c>
      <c r="B198" s="1">
        <v>9005</v>
      </c>
      <c r="C198" s="1" t="s">
        <v>30</v>
      </c>
      <c r="D198" s="1" t="s">
        <v>32</v>
      </c>
      <c r="E198" s="12">
        <v>43693</v>
      </c>
      <c r="F198" s="3">
        <v>7</v>
      </c>
      <c r="G198" s="3">
        <v>54</v>
      </c>
      <c r="H198" s="3">
        <v>228</v>
      </c>
      <c r="I198" s="3">
        <v>1028.1000000000001</v>
      </c>
      <c r="J198" s="8">
        <v>7</v>
      </c>
      <c r="K198" s="31">
        <v>1141.05</v>
      </c>
      <c r="L198" s="5">
        <v>0</v>
      </c>
    </row>
    <row r="199" spans="1:12" x14ac:dyDescent="0.25">
      <c r="A199" s="11">
        <v>2019</v>
      </c>
      <c r="B199" s="1">
        <v>9005</v>
      </c>
      <c r="C199" s="1" t="s">
        <v>30</v>
      </c>
      <c r="D199" s="1" t="s">
        <v>33</v>
      </c>
      <c r="E199" s="12">
        <v>43693</v>
      </c>
      <c r="F199" s="3">
        <v>7</v>
      </c>
      <c r="G199" s="3">
        <v>54</v>
      </c>
      <c r="H199" s="3">
        <v>228</v>
      </c>
      <c r="I199" s="3">
        <v>1028.1000000000001</v>
      </c>
      <c r="J199" s="8">
        <v>9</v>
      </c>
      <c r="K199" s="31">
        <v>1207.1300000000001</v>
      </c>
      <c r="L199" s="5">
        <v>0</v>
      </c>
    </row>
    <row r="200" spans="1:12" x14ac:dyDescent="0.25">
      <c r="A200" s="11">
        <v>2019</v>
      </c>
      <c r="B200" s="1">
        <v>9005</v>
      </c>
      <c r="C200" s="1" t="s">
        <v>30</v>
      </c>
      <c r="D200" s="1" t="s">
        <v>34</v>
      </c>
      <c r="E200" s="12">
        <v>43693</v>
      </c>
      <c r="F200" s="3">
        <v>7</v>
      </c>
      <c r="G200" s="3">
        <v>54</v>
      </c>
      <c r="H200" s="3">
        <v>228</v>
      </c>
      <c r="I200" s="3">
        <v>1028.1000000000001</v>
      </c>
      <c r="J200" s="8">
        <v>9</v>
      </c>
      <c r="K200" s="31">
        <v>1238.54</v>
      </c>
      <c r="L200" s="5">
        <v>0</v>
      </c>
    </row>
    <row r="201" spans="1:12" x14ac:dyDescent="0.25">
      <c r="A201" s="11">
        <v>2019</v>
      </c>
      <c r="B201" s="1">
        <v>9005</v>
      </c>
      <c r="C201" s="1" t="s">
        <v>30</v>
      </c>
      <c r="D201" s="1" t="s">
        <v>35</v>
      </c>
      <c r="E201" s="12">
        <v>43693</v>
      </c>
      <c r="F201" s="3">
        <v>7</v>
      </c>
      <c r="G201" s="3">
        <v>54</v>
      </c>
      <c r="H201" s="3">
        <v>228</v>
      </c>
      <c r="I201" s="3">
        <v>1028.1000000000001</v>
      </c>
      <c r="J201" s="8">
        <v>13</v>
      </c>
      <c r="K201" s="31">
        <v>738.26</v>
      </c>
      <c r="L201" s="5">
        <v>0</v>
      </c>
    </row>
    <row r="202" spans="1:12" x14ac:dyDescent="0.25">
      <c r="A202" s="11">
        <v>2019</v>
      </c>
      <c r="B202" s="1">
        <v>9011</v>
      </c>
      <c r="C202" s="1" t="s">
        <v>30</v>
      </c>
      <c r="D202" s="1" t="s">
        <v>31</v>
      </c>
      <c r="E202" s="12">
        <v>43693</v>
      </c>
      <c r="F202" s="3">
        <v>7</v>
      </c>
      <c r="G202" s="3">
        <v>54</v>
      </c>
      <c r="H202" s="3">
        <v>228</v>
      </c>
      <c r="I202" s="3">
        <v>1028.1000000000001</v>
      </c>
      <c r="J202" s="8">
        <v>7</v>
      </c>
      <c r="K202" s="31">
        <v>933.91</v>
      </c>
      <c r="L202" s="5">
        <v>0</v>
      </c>
    </row>
    <row r="203" spans="1:12" x14ac:dyDescent="0.25">
      <c r="A203" s="11">
        <v>2019</v>
      </c>
      <c r="B203" s="1">
        <v>9011</v>
      </c>
      <c r="C203" s="1" t="s">
        <v>30</v>
      </c>
      <c r="D203" s="1" t="s">
        <v>32</v>
      </c>
      <c r="E203" s="12">
        <v>43693</v>
      </c>
      <c r="F203" s="3">
        <v>7</v>
      </c>
      <c r="G203" s="3">
        <v>54</v>
      </c>
      <c r="H203" s="3">
        <v>228</v>
      </c>
      <c r="I203" s="3">
        <v>1028.1000000000001</v>
      </c>
      <c r="J203" s="8">
        <v>8</v>
      </c>
      <c r="K203" s="31">
        <v>739.7</v>
      </c>
      <c r="L203" s="5">
        <v>0</v>
      </c>
    </row>
    <row r="204" spans="1:12" x14ac:dyDescent="0.25">
      <c r="A204" s="11">
        <v>2019</v>
      </c>
      <c r="B204" s="1">
        <v>9011</v>
      </c>
      <c r="C204" s="1" t="s">
        <v>30</v>
      </c>
      <c r="D204" s="1" t="s">
        <v>34</v>
      </c>
      <c r="E204" s="12">
        <v>43693</v>
      </c>
      <c r="F204" s="3">
        <v>7</v>
      </c>
      <c r="G204" s="3">
        <v>54</v>
      </c>
      <c r="H204" s="3">
        <v>228</v>
      </c>
      <c r="I204" s="3">
        <v>1028.1000000000001</v>
      </c>
      <c r="J204" s="8">
        <v>7</v>
      </c>
      <c r="K204" s="31">
        <v>930.92</v>
      </c>
      <c r="L204" s="5">
        <v>0</v>
      </c>
    </row>
    <row r="205" spans="1:12" x14ac:dyDescent="0.25">
      <c r="A205" s="11">
        <v>2019</v>
      </c>
      <c r="B205" s="1">
        <v>9011</v>
      </c>
      <c r="C205" s="1" t="s">
        <v>30</v>
      </c>
      <c r="D205" s="1" t="s">
        <v>35</v>
      </c>
      <c r="E205" s="12">
        <v>43693</v>
      </c>
      <c r="F205" s="3">
        <v>7</v>
      </c>
      <c r="G205" s="3">
        <v>54</v>
      </c>
      <c r="H205" s="3">
        <v>228</v>
      </c>
      <c r="I205" s="3">
        <v>1028.1000000000001</v>
      </c>
      <c r="J205" s="8">
        <v>10</v>
      </c>
      <c r="K205" s="31">
        <v>1305.47</v>
      </c>
      <c r="L205" s="5">
        <v>0</v>
      </c>
    </row>
    <row r="206" spans="1:12" x14ac:dyDescent="0.25">
      <c r="A206" s="11">
        <v>2019</v>
      </c>
      <c r="B206" s="1">
        <v>9001</v>
      </c>
      <c r="C206" s="1" t="s">
        <v>23</v>
      </c>
      <c r="D206" s="1" t="s">
        <v>31</v>
      </c>
      <c r="E206" s="2">
        <v>43699</v>
      </c>
      <c r="F206" s="3">
        <v>8</v>
      </c>
      <c r="G206" s="3">
        <v>60</v>
      </c>
      <c r="H206" s="3">
        <v>234</v>
      </c>
      <c r="I206" s="3">
        <v>1143.2000000000003</v>
      </c>
      <c r="J206" s="1">
        <v>8</v>
      </c>
      <c r="K206" s="31">
        <v>1255.52</v>
      </c>
      <c r="L206" s="5">
        <v>5.3327645051194535E-2</v>
      </c>
    </row>
    <row r="207" spans="1:12" x14ac:dyDescent="0.25">
      <c r="A207" s="11">
        <v>2019</v>
      </c>
      <c r="B207" s="1">
        <v>9001</v>
      </c>
      <c r="C207" s="1" t="s">
        <v>23</v>
      </c>
      <c r="D207" s="1" t="s">
        <v>33</v>
      </c>
      <c r="E207" s="2">
        <v>43699</v>
      </c>
      <c r="F207" s="3">
        <v>8</v>
      </c>
      <c r="G207" s="3">
        <v>60</v>
      </c>
      <c r="H207" s="3">
        <v>234</v>
      </c>
      <c r="I207" s="3">
        <v>1143.2000000000003</v>
      </c>
      <c r="J207" s="1">
        <v>8</v>
      </c>
      <c r="K207" s="31">
        <v>1120.69</v>
      </c>
      <c r="L207" s="5">
        <v>9.3901258470474341E-2</v>
      </c>
    </row>
    <row r="208" spans="1:12" x14ac:dyDescent="0.25">
      <c r="A208" s="11">
        <v>2019</v>
      </c>
      <c r="B208" s="1">
        <v>9001</v>
      </c>
      <c r="C208" s="1" t="s">
        <v>23</v>
      </c>
      <c r="D208" s="1" t="s">
        <v>34</v>
      </c>
      <c r="E208" s="2">
        <v>43699</v>
      </c>
      <c r="F208" s="3">
        <v>8</v>
      </c>
      <c r="G208" s="3">
        <v>60</v>
      </c>
      <c r="H208" s="3">
        <v>234</v>
      </c>
      <c r="I208" s="3">
        <v>1143.2000000000003</v>
      </c>
      <c r="J208" s="1">
        <v>9</v>
      </c>
      <c r="K208" s="31">
        <v>1139.04</v>
      </c>
      <c r="L208" s="5">
        <v>0</v>
      </c>
    </row>
    <row r="209" spans="1:12" x14ac:dyDescent="0.25">
      <c r="A209" s="11">
        <v>2019</v>
      </c>
      <c r="B209" s="1">
        <v>9001</v>
      </c>
      <c r="C209" s="1" t="s">
        <v>23</v>
      </c>
      <c r="D209" s="1" t="s">
        <v>35</v>
      </c>
      <c r="E209" s="2">
        <v>43699</v>
      </c>
      <c r="F209" s="3">
        <v>8</v>
      </c>
      <c r="G209" s="3">
        <v>60</v>
      </c>
      <c r="H209" s="3">
        <v>234</v>
      </c>
      <c r="I209" s="3">
        <v>1143.2000000000003</v>
      </c>
      <c r="J209" s="1">
        <v>7</v>
      </c>
      <c r="K209" s="31">
        <v>922.75</v>
      </c>
      <c r="L209" s="5">
        <v>2.3870967741935485E-2</v>
      </c>
    </row>
    <row r="210" spans="1:12" x14ac:dyDescent="0.25">
      <c r="A210" s="11">
        <v>2019</v>
      </c>
      <c r="B210" s="1">
        <v>9008</v>
      </c>
      <c r="C210" s="1" t="s">
        <v>23</v>
      </c>
      <c r="D210" s="1" t="s">
        <v>31</v>
      </c>
      <c r="E210" s="2">
        <v>43699</v>
      </c>
      <c r="F210" s="3">
        <v>8</v>
      </c>
      <c r="G210" s="3">
        <v>60</v>
      </c>
      <c r="H210" s="3">
        <v>234</v>
      </c>
      <c r="I210" s="3">
        <v>1143.2000000000003</v>
      </c>
      <c r="J210" s="1">
        <v>9</v>
      </c>
      <c r="K210" s="31">
        <v>1397.34</v>
      </c>
      <c r="L210" s="5">
        <v>3.5109983079526223E-2</v>
      </c>
    </row>
    <row r="211" spans="1:12" x14ac:dyDescent="0.25">
      <c r="A211" s="11">
        <v>2019</v>
      </c>
      <c r="B211" s="1">
        <v>9008</v>
      </c>
      <c r="C211" s="1" t="s">
        <v>23</v>
      </c>
      <c r="D211" s="1" t="s">
        <v>32</v>
      </c>
      <c r="E211" s="2">
        <v>43699</v>
      </c>
      <c r="F211" s="3">
        <v>8</v>
      </c>
      <c r="G211" s="3">
        <v>60</v>
      </c>
      <c r="H211" s="3">
        <v>234</v>
      </c>
      <c r="I211" s="3">
        <v>1143.2000000000003</v>
      </c>
      <c r="J211" s="1">
        <v>9</v>
      </c>
      <c r="K211" s="31">
        <v>1560.73</v>
      </c>
      <c r="L211" s="5">
        <v>0</v>
      </c>
    </row>
    <row r="212" spans="1:12" x14ac:dyDescent="0.25">
      <c r="A212" s="11">
        <v>2019</v>
      </c>
      <c r="B212" s="1">
        <v>9008</v>
      </c>
      <c r="C212" s="1" t="s">
        <v>23</v>
      </c>
      <c r="D212" s="1" t="s">
        <v>33</v>
      </c>
      <c r="E212" s="2">
        <v>43699</v>
      </c>
      <c r="F212" s="3">
        <v>8</v>
      </c>
      <c r="G212" s="3">
        <v>60</v>
      </c>
      <c r="H212" s="3">
        <v>234</v>
      </c>
      <c r="I212" s="3">
        <v>1143.2000000000003</v>
      </c>
      <c r="J212" s="1">
        <v>9</v>
      </c>
      <c r="K212" s="31">
        <v>1082.6199999999999</v>
      </c>
      <c r="L212" s="5">
        <v>5.1269035532994923E-2</v>
      </c>
    </row>
    <row r="213" spans="1:12" x14ac:dyDescent="0.25">
      <c r="A213" s="11">
        <v>2019</v>
      </c>
      <c r="B213" s="1">
        <v>9008</v>
      </c>
      <c r="C213" s="1" t="s">
        <v>23</v>
      </c>
      <c r="D213" s="1" t="s">
        <v>34</v>
      </c>
      <c r="E213" s="2">
        <v>43699</v>
      </c>
      <c r="F213" s="3">
        <v>8</v>
      </c>
      <c r="G213" s="3">
        <v>60</v>
      </c>
      <c r="H213" s="3">
        <v>234</v>
      </c>
      <c r="I213" s="3">
        <v>1143.2000000000003</v>
      </c>
      <c r="J213" s="1">
        <v>7</v>
      </c>
      <c r="K213" s="31">
        <v>1081.1199999999999</v>
      </c>
      <c r="L213" s="5">
        <v>4.2831647828673408E-2</v>
      </c>
    </row>
    <row r="214" spans="1:12" x14ac:dyDescent="0.25">
      <c r="A214" s="11">
        <v>2019</v>
      </c>
      <c r="B214" s="1">
        <v>9008</v>
      </c>
      <c r="C214" s="1" t="s">
        <v>23</v>
      </c>
      <c r="D214" s="1" t="s">
        <v>35</v>
      </c>
      <c r="E214" s="2">
        <v>43699</v>
      </c>
      <c r="F214" s="3">
        <v>8</v>
      </c>
      <c r="G214" s="3">
        <v>60</v>
      </c>
      <c r="H214" s="3">
        <v>234</v>
      </c>
      <c r="I214" s="3">
        <v>1143.2000000000003</v>
      </c>
      <c r="J214" s="1">
        <v>7</v>
      </c>
      <c r="K214" s="31">
        <v>1320.85</v>
      </c>
      <c r="L214" s="5">
        <v>8.9082638362395758E-2</v>
      </c>
    </row>
    <row r="215" spans="1:12" x14ac:dyDescent="0.25">
      <c r="A215" s="11">
        <v>2019</v>
      </c>
      <c r="B215" s="1">
        <v>9010</v>
      </c>
      <c r="C215" s="1" t="s">
        <v>23</v>
      </c>
      <c r="D215" s="1" t="s">
        <v>31</v>
      </c>
      <c r="E215" s="2">
        <v>43699</v>
      </c>
      <c r="F215" s="3">
        <v>8</v>
      </c>
      <c r="G215" s="3">
        <v>60</v>
      </c>
      <c r="H215" s="3">
        <v>234</v>
      </c>
      <c r="I215" s="3">
        <v>1143.2000000000003</v>
      </c>
      <c r="J215" s="1">
        <v>8</v>
      </c>
      <c r="K215" s="31">
        <v>1241.0899999999999</v>
      </c>
      <c r="L215" s="5">
        <v>3.5472091810119975E-2</v>
      </c>
    </row>
    <row r="216" spans="1:12" x14ac:dyDescent="0.25">
      <c r="A216" s="11">
        <v>2019</v>
      </c>
      <c r="B216" s="1">
        <v>9010</v>
      </c>
      <c r="C216" s="1" t="s">
        <v>23</v>
      </c>
      <c r="D216" s="1" t="s">
        <v>32</v>
      </c>
      <c r="E216" s="2">
        <v>43699</v>
      </c>
      <c r="F216" s="3">
        <v>8</v>
      </c>
      <c r="G216" s="3">
        <v>60</v>
      </c>
      <c r="H216" s="3">
        <v>234</v>
      </c>
      <c r="I216" s="3">
        <v>1143.2000000000003</v>
      </c>
      <c r="J216" s="1">
        <v>9</v>
      </c>
      <c r="K216" s="31">
        <v>1121.3399999999999</v>
      </c>
      <c r="L216" s="5">
        <v>0</v>
      </c>
    </row>
    <row r="217" spans="1:12" x14ac:dyDescent="0.25">
      <c r="A217" s="11">
        <v>2019</v>
      </c>
      <c r="B217" s="1">
        <v>9010</v>
      </c>
      <c r="C217" s="1" t="s">
        <v>23</v>
      </c>
      <c r="D217" s="1" t="s">
        <v>33</v>
      </c>
      <c r="E217" s="2">
        <v>43699</v>
      </c>
      <c r="F217" s="3">
        <v>8</v>
      </c>
      <c r="G217" s="3">
        <v>60</v>
      </c>
      <c r="H217" s="3">
        <v>234</v>
      </c>
      <c r="I217" s="3">
        <v>1143.2000000000003</v>
      </c>
      <c r="J217" s="1">
        <v>11</v>
      </c>
      <c r="K217" s="31">
        <v>1985.52</v>
      </c>
      <c r="L217" s="5">
        <v>0</v>
      </c>
    </row>
    <row r="218" spans="1:12" x14ac:dyDescent="0.25">
      <c r="A218" s="11">
        <v>2019</v>
      </c>
      <c r="B218" s="1">
        <v>9010</v>
      </c>
      <c r="C218" s="1" t="s">
        <v>23</v>
      </c>
      <c r="D218" s="1" t="s">
        <v>34</v>
      </c>
      <c r="E218" s="2">
        <v>43699</v>
      </c>
      <c r="F218" s="3">
        <v>8</v>
      </c>
      <c r="G218" s="3">
        <v>60</v>
      </c>
      <c r="H218" s="3">
        <v>234</v>
      </c>
      <c r="I218" s="3">
        <v>1143.2000000000003</v>
      </c>
      <c r="J218" s="1">
        <v>8</v>
      </c>
      <c r="K218" s="31">
        <v>1423.7</v>
      </c>
      <c r="L218" s="5">
        <v>7.2705117790414289E-2</v>
      </c>
    </row>
    <row r="219" spans="1:12" x14ac:dyDescent="0.25">
      <c r="A219" s="11">
        <v>2019</v>
      </c>
      <c r="B219" s="1">
        <v>9010</v>
      </c>
      <c r="C219" s="1" t="s">
        <v>23</v>
      </c>
      <c r="D219" s="1" t="s">
        <v>35</v>
      </c>
      <c r="E219" s="2">
        <v>43699</v>
      </c>
      <c r="F219" s="3">
        <v>8</v>
      </c>
      <c r="G219" s="3">
        <v>60</v>
      </c>
      <c r="H219" s="3">
        <v>234</v>
      </c>
      <c r="I219" s="3">
        <v>1143.2000000000003</v>
      </c>
      <c r="J219" s="1">
        <v>9</v>
      </c>
      <c r="K219" s="31">
        <v>1534.42</v>
      </c>
      <c r="L219" s="5">
        <v>2.5906735751295335E-2</v>
      </c>
    </row>
    <row r="220" spans="1:12" x14ac:dyDescent="0.25">
      <c r="A220" s="11">
        <v>2019</v>
      </c>
      <c r="B220" s="1">
        <v>9002</v>
      </c>
      <c r="C220" s="1" t="s">
        <v>28</v>
      </c>
      <c r="D220" s="1" t="s">
        <v>31</v>
      </c>
      <c r="E220" s="2">
        <v>43699</v>
      </c>
      <c r="F220" s="3">
        <v>8</v>
      </c>
      <c r="G220" s="3">
        <v>60</v>
      </c>
      <c r="H220" s="3">
        <v>234</v>
      </c>
      <c r="I220" s="3">
        <v>1143.2000000000003</v>
      </c>
      <c r="J220" s="1">
        <v>10</v>
      </c>
      <c r="K220" s="31">
        <v>1919.15</v>
      </c>
      <c r="L220" s="5">
        <v>0.13662239089184061</v>
      </c>
    </row>
    <row r="221" spans="1:12" x14ac:dyDescent="0.25">
      <c r="A221" s="11">
        <v>2019</v>
      </c>
      <c r="B221" s="1">
        <v>9002</v>
      </c>
      <c r="C221" s="1" t="s">
        <v>28</v>
      </c>
      <c r="D221" s="1" t="s">
        <v>32</v>
      </c>
      <c r="E221" s="2">
        <v>43699</v>
      </c>
      <c r="F221" s="3">
        <v>8</v>
      </c>
      <c r="G221" s="3">
        <v>60</v>
      </c>
      <c r="H221" s="3">
        <v>234</v>
      </c>
      <c r="I221" s="3">
        <v>1143.2000000000003</v>
      </c>
      <c r="J221" s="1">
        <v>11</v>
      </c>
      <c r="K221" s="31">
        <v>1870.24</v>
      </c>
      <c r="L221" s="5">
        <v>0.14941064033131571</v>
      </c>
    </row>
    <row r="222" spans="1:12" x14ac:dyDescent="0.25">
      <c r="A222" s="11">
        <v>2019</v>
      </c>
      <c r="B222" s="1">
        <v>9002</v>
      </c>
      <c r="C222" s="1" t="s">
        <v>28</v>
      </c>
      <c r="D222" s="1" t="s">
        <v>33</v>
      </c>
      <c r="E222" s="2">
        <v>43699</v>
      </c>
      <c r="F222" s="3">
        <v>8</v>
      </c>
      <c r="G222" s="3">
        <v>60</v>
      </c>
      <c r="H222" s="3">
        <v>234</v>
      </c>
      <c r="I222" s="3">
        <v>1143.2000000000003</v>
      </c>
      <c r="J222" s="1">
        <v>9</v>
      </c>
      <c r="K222" s="31">
        <v>1651.49</v>
      </c>
      <c r="L222" s="5">
        <v>0.20596797671033479</v>
      </c>
    </row>
    <row r="223" spans="1:12" x14ac:dyDescent="0.25">
      <c r="A223" s="11">
        <v>2019</v>
      </c>
      <c r="B223" s="1">
        <v>9002</v>
      </c>
      <c r="C223" s="1" t="s">
        <v>28</v>
      </c>
      <c r="D223" s="1" t="s">
        <v>34</v>
      </c>
      <c r="E223" s="2">
        <v>43699</v>
      </c>
      <c r="F223" s="3">
        <v>8</v>
      </c>
      <c r="G223" s="3">
        <v>60</v>
      </c>
      <c r="H223" s="3">
        <v>234</v>
      </c>
      <c r="I223" s="3">
        <v>1143.2000000000003</v>
      </c>
      <c r="J223" s="1">
        <v>11</v>
      </c>
      <c r="K223" s="31">
        <v>1985</v>
      </c>
      <c r="L223" s="5">
        <v>0.12177694936315626</v>
      </c>
    </row>
    <row r="224" spans="1:12" x14ac:dyDescent="0.25">
      <c r="A224" s="11">
        <v>2019</v>
      </c>
      <c r="B224" s="1">
        <v>9002</v>
      </c>
      <c r="C224" s="1" t="s">
        <v>28</v>
      </c>
      <c r="D224" s="1" t="s">
        <v>35</v>
      </c>
      <c r="E224" s="2">
        <v>43699</v>
      </c>
      <c r="F224" s="3">
        <v>8</v>
      </c>
      <c r="G224" s="3">
        <v>60</v>
      </c>
      <c r="H224" s="3">
        <v>234</v>
      </c>
      <c r="I224" s="3">
        <v>1143.2000000000003</v>
      </c>
      <c r="J224" s="1">
        <v>7</v>
      </c>
      <c r="K224" s="31">
        <v>1368.69</v>
      </c>
      <c r="L224" s="5">
        <v>9.0941385435168748E-2</v>
      </c>
    </row>
    <row r="225" spans="1:12" x14ac:dyDescent="0.25">
      <c r="A225" s="11">
        <v>2019</v>
      </c>
      <c r="B225" s="1">
        <v>9007</v>
      </c>
      <c r="C225" s="1" t="s">
        <v>28</v>
      </c>
      <c r="D225" s="1" t="s">
        <v>31</v>
      </c>
      <c r="E225" s="2">
        <v>43699</v>
      </c>
      <c r="F225" s="3">
        <v>8</v>
      </c>
      <c r="G225" s="3">
        <v>60</v>
      </c>
      <c r="H225" s="3">
        <v>234</v>
      </c>
      <c r="I225" s="3">
        <v>1143.2000000000003</v>
      </c>
      <c r="J225" s="1">
        <v>8</v>
      </c>
      <c r="K225" s="31">
        <v>1175.17</v>
      </c>
      <c r="L225" s="5">
        <v>4.506641366223909E-2</v>
      </c>
    </row>
    <row r="226" spans="1:12" x14ac:dyDescent="0.25">
      <c r="A226" s="11">
        <v>2019</v>
      </c>
      <c r="B226" s="1">
        <v>9007</v>
      </c>
      <c r="C226" s="1" t="s">
        <v>28</v>
      </c>
      <c r="D226" s="1" t="s">
        <v>33</v>
      </c>
      <c r="E226" s="2">
        <v>43699</v>
      </c>
      <c r="F226" s="3">
        <v>8</v>
      </c>
      <c r="G226" s="3">
        <v>60</v>
      </c>
      <c r="H226" s="3">
        <v>234</v>
      </c>
      <c r="I226" s="3">
        <v>1143.2000000000003</v>
      </c>
      <c r="J226" s="1">
        <v>8</v>
      </c>
      <c r="K226" s="31">
        <v>1594.79</v>
      </c>
      <c r="L226" s="5">
        <v>9.9381143065161992E-2</v>
      </c>
    </row>
    <row r="227" spans="1:12" x14ac:dyDescent="0.25">
      <c r="A227" s="11">
        <v>2019</v>
      </c>
      <c r="B227" s="1">
        <v>9007</v>
      </c>
      <c r="C227" s="1" t="s">
        <v>28</v>
      </c>
      <c r="D227" s="1" t="s">
        <v>34</v>
      </c>
      <c r="E227" s="2">
        <v>43699</v>
      </c>
      <c r="F227" s="3">
        <v>8</v>
      </c>
      <c r="G227" s="3">
        <v>60</v>
      </c>
      <c r="H227" s="3">
        <v>234</v>
      </c>
      <c r="I227" s="3">
        <v>1143.2000000000003</v>
      </c>
      <c r="J227" s="1">
        <v>9</v>
      </c>
      <c r="K227" s="31">
        <v>1675.13</v>
      </c>
      <c r="L227" s="5">
        <v>4.5306122448979594E-2</v>
      </c>
    </row>
    <row r="228" spans="1:12" x14ac:dyDescent="0.25">
      <c r="A228" s="11">
        <v>2019</v>
      </c>
      <c r="B228" s="1">
        <v>9007</v>
      </c>
      <c r="C228" s="1" t="s">
        <v>28</v>
      </c>
      <c r="D228" s="1" t="s">
        <v>35</v>
      </c>
      <c r="E228" s="2">
        <v>43699</v>
      </c>
      <c r="F228" s="3">
        <v>8</v>
      </c>
      <c r="G228" s="3">
        <v>60</v>
      </c>
      <c r="H228" s="3">
        <v>234</v>
      </c>
      <c r="I228" s="3">
        <v>1143.2000000000003</v>
      </c>
      <c r="J228" s="1">
        <v>10</v>
      </c>
      <c r="K228" s="31">
        <v>1992.71</v>
      </c>
      <c r="L228" s="5">
        <v>8.8655862726406104E-2</v>
      </c>
    </row>
    <row r="229" spans="1:12" x14ac:dyDescent="0.25">
      <c r="A229" s="11">
        <v>2019</v>
      </c>
      <c r="B229" s="1">
        <v>9012</v>
      </c>
      <c r="C229" s="1" t="s">
        <v>28</v>
      </c>
      <c r="D229" s="1" t="s">
        <v>32</v>
      </c>
      <c r="E229" s="2">
        <v>43699</v>
      </c>
      <c r="F229" s="3">
        <v>8</v>
      </c>
      <c r="G229" s="3">
        <v>60</v>
      </c>
      <c r="H229" s="3">
        <v>234</v>
      </c>
      <c r="I229" s="3">
        <v>1143.2000000000003</v>
      </c>
      <c r="J229" s="1">
        <v>11</v>
      </c>
      <c r="K229" s="31">
        <v>1995.36</v>
      </c>
      <c r="L229" s="5">
        <v>1.8770226537216828E-2</v>
      </c>
    </row>
    <row r="230" spans="1:12" x14ac:dyDescent="0.25">
      <c r="A230" s="11">
        <v>2019</v>
      </c>
      <c r="B230" s="1">
        <v>9012</v>
      </c>
      <c r="C230" s="1" t="s">
        <v>28</v>
      </c>
      <c r="D230" s="1" t="s">
        <v>33</v>
      </c>
      <c r="E230" s="2">
        <v>43699</v>
      </c>
      <c r="F230" s="3">
        <v>8</v>
      </c>
      <c r="G230" s="3">
        <v>60</v>
      </c>
      <c r="H230" s="3">
        <v>234</v>
      </c>
      <c r="I230" s="3">
        <v>1143.2000000000003</v>
      </c>
      <c r="J230" s="1">
        <v>11</v>
      </c>
      <c r="K230" s="31">
        <v>2042.79</v>
      </c>
      <c r="L230" s="5">
        <v>8.1321839080459785E-2</v>
      </c>
    </row>
    <row r="231" spans="1:12" x14ac:dyDescent="0.25">
      <c r="A231" s="11">
        <v>2019</v>
      </c>
      <c r="B231" s="1">
        <v>9012</v>
      </c>
      <c r="C231" s="1" t="s">
        <v>28</v>
      </c>
      <c r="D231" s="1" t="s">
        <v>34</v>
      </c>
      <c r="E231" s="2">
        <v>43699</v>
      </c>
      <c r="F231" s="3">
        <v>8</v>
      </c>
      <c r="G231" s="3">
        <v>60</v>
      </c>
      <c r="H231" s="3">
        <v>234</v>
      </c>
      <c r="I231" s="3">
        <v>1143.2000000000003</v>
      </c>
      <c r="J231" s="1">
        <v>10</v>
      </c>
      <c r="K231" s="31">
        <v>1797.77</v>
      </c>
      <c r="L231" s="5">
        <v>4.2343883661248929E-2</v>
      </c>
    </row>
    <row r="232" spans="1:12" x14ac:dyDescent="0.25">
      <c r="A232" s="11">
        <v>2019</v>
      </c>
      <c r="B232" s="1">
        <v>9012</v>
      </c>
      <c r="C232" s="1" t="s">
        <v>28</v>
      </c>
      <c r="D232" s="1" t="s">
        <v>35</v>
      </c>
      <c r="E232" s="2">
        <v>43699</v>
      </c>
      <c r="F232" s="3">
        <v>8</v>
      </c>
      <c r="G232" s="3">
        <v>60</v>
      </c>
      <c r="H232" s="3">
        <v>234</v>
      </c>
      <c r="I232" s="3">
        <v>1143.2000000000003</v>
      </c>
      <c r="J232" s="1">
        <v>11</v>
      </c>
      <c r="K232" s="31">
        <v>1921.12</v>
      </c>
      <c r="L232" s="5">
        <v>0.10814558058925476</v>
      </c>
    </row>
    <row r="233" spans="1:12" x14ac:dyDescent="0.25">
      <c r="A233" s="11">
        <v>2019</v>
      </c>
      <c r="B233" s="1">
        <v>9003</v>
      </c>
      <c r="C233" s="1" t="s">
        <v>29</v>
      </c>
      <c r="D233" s="1" t="s">
        <v>31</v>
      </c>
      <c r="E233" s="2">
        <v>43699</v>
      </c>
      <c r="F233" s="3">
        <v>8</v>
      </c>
      <c r="G233" s="3">
        <v>60</v>
      </c>
      <c r="H233" s="3">
        <v>234</v>
      </c>
      <c r="I233" s="3">
        <v>1143.2000000000003</v>
      </c>
      <c r="J233" s="1">
        <v>8</v>
      </c>
      <c r="K233" s="31">
        <v>1605</v>
      </c>
      <c r="L233" s="5">
        <v>0.16591002888980599</v>
      </c>
    </row>
    <row r="234" spans="1:12" x14ac:dyDescent="0.25">
      <c r="A234" s="11">
        <v>2019</v>
      </c>
      <c r="B234" s="1">
        <v>9003</v>
      </c>
      <c r="C234" s="1" t="s">
        <v>29</v>
      </c>
      <c r="D234" s="1" t="s">
        <v>32</v>
      </c>
      <c r="E234" s="2">
        <v>43699</v>
      </c>
      <c r="F234" s="3">
        <v>8</v>
      </c>
      <c r="G234" s="3">
        <v>60</v>
      </c>
      <c r="H234" s="3">
        <v>234</v>
      </c>
      <c r="I234" s="3">
        <v>1143.2000000000003</v>
      </c>
      <c r="J234" s="1">
        <v>8</v>
      </c>
      <c r="K234" s="31">
        <v>1338.57</v>
      </c>
      <c r="L234" s="5">
        <v>0.20189573459715637</v>
      </c>
    </row>
    <row r="235" spans="1:12" x14ac:dyDescent="0.25">
      <c r="A235" s="11">
        <v>2019</v>
      </c>
      <c r="B235" s="1">
        <v>9003</v>
      </c>
      <c r="C235" s="1" t="s">
        <v>29</v>
      </c>
      <c r="D235" s="1" t="s">
        <v>33</v>
      </c>
      <c r="E235" s="2">
        <v>43699</v>
      </c>
      <c r="F235" s="3">
        <v>8</v>
      </c>
      <c r="G235" s="3">
        <v>60</v>
      </c>
      <c r="H235" s="3">
        <v>234</v>
      </c>
      <c r="I235" s="3">
        <v>1143.2000000000003</v>
      </c>
      <c r="J235" s="1">
        <v>8</v>
      </c>
      <c r="K235" s="31">
        <v>1127.69</v>
      </c>
      <c r="L235" s="5">
        <v>0.19246231155778895</v>
      </c>
    </row>
    <row r="236" spans="1:12" x14ac:dyDescent="0.25">
      <c r="A236" s="11">
        <v>2019</v>
      </c>
      <c r="B236" s="1">
        <v>9003</v>
      </c>
      <c r="C236" s="1" t="s">
        <v>29</v>
      </c>
      <c r="D236" s="1" t="s">
        <v>34</v>
      </c>
      <c r="E236" s="2">
        <v>43699</v>
      </c>
      <c r="F236" s="3">
        <v>8</v>
      </c>
      <c r="G236" s="3">
        <v>60</v>
      </c>
      <c r="H236" s="3">
        <v>234</v>
      </c>
      <c r="I236" s="3">
        <v>1143.2000000000003</v>
      </c>
      <c r="J236" s="1">
        <v>8</v>
      </c>
      <c r="K236" s="31">
        <v>1507.35</v>
      </c>
      <c r="L236" s="5">
        <v>0.29940119760479039</v>
      </c>
    </row>
    <row r="237" spans="1:12" x14ac:dyDescent="0.25">
      <c r="A237" s="11">
        <v>2019</v>
      </c>
      <c r="B237" s="1">
        <v>9003</v>
      </c>
      <c r="C237" s="1" t="s">
        <v>29</v>
      </c>
      <c r="D237" s="1" t="s">
        <v>35</v>
      </c>
      <c r="E237" s="2">
        <v>43699</v>
      </c>
      <c r="F237" s="3">
        <v>8</v>
      </c>
      <c r="G237" s="3">
        <v>60</v>
      </c>
      <c r="H237" s="3">
        <v>234</v>
      </c>
      <c r="I237" s="3">
        <v>1143.2000000000003</v>
      </c>
      <c r="J237" s="1">
        <v>8</v>
      </c>
      <c r="K237" s="31">
        <v>1636.26</v>
      </c>
      <c r="L237" s="5">
        <v>0.10659694288012872</v>
      </c>
    </row>
    <row r="238" spans="1:12" x14ac:dyDescent="0.25">
      <c r="A238" s="11">
        <v>2019</v>
      </c>
      <c r="B238" s="1">
        <v>9006</v>
      </c>
      <c r="C238" s="1" t="s">
        <v>29</v>
      </c>
      <c r="D238" s="1" t="s">
        <v>31</v>
      </c>
      <c r="E238" s="2">
        <v>43699</v>
      </c>
      <c r="F238" s="3">
        <v>8</v>
      </c>
      <c r="G238" s="3">
        <v>60</v>
      </c>
      <c r="H238" s="3">
        <v>234</v>
      </c>
      <c r="I238" s="3">
        <v>1143.2000000000003</v>
      </c>
      <c r="J238" s="1">
        <v>9</v>
      </c>
      <c r="K238" s="31">
        <v>1700.32</v>
      </c>
      <c r="L238" s="5">
        <v>3.0781373322809787E-2</v>
      </c>
    </row>
    <row r="239" spans="1:12" x14ac:dyDescent="0.25">
      <c r="A239" s="11">
        <v>2019</v>
      </c>
      <c r="B239" s="1">
        <v>9006</v>
      </c>
      <c r="C239" s="1" t="s">
        <v>29</v>
      </c>
      <c r="D239" s="1" t="s">
        <v>32</v>
      </c>
      <c r="E239" s="2">
        <v>43699</v>
      </c>
      <c r="F239" s="3">
        <v>8</v>
      </c>
      <c r="G239" s="3">
        <v>60</v>
      </c>
      <c r="H239" s="3">
        <v>234</v>
      </c>
      <c r="I239" s="3">
        <v>1143.2000000000003</v>
      </c>
      <c r="J239" s="1">
        <v>9</v>
      </c>
      <c r="K239" s="31">
        <v>1785</v>
      </c>
      <c r="L239" s="5">
        <v>3.0687830687830688E-2</v>
      </c>
    </row>
    <row r="240" spans="1:12" x14ac:dyDescent="0.25">
      <c r="A240" s="11">
        <v>2019</v>
      </c>
      <c r="B240" s="1">
        <v>9006</v>
      </c>
      <c r="C240" s="1" t="s">
        <v>29</v>
      </c>
      <c r="D240" s="1" t="s">
        <v>33</v>
      </c>
      <c r="E240" s="2">
        <v>43699</v>
      </c>
      <c r="F240" s="3">
        <v>8</v>
      </c>
      <c r="G240" s="3">
        <v>60</v>
      </c>
      <c r="H240" s="3">
        <v>234</v>
      </c>
      <c r="I240" s="3">
        <v>1143.2000000000003</v>
      </c>
      <c r="J240" s="1">
        <v>7</v>
      </c>
      <c r="K240" s="31">
        <v>1138.6500000000001</v>
      </c>
      <c r="L240" s="5">
        <v>0</v>
      </c>
    </row>
    <row r="241" spans="1:12" x14ac:dyDescent="0.25">
      <c r="A241" s="11">
        <v>2019</v>
      </c>
      <c r="B241" s="1">
        <v>9006</v>
      </c>
      <c r="C241" s="1" t="s">
        <v>29</v>
      </c>
      <c r="D241" s="1" t="s">
        <v>35</v>
      </c>
      <c r="E241" s="2">
        <v>43699</v>
      </c>
      <c r="F241" s="3">
        <v>8</v>
      </c>
      <c r="G241" s="3">
        <v>60</v>
      </c>
      <c r="H241" s="3">
        <v>234</v>
      </c>
      <c r="I241" s="3">
        <v>1143.2000000000003</v>
      </c>
      <c r="J241" s="1">
        <v>9</v>
      </c>
      <c r="K241" s="31">
        <v>1356.48</v>
      </c>
      <c r="L241" s="5">
        <v>0.11623699683401176</v>
      </c>
    </row>
    <row r="242" spans="1:12" x14ac:dyDescent="0.25">
      <c r="A242" s="11">
        <v>2019</v>
      </c>
      <c r="B242" s="1">
        <v>9009</v>
      </c>
      <c r="C242" s="1" t="s">
        <v>29</v>
      </c>
      <c r="D242" s="1" t="s">
        <v>32</v>
      </c>
      <c r="E242" s="2">
        <v>43699</v>
      </c>
      <c r="F242" s="3">
        <v>8</v>
      </c>
      <c r="G242" s="3">
        <v>60</v>
      </c>
      <c r="H242" s="3">
        <v>234</v>
      </c>
      <c r="I242" s="3">
        <v>1143.2000000000003</v>
      </c>
      <c r="J242" s="1">
        <v>8</v>
      </c>
      <c r="K242" s="31">
        <v>1129.73</v>
      </c>
      <c r="L242" s="5">
        <v>2.4708304735758406E-2</v>
      </c>
    </row>
    <row r="243" spans="1:12" x14ac:dyDescent="0.25">
      <c r="A243" s="11">
        <v>2019</v>
      </c>
      <c r="B243" s="1">
        <v>9009</v>
      </c>
      <c r="C243" s="1" t="s">
        <v>29</v>
      </c>
      <c r="D243" s="1" t="s">
        <v>33</v>
      </c>
      <c r="E243" s="2">
        <v>43699</v>
      </c>
      <c r="F243" s="3">
        <v>8</v>
      </c>
      <c r="G243" s="3">
        <v>60</v>
      </c>
      <c r="H243" s="3">
        <v>234</v>
      </c>
      <c r="I243" s="3">
        <v>1143.2000000000003</v>
      </c>
      <c r="J243" s="1">
        <v>8</v>
      </c>
      <c r="K243" s="31">
        <v>1402.83</v>
      </c>
      <c r="L243" s="5">
        <v>5.2417302798982192E-2</v>
      </c>
    </row>
    <row r="244" spans="1:12" x14ac:dyDescent="0.25">
      <c r="A244" s="11">
        <v>2019</v>
      </c>
      <c r="B244" s="1">
        <v>9009</v>
      </c>
      <c r="C244" s="1" t="s">
        <v>29</v>
      </c>
      <c r="D244" s="1" t="s">
        <v>34</v>
      </c>
      <c r="E244" s="2">
        <v>43699</v>
      </c>
      <c r="F244" s="3">
        <v>8</v>
      </c>
      <c r="G244" s="3">
        <v>60</v>
      </c>
      <c r="H244" s="3">
        <v>234</v>
      </c>
      <c r="I244" s="3">
        <v>1143.2000000000003</v>
      </c>
      <c r="J244" s="1">
        <v>9</v>
      </c>
      <c r="K244" s="31">
        <v>2059.02</v>
      </c>
      <c r="L244" s="5">
        <v>0.10495118549511855</v>
      </c>
    </row>
    <row r="245" spans="1:12" x14ac:dyDescent="0.25">
      <c r="A245" s="11">
        <v>2019</v>
      </c>
      <c r="B245" s="1">
        <v>9009</v>
      </c>
      <c r="C245" s="1" t="s">
        <v>29</v>
      </c>
      <c r="D245" s="1" t="s">
        <v>35</v>
      </c>
      <c r="E245" s="2">
        <v>43699</v>
      </c>
      <c r="F245" s="3">
        <v>8</v>
      </c>
      <c r="G245" s="3">
        <v>60</v>
      </c>
      <c r="H245" s="3">
        <v>234</v>
      </c>
      <c r="I245" s="3">
        <v>1143.2000000000003</v>
      </c>
      <c r="J245" s="1">
        <v>9</v>
      </c>
      <c r="K245" s="31">
        <v>2126.25</v>
      </c>
      <c r="L245" s="5">
        <v>7.8616352201257858E-2</v>
      </c>
    </row>
    <row r="246" spans="1:12" x14ac:dyDescent="0.25">
      <c r="A246" s="11">
        <v>2019</v>
      </c>
      <c r="B246" s="1">
        <v>9004</v>
      </c>
      <c r="C246" s="1" t="s">
        <v>30</v>
      </c>
      <c r="D246" s="1" t="s">
        <v>31</v>
      </c>
      <c r="E246" s="2">
        <v>43699</v>
      </c>
      <c r="F246" s="3">
        <v>8</v>
      </c>
      <c r="G246" s="3">
        <v>60</v>
      </c>
      <c r="H246" s="3">
        <v>234</v>
      </c>
      <c r="I246" s="3">
        <v>1143.2000000000003</v>
      </c>
      <c r="J246" s="1">
        <v>12</v>
      </c>
      <c r="K246" s="31">
        <v>1910.29</v>
      </c>
      <c r="L246" s="5">
        <v>6.4278187565858805E-2</v>
      </c>
    </row>
    <row r="247" spans="1:12" x14ac:dyDescent="0.25">
      <c r="A247" s="11">
        <v>2019</v>
      </c>
      <c r="B247" s="1">
        <v>9004</v>
      </c>
      <c r="C247" s="1" t="s">
        <v>30</v>
      </c>
      <c r="D247" s="1" t="s">
        <v>32</v>
      </c>
      <c r="E247" s="2">
        <v>43699</v>
      </c>
      <c r="F247" s="3">
        <v>8</v>
      </c>
      <c r="G247" s="3">
        <v>60</v>
      </c>
      <c r="H247" s="3">
        <v>234</v>
      </c>
      <c r="I247" s="3">
        <v>1143.2000000000003</v>
      </c>
      <c r="J247" s="1">
        <v>11</v>
      </c>
      <c r="K247" s="31">
        <v>2050.86</v>
      </c>
      <c r="L247" s="5">
        <v>0.10637572451414934</v>
      </c>
    </row>
    <row r="248" spans="1:12" x14ac:dyDescent="0.25">
      <c r="A248" s="11">
        <v>2019</v>
      </c>
      <c r="B248" s="1">
        <v>9004</v>
      </c>
      <c r="C248" s="1" t="s">
        <v>30</v>
      </c>
      <c r="D248" s="1" t="s">
        <v>33</v>
      </c>
      <c r="E248" s="2">
        <v>43699</v>
      </c>
      <c r="F248" s="3">
        <v>8</v>
      </c>
      <c r="G248" s="3">
        <v>60</v>
      </c>
      <c r="H248" s="3">
        <v>234</v>
      </c>
      <c r="I248" s="3">
        <v>1143.2000000000003</v>
      </c>
      <c r="J248" s="1">
        <v>8</v>
      </c>
      <c r="K248" s="31">
        <v>1111.5</v>
      </c>
      <c r="L248" s="5">
        <v>0</v>
      </c>
    </row>
    <row r="249" spans="1:12" x14ac:dyDescent="0.25">
      <c r="A249" s="11">
        <v>2019</v>
      </c>
      <c r="B249" s="1">
        <v>9004</v>
      </c>
      <c r="C249" s="1" t="s">
        <v>30</v>
      </c>
      <c r="D249" s="1" t="s">
        <v>34</v>
      </c>
      <c r="E249" s="2">
        <v>43699</v>
      </c>
      <c r="F249" s="3">
        <v>8</v>
      </c>
      <c r="G249" s="3">
        <v>60</v>
      </c>
      <c r="H249" s="3">
        <v>234</v>
      </c>
      <c r="I249" s="3">
        <v>1143.2000000000003</v>
      </c>
      <c r="J249" s="1">
        <v>8</v>
      </c>
      <c r="K249" s="31">
        <v>1265.55</v>
      </c>
      <c r="L249" s="5">
        <v>9.320773425880019E-2</v>
      </c>
    </row>
    <row r="250" spans="1:12" x14ac:dyDescent="0.25">
      <c r="A250" s="11">
        <v>2019</v>
      </c>
      <c r="B250" s="1">
        <v>9004</v>
      </c>
      <c r="C250" s="1" t="s">
        <v>30</v>
      </c>
      <c r="D250" s="1" t="s">
        <v>35</v>
      </c>
      <c r="E250" s="2">
        <v>43699</v>
      </c>
      <c r="F250" s="3">
        <v>8</v>
      </c>
      <c r="G250" s="3">
        <v>60</v>
      </c>
      <c r="H250" s="3">
        <v>234</v>
      </c>
      <c r="I250" s="3">
        <v>1143.2000000000003</v>
      </c>
      <c r="J250" s="1">
        <v>12</v>
      </c>
      <c r="K250" s="31">
        <v>1852.43</v>
      </c>
      <c r="L250" s="5">
        <v>8.5624155024785931E-2</v>
      </c>
    </row>
    <row r="251" spans="1:12" x14ac:dyDescent="0.25">
      <c r="A251" s="11">
        <v>2019</v>
      </c>
      <c r="B251" s="1">
        <v>9005</v>
      </c>
      <c r="C251" s="1" t="s">
        <v>30</v>
      </c>
      <c r="D251" s="1" t="s">
        <v>31</v>
      </c>
      <c r="E251" s="2">
        <v>43699</v>
      </c>
      <c r="F251" s="3">
        <v>8</v>
      </c>
      <c r="G251" s="3">
        <v>60</v>
      </c>
      <c r="H251" s="3">
        <v>234</v>
      </c>
      <c r="I251" s="3">
        <v>1143.2000000000003</v>
      </c>
      <c r="J251" s="1">
        <v>8</v>
      </c>
      <c r="K251" s="31">
        <v>991.97</v>
      </c>
      <c r="L251" s="5">
        <v>0</v>
      </c>
    </row>
    <row r="252" spans="1:12" x14ac:dyDescent="0.25">
      <c r="A252" s="11">
        <v>2019</v>
      </c>
      <c r="B252" s="1">
        <v>9005</v>
      </c>
      <c r="C252" s="1" t="s">
        <v>30</v>
      </c>
      <c r="D252" s="1" t="s">
        <v>32</v>
      </c>
      <c r="E252" s="2">
        <v>43699</v>
      </c>
      <c r="F252" s="3">
        <v>8</v>
      </c>
      <c r="G252" s="3">
        <v>60</v>
      </c>
      <c r="H252" s="3">
        <v>234</v>
      </c>
      <c r="I252" s="3">
        <v>1143.2000000000003</v>
      </c>
      <c r="J252" s="1">
        <v>11</v>
      </c>
      <c r="K252" s="31">
        <v>1500.05</v>
      </c>
      <c r="L252" s="5">
        <v>6.9918699186991881E-2</v>
      </c>
    </row>
    <row r="253" spans="1:12" x14ac:dyDescent="0.25">
      <c r="A253" s="11">
        <v>2019</v>
      </c>
      <c r="B253" s="1">
        <v>9005</v>
      </c>
      <c r="C253" s="1" t="s">
        <v>30</v>
      </c>
      <c r="D253" s="1" t="s">
        <v>33</v>
      </c>
      <c r="E253" s="2">
        <v>43699</v>
      </c>
      <c r="F253" s="3">
        <v>8</v>
      </c>
      <c r="G253" s="3">
        <v>60</v>
      </c>
      <c r="H253" s="3">
        <v>234</v>
      </c>
      <c r="I253" s="3">
        <v>1143.2000000000003</v>
      </c>
      <c r="J253" s="1">
        <v>12</v>
      </c>
      <c r="K253" s="31">
        <v>1579.9</v>
      </c>
      <c r="L253" s="5">
        <v>3.7122969837587005E-2</v>
      </c>
    </row>
    <row r="254" spans="1:12" x14ac:dyDescent="0.25">
      <c r="A254" s="11">
        <v>2019</v>
      </c>
      <c r="B254" s="1">
        <v>9005</v>
      </c>
      <c r="C254" s="1" t="s">
        <v>30</v>
      </c>
      <c r="D254" s="1" t="s">
        <v>34</v>
      </c>
      <c r="E254" s="2">
        <v>43699</v>
      </c>
      <c r="F254" s="3">
        <v>8</v>
      </c>
      <c r="G254" s="3">
        <v>60</v>
      </c>
      <c r="H254" s="3">
        <v>234</v>
      </c>
      <c r="I254" s="3">
        <v>1143.2000000000003</v>
      </c>
      <c r="J254" s="1">
        <v>9</v>
      </c>
      <c r="K254" s="31">
        <v>1626.37</v>
      </c>
      <c r="L254" s="5">
        <v>0</v>
      </c>
    </row>
    <row r="255" spans="1:12" x14ac:dyDescent="0.25">
      <c r="A255" s="11">
        <v>2019</v>
      </c>
      <c r="B255" s="1">
        <v>9005</v>
      </c>
      <c r="C255" s="1" t="s">
        <v>30</v>
      </c>
      <c r="D255" s="1" t="s">
        <v>35</v>
      </c>
      <c r="E255" s="2">
        <v>43699</v>
      </c>
      <c r="F255" s="3">
        <v>8</v>
      </c>
      <c r="G255" s="3">
        <v>60</v>
      </c>
      <c r="H255" s="3">
        <v>234</v>
      </c>
      <c r="I255" s="3">
        <v>1143.2000000000003</v>
      </c>
      <c r="J255" s="1">
        <v>9</v>
      </c>
      <c r="K255" s="31">
        <v>1429.53</v>
      </c>
      <c r="L255" s="5">
        <v>0</v>
      </c>
    </row>
    <row r="256" spans="1:12" x14ac:dyDescent="0.25">
      <c r="A256" s="11">
        <v>2019</v>
      </c>
      <c r="B256" s="1">
        <v>9011</v>
      </c>
      <c r="C256" s="1" t="s">
        <v>30</v>
      </c>
      <c r="D256" s="1" t="s">
        <v>31</v>
      </c>
      <c r="E256" s="2">
        <v>43699</v>
      </c>
      <c r="F256" s="3">
        <v>8</v>
      </c>
      <c r="G256" s="3">
        <v>60</v>
      </c>
      <c r="H256" s="3">
        <v>234</v>
      </c>
      <c r="I256" s="3">
        <v>1143.2000000000003</v>
      </c>
      <c r="J256" s="1">
        <v>10</v>
      </c>
      <c r="K256" s="31">
        <v>2215.19</v>
      </c>
      <c r="L256" s="5">
        <v>0</v>
      </c>
    </row>
    <row r="257" spans="1:12" x14ac:dyDescent="0.25">
      <c r="A257" s="11">
        <v>2019</v>
      </c>
      <c r="B257" s="1">
        <v>9011</v>
      </c>
      <c r="C257" s="1" t="s">
        <v>30</v>
      </c>
      <c r="D257" s="1" t="s">
        <v>32</v>
      </c>
      <c r="E257" s="2">
        <v>43699</v>
      </c>
      <c r="F257" s="3">
        <v>8</v>
      </c>
      <c r="G257" s="3">
        <v>60</v>
      </c>
      <c r="H257" s="3">
        <v>234</v>
      </c>
      <c r="I257" s="3">
        <v>1143.2000000000003</v>
      </c>
      <c r="J257" s="1">
        <v>10</v>
      </c>
      <c r="K257" s="31">
        <v>1698.86</v>
      </c>
      <c r="L257" s="5">
        <v>2.6135389888603255E-2</v>
      </c>
    </row>
    <row r="258" spans="1:12" x14ac:dyDescent="0.25">
      <c r="A258" s="11">
        <v>2019</v>
      </c>
      <c r="B258" s="1">
        <v>9011</v>
      </c>
      <c r="C258" s="1" t="s">
        <v>30</v>
      </c>
      <c r="D258" s="1" t="s">
        <v>34</v>
      </c>
      <c r="E258" s="2">
        <v>43699</v>
      </c>
      <c r="F258" s="3">
        <v>8</v>
      </c>
      <c r="G258" s="3">
        <v>60</v>
      </c>
      <c r="H258" s="3">
        <v>234</v>
      </c>
      <c r="I258" s="3">
        <v>1143.2000000000003</v>
      </c>
      <c r="J258" s="1">
        <v>8</v>
      </c>
      <c r="K258" s="31">
        <v>1350.73</v>
      </c>
      <c r="L258" s="5">
        <v>2.0396270396270396E-2</v>
      </c>
    </row>
    <row r="259" spans="1:12" x14ac:dyDescent="0.25">
      <c r="A259" s="11">
        <v>2019</v>
      </c>
      <c r="B259" s="1">
        <v>9011</v>
      </c>
      <c r="C259" s="1" t="s">
        <v>30</v>
      </c>
      <c r="D259" s="1" t="s">
        <v>35</v>
      </c>
      <c r="E259" s="2">
        <v>43699</v>
      </c>
      <c r="F259" s="3">
        <v>8</v>
      </c>
      <c r="G259" s="3">
        <v>60</v>
      </c>
      <c r="H259" s="3">
        <v>234</v>
      </c>
      <c r="I259" s="3">
        <v>1143.2000000000003</v>
      </c>
      <c r="J259" s="1">
        <v>6</v>
      </c>
      <c r="K259" s="31">
        <v>844.1</v>
      </c>
      <c r="L259" s="5">
        <v>0.13269876819708848</v>
      </c>
    </row>
    <row r="260" spans="1:12" x14ac:dyDescent="0.25">
      <c r="A260" s="11">
        <v>2019</v>
      </c>
      <c r="B260" s="1">
        <v>9001</v>
      </c>
      <c r="C260" s="1" t="s">
        <v>23</v>
      </c>
      <c r="D260" s="14" t="s">
        <v>31</v>
      </c>
      <c r="E260" s="15">
        <v>43706</v>
      </c>
      <c r="F260" s="16">
        <v>9</v>
      </c>
      <c r="G260" s="16">
        <v>67</v>
      </c>
      <c r="H260" s="16">
        <v>241</v>
      </c>
      <c r="I260" s="16">
        <v>1274.8000000000002</v>
      </c>
      <c r="J260" s="14">
        <v>7</v>
      </c>
      <c r="K260" s="30">
        <v>1621.25</v>
      </c>
      <c r="L260" s="5">
        <v>0.25201612903225806</v>
      </c>
    </row>
    <row r="261" spans="1:12" x14ac:dyDescent="0.25">
      <c r="A261" s="11">
        <v>2019</v>
      </c>
      <c r="B261" s="1">
        <v>9001</v>
      </c>
      <c r="C261" s="1" t="s">
        <v>23</v>
      </c>
      <c r="D261" s="14" t="s">
        <v>32</v>
      </c>
      <c r="E261" s="15">
        <v>43706</v>
      </c>
      <c r="F261" s="16">
        <v>9</v>
      </c>
      <c r="G261" s="16">
        <v>67</v>
      </c>
      <c r="H261" s="16">
        <v>241</v>
      </c>
      <c r="I261" s="16">
        <v>1274.8000000000002</v>
      </c>
      <c r="J261" s="14">
        <v>7</v>
      </c>
      <c r="K261" s="30">
        <v>1215.75</v>
      </c>
      <c r="L261" s="5">
        <v>0.15506653019447286</v>
      </c>
    </row>
    <row r="262" spans="1:12" x14ac:dyDescent="0.25">
      <c r="A262" s="11">
        <v>2019</v>
      </c>
      <c r="B262" s="1">
        <v>9001</v>
      </c>
      <c r="C262" s="1" t="s">
        <v>23</v>
      </c>
      <c r="D262" s="14" t="s">
        <v>33</v>
      </c>
      <c r="E262" s="15">
        <v>43706</v>
      </c>
      <c r="F262" s="16">
        <v>9</v>
      </c>
      <c r="G262" s="16">
        <v>67</v>
      </c>
      <c r="H262" s="16">
        <v>241</v>
      </c>
      <c r="I262" s="16">
        <v>1274.8000000000002</v>
      </c>
      <c r="J262" s="14">
        <v>6</v>
      </c>
      <c r="K262" s="30">
        <v>1279.94</v>
      </c>
      <c r="L262" s="5">
        <v>0.42598684210526311</v>
      </c>
    </row>
    <row r="263" spans="1:12" x14ac:dyDescent="0.25">
      <c r="A263" s="11">
        <v>2019</v>
      </c>
      <c r="B263" s="1">
        <v>9001</v>
      </c>
      <c r="C263" s="1" t="s">
        <v>23</v>
      </c>
      <c r="D263" s="14" t="s">
        <v>34</v>
      </c>
      <c r="E263" s="15">
        <v>43706</v>
      </c>
      <c r="F263" s="16">
        <v>9</v>
      </c>
      <c r="G263" s="16">
        <v>67</v>
      </c>
      <c r="H263" s="16">
        <v>241</v>
      </c>
      <c r="I263" s="16">
        <v>1274.8000000000002</v>
      </c>
      <c r="J263" s="14">
        <v>6</v>
      </c>
      <c r="K263" s="30">
        <v>1348.71</v>
      </c>
      <c r="L263" s="5">
        <v>0.47644787644787645</v>
      </c>
    </row>
    <row r="264" spans="1:12" x14ac:dyDescent="0.25">
      <c r="A264" s="11">
        <v>2019</v>
      </c>
      <c r="B264" s="1">
        <v>9001</v>
      </c>
      <c r="C264" s="1" t="s">
        <v>23</v>
      </c>
      <c r="D264" s="14" t="s">
        <v>35</v>
      </c>
      <c r="E264" s="15">
        <v>43706</v>
      </c>
      <c r="F264" s="16">
        <v>9</v>
      </c>
      <c r="G264" s="16">
        <v>67</v>
      </c>
      <c r="H264" s="16">
        <v>241</v>
      </c>
      <c r="I264" s="16">
        <v>1274.8000000000002</v>
      </c>
      <c r="J264" s="14">
        <v>4</v>
      </c>
      <c r="K264" s="30">
        <v>815.08</v>
      </c>
      <c r="L264" s="5">
        <v>0.39895287958115183</v>
      </c>
    </row>
    <row r="265" spans="1:12" x14ac:dyDescent="0.25">
      <c r="A265" s="11">
        <v>2019</v>
      </c>
      <c r="B265" s="1">
        <v>9008</v>
      </c>
      <c r="C265" s="1" t="s">
        <v>23</v>
      </c>
      <c r="D265" s="1" t="s">
        <v>32</v>
      </c>
      <c r="E265" s="15">
        <v>43706</v>
      </c>
      <c r="F265" s="16">
        <v>9</v>
      </c>
      <c r="G265" s="16">
        <v>67</v>
      </c>
      <c r="H265" s="3">
        <v>241</v>
      </c>
      <c r="I265" s="3">
        <v>1274.8000000000002</v>
      </c>
      <c r="J265" s="1">
        <v>5</v>
      </c>
      <c r="K265" s="30">
        <v>816.84</v>
      </c>
      <c r="L265" s="5">
        <v>0.48819742489270385</v>
      </c>
    </row>
    <row r="266" spans="1:12" x14ac:dyDescent="0.25">
      <c r="A266" s="11">
        <v>2019</v>
      </c>
      <c r="B266" s="1">
        <v>9008</v>
      </c>
      <c r="C266" s="1" t="s">
        <v>23</v>
      </c>
      <c r="D266" s="1" t="s">
        <v>34</v>
      </c>
      <c r="E266" s="15">
        <v>43706</v>
      </c>
      <c r="F266" s="16">
        <v>9</v>
      </c>
      <c r="G266" s="16">
        <v>67</v>
      </c>
      <c r="H266" s="3">
        <v>241</v>
      </c>
      <c r="I266" s="3">
        <v>1274.8000000000002</v>
      </c>
      <c r="J266" s="1">
        <v>6</v>
      </c>
      <c r="K266" s="30">
        <v>949.55</v>
      </c>
      <c r="L266" s="5">
        <v>0.44842657342657344</v>
      </c>
    </row>
    <row r="267" spans="1:12" x14ac:dyDescent="0.25">
      <c r="A267" s="11">
        <v>2019</v>
      </c>
      <c r="B267" s="1">
        <v>9008</v>
      </c>
      <c r="C267" s="1" t="s">
        <v>23</v>
      </c>
      <c r="D267" s="1" t="s">
        <v>35</v>
      </c>
      <c r="E267" s="15">
        <v>43706</v>
      </c>
      <c r="F267" s="16">
        <v>9</v>
      </c>
      <c r="G267" s="16">
        <v>67</v>
      </c>
      <c r="H267" s="3">
        <v>241</v>
      </c>
      <c r="I267" s="3">
        <v>1274.8000000000002</v>
      </c>
      <c r="J267" s="1">
        <v>8</v>
      </c>
      <c r="K267" s="30">
        <v>1234.4100000000001</v>
      </c>
      <c r="L267" s="5">
        <v>0.44903581267217629</v>
      </c>
    </row>
    <row r="268" spans="1:12" x14ac:dyDescent="0.25">
      <c r="A268" s="11">
        <v>2019</v>
      </c>
      <c r="B268" s="1">
        <v>9010</v>
      </c>
      <c r="C268" s="1" t="s">
        <v>23</v>
      </c>
      <c r="D268" s="1" t="s">
        <v>31</v>
      </c>
      <c r="E268" s="15">
        <v>43706</v>
      </c>
      <c r="F268" s="16">
        <v>9</v>
      </c>
      <c r="G268" s="16">
        <v>67</v>
      </c>
      <c r="H268" s="3">
        <v>241</v>
      </c>
      <c r="I268" s="3">
        <v>1274.8000000000002</v>
      </c>
      <c r="J268" s="1">
        <v>5</v>
      </c>
      <c r="K268" s="30">
        <v>832.69</v>
      </c>
      <c r="L268" s="5">
        <v>9.8804780876494011E-2</v>
      </c>
    </row>
    <row r="269" spans="1:12" x14ac:dyDescent="0.25">
      <c r="A269" s="11">
        <v>2019</v>
      </c>
      <c r="B269" s="1">
        <v>9010</v>
      </c>
      <c r="C269" s="1" t="s">
        <v>23</v>
      </c>
      <c r="D269" s="1" t="s">
        <v>32</v>
      </c>
      <c r="E269" s="15">
        <v>43706</v>
      </c>
      <c r="F269" s="16">
        <v>9</v>
      </c>
      <c r="G269" s="16">
        <v>67</v>
      </c>
      <c r="H269" s="3">
        <v>241</v>
      </c>
      <c r="I269" s="3">
        <v>1274.8000000000002</v>
      </c>
      <c r="J269" s="1">
        <v>7</v>
      </c>
      <c r="K269" s="30">
        <v>1164.05</v>
      </c>
      <c r="L269" s="5">
        <v>0.17331745086360931</v>
      </c>
    </row>
    <row r="270" spans="1:12" x14ac:dyDescent="0.25">
      <c r="A270" s="11">
        <v>2019</v>
      </c>
      <c r="B270" s="1">
        <v>9010</v>
      </c>
      <c r="C270" s="1" t="s">
        <v>23</v>
      </c>
      <c r="D270" s="1" t="s">
        <v>33</v>
      </c>
      <c r="E270" s="15">
        <v>43706</v>
      </c>
      <c r="F270" s="16">
        <v>9</v>
      </c>
      <c r="G270" s="16">
        <v>67</v>
      </c>
      <c r="H270" s="3">
        <v>241</v>
      </c>
      <c r="I270" s="3">
        <v>1274.8000000000002</v>
      </c>
      <c r="J270" s="1">
        <v>5</v>
      </c>
      <c r="K270" s="30">
        <v>810.13</v>
      </c>
      <c r="L270" s="5">
        <v>0.13064628214037524</v>
      </c>
    </row>
    <row r="271" spans="1:12" x14ac:dyDescent="0.25">
      <c r="A271" s="11">
        <v>2019</v>
      </c>
      <c r="B271" s="1">
        <v>9010</v>
      </c>
      <c r="C271" s="1" t="s">
        <v>23</v>
      </c>
      <c r="D271" s="1" t="s">
        <v>34</v>
      </c>
      <c r="E271" s="15">
        <v>43706</v>
      </c>
      <c r="F271" s="16">
        <v>9</v>
      </c>
      <c r="G271" s="16">
        <v>67</v>
      </c>
      <c r="H271" s="3">
        <v>241</v>
      </c>
      <c r="I271" s="3">
        <v>1274.8000000000002</v>
      </c>
      <c r="J271" s="1">
        <v>6</v>
      </c>
      <c r="K271" s="30">
        <v>1183.48</v>
      </c>
      <c r="L271" s="5">
        <v>8.0566140446379955E-2</v>
      </c>
    </row>
    <row r="272" spans="1:12" x14ac:dyDescent="0.25">
      <c r="A272" s="11">
        <v>2019</v>
      </c>
      <c r="B272" s="1">
        <v>9010</v>
      </c>
      <c r="C272" s="1" t="s">
        <v>23</v>
      </c>
      <c r="D272" s="1" t="s">
        <v>35</v>
      </c>
      <c r="E272" s="15">
        <v>43706</v>
      </c>
      <c r="F272" s="16">
        <v>9</v>
      </c>
      <c r="G272" s="16">
        <v>67</v>
      </c>
      <c r="H272" s="3">
        <v>241</v>
      </c>
      <c r="I272" s="3">
        <v>1274.8000000000002</v>
      </c>
      <c r="J272" s="1">
        <v>6</v>
      </c>
      <c r="K272" s="30">
        <v>1237.08</v>
      </c>
      <c r="L272" s="5">
        <v>0.10017371163867979</v>
      </c>
    </row>
    <row r="273" spans="1:12" x14ac:dyDescent="0.25">
      <c r="A273" s="11">
        <v>2019</v>
      </c>
      <c r="B273" s="1">
        <v>9002</v>
      </c>
      <c r="C273" s="1" t="s">
        <v>28</v>
      </c>
      <c r="D273" s="1" t="s">
        <v>32</v>
      </c>
      <c r="E273" s="15">
        <v>43706</v>
      </c>
      <c r="F273" s="16">
        <v>9</v>
      </c>
      <c r="G273" s="16">
        <v>67</v>
      </c>
      <c r="H273" s="3">
        <v>241</v>
      </c>
      <c r="I273" s="3">
        <v>1274.8000000000002</v>
      </c>
      <c r="J273" s="1">
        <v>7</v>
      </c>
      <c r="K273" s="30">
        <v>1045.28</v>
      </c>
      <c r="L273" s="5">
        <v>0.43548387096774194</v>
      </c>
    </row>
    <row r="274" spans="1:12" x14ac:dyDescent="0.25">
      <c r="A274" s="11">
        <v>2019</v>
      </c>
      <c r="B274" s="1">
        <v>9002</v>
      </c>
      <c r="C274" s="1" t="s">
        <v>28</v>
      </c>
      <c r="D274" s="1" t="s">
        <v>33</v>
      </c>
      <c r="E274" s="15">
        <v>43706</v>
      </c>
      <c r="F274" s="16">
        <v>9</v>
      </c>
      <c r="G274" s="16">
        <v>67</v>
      </c>
      <c r="H274" s="3">
        <v>241</v>
      </c>
      <c r="I274" s="3">
        <v>1274.8000000000002</v>
      </c>
      <c r="J274" s="1">
        <v>7</v>
      </c>
      <c r="K274" s="30">
        <v>1040.33</v>
      </c>
      <c r="L274" s="5">
        <v>0.49896694214876036</v>
      </c>
    </row>
    <row r="275" spans="1:12" x14ac:dyDescent="0.25">
      <c r="A275" s="11">
        <v>2019</v>
      </c>
      <c r="B275" s="1">
        <v>9002</v>
      </c>
      <c r="C275" s="1" t="s">
        <v>28</v>
      </c>
      <c r="D275" s="1" t="s">
        <v>34</v>
      </c>
      <c r="E275" s="15">
        <v>43706</v>
      </c>
      <c r="F275" s="16">
        <v>9</v>
      </c>
      <c r="G275" s="16">
        <v>67</v>
      </c>
      <c r="H275" s="3">
        <v>241</v>
      </c>
      <c r="I275" s="3">
        <v>1274.8000000000002</v>
      </c>
      <c r="J275" s="1">
        <v>4</v>
      </c>
      <c r="K275" s="30">
        <v>771.68</v>
      </c>
      <c r="L275" s="5">
        <v>0.53191489361702127</v>
      </c>
    </row>
    <row r="276" spans="1:12" x14ac:dyDescent="0.25">
      <c r="A276" s="11">
        <v>2019</v>
      </c>
      <c r="B276" s="1">
        <v>9002</v>
      </c>
      <c r="C276" s="1" t="s">
        <v>28</v>
      </c>
      <c r="D276" s="1" t="s">
        <v>35</v>
      </c>
      <c r="E276" s="15">
        <v>43706</v>
      </c>
      <c r="F276" s="16">
        <v>9</v>
      </c>
      <c r="G276" s="16">
        <v>67</v>
      </c>
      <c r="H276" s="3">
        <v>241</v>
      </c>
      <c r="I276" s="3">
        <v>1274.8000000000002</v>
      </c>
      <c r="J276" s="1">
        <v>8</v>
      </c>
      <c r="K276" s="30">
        <v>1748.98</v>
      </c>
      <c r="L276" s="5">
        <v>0.29298941798941797</v>
      </c>
    </row>
    <row r="277" spans="1:12" x14ac:dyDescent="0.25">
      <c r="A277" s="11">
        <v>2019</v>
      </c>
      <c r="B277" s="1">
        <v>9007</v>
      </c>
      <c r="C277" s="1" t="s">
        <v>28</v>
      </c>
      <c r="D277" s="1" t="s">
        <v>31</v>
      </c>
      <c r="E277" s="15">
        <v>43706</v>
      </c>
      <c r="F277" s="16">
        <v>9</v>
      </c>
      <c r="G277" s="16">
        <v>67</v>
      </c>
      <c r="H277" s="3">
        <v>241</v>
      </c>
      <c r="I277" s="3">
        <v>1274.8000000000002</v>
      </c>
      <c r="J277" s="1">
        <v>5</v>
      </c>
      <c r="K277" s="30">
        <v>1045.6199999999999</v>
      </c>
      <c r="L277" s="5">
        <v>0.24081632653061225</v>
      </c>
    </row>
    <row r="278" spans="1:12" x14ac:dyDescent="0.25">
      <c r="A278" s="11">
        <v>2019</v>
      </c>
      <c r="B278" s="1">
        <v>9007</v>
      </c>
      <c r="C278" s="1" t="s">
        <v>28</v>
      </c>
      <c r="D278" s="1" t="s">
        <v>32</v>
      </c>
      <c r="E278" s="15">
        <v>43706</v>
      </c>
      <c r="F278" s="16">
        <v>9</v>
      </c>
      <c r="G278" s="16">
        <v>67</v>
      </c>
      <c r="H278" s="3">
        <v>241</v>
      </c>
      <c r="I278" s="3">
        <v>1274.8000000000002</v>
      </c>
      <c r="J278" s="1">
        <v>6</v>
      </c>
      <c r="K278" s="30">
        <v>1099.58</v>
      </c>
      <c r="L278" s="5">
        <v>0.70572916666666674</v>
      </c>
    </row>
    <row r="279" spans="1:12" x14ac:dyDescent="0.25">
      <c r="A279" s="11">
        <v>2019</v>
      </c>
      <c r="B279" s="1">
        <v>9007</v>
      </c>
      <c r="C279" s="1" t="s">
        <v>28</v>
      </c>
      <c r="D279" s="1" t="s">
        <v>33</v>
      </c>
      <c r="E279" s="15">
        <v>43706</v>
      </c>
      <c r="F279" s="16">
        <v>9</v>
      </c>
      <c r="G279" s="16">
        <v>67</v>
      </c>
      <c r="H279" s="3">
        <v>241</v>
      </c>
      <c r="I279" s="3">
        <v>1274.8000000000002</v>
      </c>
      <c r="J279" s="1">
        <v>4</v>
      </c>
      <c r="K279" s="30">
        <v>729.39</v>
      </c>
      <c r="L279" s="5">
        <v>0.9323899371069182</v>
      </c>
    </row>
    <row r="280" spans="1:12" x14ac:dyDescent="0.25">
      <c r="A280" s="11">
        <v>2019</v>
      </c>
      <c r="B280" s="1">
        <v>9007</v>
      </c>
      <c r="C280" s="1" t="s">
        <v>28</v>
      </c>
      <c r="D280" s="1" t="s">
        <v>34</v>
      </c>
      <c r="E280" s="15">
        <v>43706</v>
      </c>
      <c r="F280" s="16">
        <v>9</v>
      </c>
      <c r="G280" s="16">
        <v>67</v>
      </c>
      <c r="H280" s="3">
        <v>241</v>
      </c>
      <c r="I280" s="3">
        <v>1274.8000000000002</v>
      </c>
      <c r="J280" s="1">
        <v>4</v>
      </c>
      <c r="K280" s="30">
        <v>658.3</v>
      </c>
      <c r="L280" s="5">
        <v>0.45925110132158586</v>
      </c>
    </row>
    <row r="281" spans="1:12" x14ac:dyDescent="0.25">
      <c r="A281" s="11">
        <v>2019</v>
      </c>
      <c r="B281" s="1">
        <v>9007</v>
      </c>
      <c r="C281" s="1" t="s">
        <v>28</v>
      </c>
      <c r="D281" s="1" t="s">
        <v>35</v>
      </c>
      <c r="E281" s="15">
        <v>43706</v>
      </c>
      <c r="F281" s="16">
        <v>9</v>
      </c>
      <c r="G281" s="16">
        <v>67</v>
      </c>
      <c r="H281" s="3">
        <v>241</v>
      </c>
      <c r="I281" s="3">
        <v>1274.8000000000002</v>
      </c>
      <c r="J281" s="1">
        <v>6</v>
      </c>
      <c r="K281" s="30">
        <v>991.05</v>
      </c>
      <c r="L281" s="5">
        <v>0.43919597989949755</v>
      </c>
    </row>
    <row r="282" spans="1:12" x14ac:dyDescent="0.25">
      <c r="A282" s="11">
        <v>2019</v>
      </c>
      <c r="B282" s="1">
        <v>9012</v>
      </c>
      <c r="C282" s="1" t="s">
        <v>28</v>
      </c>
      <c r="D282" s="1" t="s">
        <v>31</v>
      </c>
      <c r="E282" s="15">
        <v>43706</v>
      </c>
      <c r="F282" s="16">
        <v>9</v>
      </c>
      <c r="G282" s="16">
        <v>67</v>
      </c>
      <c r="H282" s="3">
        <v>241</v>
      </c>
      <c r="I282" s="3">
        <v>1274.8000000000002</v>
      </c>
      <c r="J282" s="1">
        <v>5</v>
      </c>
      <c r="K282" s="30">
        <v>979</v>
      </c>
      <c r="L282" s="5">
        <v>0.27583527583527584</v>
      </c>
    </row>
    <row r="283" spans="1:12" x14ac:dyDescent="0.25">
      <c r="A283" s="11">
        <v>2019</v>
      </c>
      <c r="B283" s="1">
        <v>9012</v>
      </c>
      <c r="C283" s="1" t="s">
        <v>28</v>
      </c>
      <c r="D283" s="1" t="s">
        <v>32</v>
      </c>
      <c r="E283" s="15">
        <v>43706</v>
      </c>
      <c r="F283" s="16">
        <v>9</v>
      </c>
      <c r="G283" s="16">
        <v>67</v>
      </c>
      <c r="H283" s="3">
        <v>241</v>
      </c>
      <c r="I283" s="3">
        <v>1274.8000000000002</v>
      </c>
      <c r="J283" s="1">
        <v>4</v>
      </c>
      <c r="K283" s="30">
        <v>688.67</v>
      </c>
      <c r="L283" s="5">
        <v>0.88081725312145287</v>
      </c>
    </row>
    <row r="284" spans="1:12" x14ac:dyDescent="0.25">
      <c r="A284" s="11">
        <v>2019</v>
      </c>
      <c r="B284" s="1">
        <v>9012</v>
      </c>
      <c r="C284" s="1" t="s">
        <v>28</v>
      </c>
      <c r="D284" s="1" t="s">
        <v>33</v>
      </c>
      <c r="E284" s="15">
        <v>43706</v>
      </c>
      <c r="F284" s="16">
        <v>9</v>
      </c>
      <c r="G284" s="16">
        <v>67</v>
      </c>
      <c r="H284" s="3">
        <v>241</v>
      </c>
      <c r="I284" s="3">
        <v>1274.8000000000002</v>
      </c>
      <c r="J284" s="1">
        <v>3</v>
      </c>
      <c r="K284" s="30">
        <v>937.12</v>
      </c>
      <c r="L284" s="5">
        <v>0.69211822660098532</v>
      </c>
    </row>
    <row r="285" spans="1:12" x14ac:dyDescent="0.25">
      <c r="A285" s="11">
        <v>2019</v>
      </c>
      <c r="B285" s="1">
        <v>9012</v>
      </c>
      <c r="C285" s="1" t="s">
        <v>28</v>
      </c>
      <c r="D285" s="1" t="s">
        <v>34</v>
      </c>
      <c r="E285" s="15">
        <v>43706</v>
      </c>
      <c r="F285" s="16">
        <v>9</v>
      </c>
      <c r="G285" s="16">
        <v>67</v>
      </c>
      <c r="H285" s="3">
        <v>241</v>
      </c>
      <c r="I285" s="3">
        <v>1274.8000000000002</v>
      </c>
      <c r="J285" s="1">
        <v>5</v>
      </c>
      <c r="K285" s="30">
        <v>871.79</v>
      </c>
      <c r="L285" s="5">
        <v>0.70963541666666674</v>
      </c>
    </row>
    <row r="286" spans="1:12" x14ac:dyDescent="0.25">
      <c r="A286" s="11">
        <v>2019</v>
      </c>
      <c r="B286" s="1">
        <v>9012</v>
      </c>
      <c r="C286" s="1" t="s">
        <v>28</v>
      </c>
      <c r="D286" s="1" t="s">
        <v>35</v>
      </c>
      <c r="E286" s="15">
        <v>43706</v>
      </c>
      <c r="F286" s="16">
        <v>9</v>
      </c>
      <c r="G286" s="16">
        <v>67</v>
      </c>
      <c r="H286" s="3">
        <v>241</v>
      </c>
      <c r="I286" s="3">
        <v>1274.8000000000002</v>
      </c>
      <c r="J286" s="1">
        <v>6</v>
      </c>
      <c r="K286" s="30">
        <v>719.47</v>
      </c>
      <c r="L286" s="5">
        <v>0.58093797276853243</v>
      </c>
    </row>
    <row r="287" spans="1:12" x14ac:dyDescent="0.25">
      <c r="A287" s="11">
        <v>2019</v>
      </c>
      <c r="B287" s="1">
        <v>9003</v>
      </c>
      <c r="C287" s="1" t="s">
        <v>29</v>
      </c>
      <c r="D287" s="1" t="s">
        <v>31</v>
      </c>
      <c r="E287" s="15">
        <v>43706</v>
      </c>
      <c r="F287" s="16">
        <v>9</v>
      </c>
      <c r="G287" s="16">
        <v>67</v>
      </c>
      <c r="H287" s="3">
        <v>241</v>
      </c>
      <c r="I287" s="3">
        <v>1274.8000000000002</v>
      </c>
      <c r="J287" s="1">
        <v>7</v>
      </c>
      <c r="K287" s="30">
        <v>1422.35</v>
      </c>
      <c r="L287" s="5">
        <v>0.55770559778852802</v>
      </c>
    </row>
    <row r="288" spans="1:12" x14ac:dyDescent="0.25">
      <c r="A288" s="11">
        <v>2019</v>
      </c>
      <c r="B288" s="1">
        <v>9003</v>
      </c>
      <c r="C288" s="1" t="s">
        <v>29</v>
      </c>
      <c r="D288" s="1" t="s">
        <v>32</v>
      </c>
      <c r="E288" s="15">
        <v>43706</v>
      </c>
      <c r="F288" s="16">
        <v>9</v>
      </c>
      <c r="G288" s="16">
        <v>67</v>
      </c>
      <c r="H288" s="3">
        <v>241</v>
      </c>
      <c r="I288" s="3">
        <v>1274.8000000000002</v>
      </c>
      <c r="J288" s="1">
        <v>6</v>
      </c>
      <c r="K288" s="30">
        <v>916.2</v>
      </c>
      <c r="L288" s="5">
        <v>0.34485815602836883</v>
      </c>
    </row>
    <row r="289" spans="1:12" x14ac:dyDescent="0.25">
      <c r="A289" s="11">
        <v>2019</v>
      </c>
      <c r="B289" s="1">
        <v>9003</v>
      </c>
      <c r="C289" s="1" t="s">
        <v>29</v>
      </c>
      <c r="D289" s="1" t="s">
        <v>33</v>
      </c>
      <c r="E289" s="15">
        <v>43706</v>
      </c>
      <c r="F289" s="16">
        <v>9</v>
      </c>
      <c r="G289" s="16">
        <v>67</v>
      </c>
      <c r="H289" s="3">
        <v>241</v>
      </c>
      <c r="I289" s="3">
        <v>1274.8000000000002</v>
      </c>
      <c r="J289" s="1">
        <v>3</v>
      </c>
      <c r="K289" s="30">
        <v>567.29999999999995</v>
      </c>
      <c r="L289" s="5">
        <v>0.29801980198019801</v>
      </c>
    </row>
    <row r="290" spans="1:12" x14ac:dyDescent="0.25">
      <c r="A290" s="11">
        <v>2019</v>
      </c>
      <c r="B290" s="1">
        <v>9003</v>
      </c>
      <c r="C290" s="1" t="s">
        <v>29</v>
      </c>
      <c r="D290" s="1" t="s">
        <v>34</v>
      </c>
      <c r="E290" s="15">
        <v>43706</v>
      </c>
      <c r="F290" s="16">
        <v>9</v>
      </c>
      <c r="G290" s="16">
        <v>67</v>
      </c>
      <c r="H290" s="3">
        <v>241</v>
      </c>
      <c r="I290" s="3">
        <v>1274.8000000000002</v>
      </c>
      <c r="J290" s="1">
        <v>5</v>
      </c>
      <c r="K290" s="30">
        <v>1033.1300000000001</v>
      </c>
      <c r="L290" s="5">
        <v>0.5485714285714286</v>
      </c>
    </row>
    <row r="291" spans="1:12" x14ac:dyDescent="0.25">
      <c r="A291" s="11">
        <v>2019</v>
      </c>
      <c r="B291" s="1">
        <v>9003</v>
      </c>
      <c r="C291" s="1" t="s">
        <v>29</v>
      </c>
      <c r="D291" s="1" t="s">
        <v>35</v>
      </c>
      <c r="E291" s="15">
        <v>43706</v>
      </c>
      <c r="F291" s="16">
        <v>9</v>
      </c>
      <c r="G291" s="16">
        <v>67</v>
      </c>
      <c r="H291" s="3">
        <v>241</v>
      </c>
      <c r="I291" s="3">
        <v>1274.8000000000002</v>
      </c>
      <c r="J291" s="1">
        <v>6</v>
      </c>
      <c r="K291" s="30">
        <v>1109.05</v>
      </c>
      <c r="L291" s="5">
        <v>0.43440860215053761</v>
      </c>
    </row>
    <row r="292" spans="1:12" x14ac:dyDescent="0.25">
      <c r="A292" s="11">
        <v>2019</v>
      </c>
      <c r="B292" s="1">
        <v>9006</v>
      </c>
      <c r="C292" s="1" t="s">
        <v>29</v>
      </c>
      <c r="D292" s="1" t="s">
        <v>31</v>
      </c>
      <c r="E292" s="15">
        <v>43706</v>
      </c>
      <c r="F292" s="16">
        <v>9</v>
      </c>
      <c r="G292" s="16">
        <v>67</v>
      </c>
      <c r="H292" s="3">
        <v>241</v>
      </c>
      <c r="I292" s="3">
        <v>1274.8000000000002</v>
      </c>
      <c r="J292" s="1">
        <v>3</v>
      </c>
      <c r="K292" s="30">
        <v>603.89</v>
      </c>
      <c r="L292" s="5">
        <v>0.76628895184135981</v>
      </c>
    </row>
    <row r="293" spans="1:12" x14ac:dyDescent="0.25">
      <c r="A293" s="11">
        <v>2019</v>
      </c>
      <c r="B293" s="1">
        <v>9006</v>
      </c>
      <c r="C293" s="1" t="s">
        <v>29</v>
      </c>
      <c r="D293" s="1" t="s">
        <v>32</v>
      </c>
      <c r="E293" s="15">
        <v>43706</v>
      </c>
      <c r="F293" s="16">
        <v>9</v>
      </c>
      <c r="G293" s="16">
        <v>67</v>
      </c>
      <c r="H293" s="3">
        <v>241</v>
      </c>
      <c r="I293" s="3">
        <v>1274.8000000000002</v>
      </c>
      <c r="J293" s="1">
        <v>4</v>
      </c>
      <c r="K293" s="30">
        <v>1002.29</v>
      </c>
      <c r="L293" s="5">
        <v>0.53515215110178382</v>
      </c>
    </row>
    <row r="294" spans="1:12" x14ac:dyDescent="0.25">
      <c r="A294" s="11">
        <v>2019</v>
      </c>
      <c r="B294" s="1">
        <v>9006</v>
      </c>
      <c r="C294" s="1" t="s">
        <v>29</v>
      </c>
      <c r="D294" s="1" t="s">
        <v>33</v>
      </c>
      <c r="E294" s="15">
        <v>43706</v>
      </c>
      <c r="F294" s="16">
        <v>9</v>
      </c>
      <c r="G294" s="16">
        <v>67</v>
      </c>
      <c r="H294" s="3">
        <v>241</v>
      </c>
      <c r="I294" s="3">
        <v>1274.8000000000002</v>
      </c>
      <c r="J294" s="1">
        <v>6</v>
      </c>
      <c r="K294" s="30">
        <v>1090.1600000000001</v>
      </c>
      <c r="L294" s="5">
        <v>0.58656330749354002</v>
      </c>
    </row>
    <row r="295" spans="1:12" x14ac:dyDescent="0.25">
      <c r="A295" s="11">
        <v>2019</v>
      </c>
      <c r="B295" s="1">
        <v>9006</v>
      </c>
      <c r="C295" s="1" t="s">
        <v>29</v>
      </c>
      <c r="D295" s="1" t="s">
        <v>34</v>
      </c>
      <c r="E295" s="15">
        <v>43706</v>
      </c>
      <c r="F295" s="16">
        <v>9</v>
      </c>
      <c r="G295" s="16">
        <v>67</v>
      </c>
      <c r="H295" s="3">
        <v>241</v>
      </c>
      <c r="I295" s="3">
        <v>1274.8000000000002</v>
      </c>
      <c r="J295" s="1">
        <v>4</v>
      </c>
      <c r="K295" s="30">
        <v>601.33000000000004</v>
      </c>
      <c r="L295" s="5">
        <v>0.73790951638065527</v>
      </c>
    </row>
    <row r="296" spans="1:12" x14ac:dyDescent="0.25">
      <c r="A296" s="11">
        <v>2019</v>
      </c>
      <c r="B296" s="1">
        <v>9009</v>
      </c>
      <c r="C296" s="1" t="s">
        <v>29</v>
      </c>
      <c r="D296" s="1" t="s">
        <v>31</v>
      </c>
      <c r="E296" s="15">
        <v>43706</v>
      </c>
      <c r="F296" s="16">
        <v>9</v>
      </c>
      <c r="G296" s="16">
        <v>67</v>
      </c>
      <c r="H296" s="3">
        <v>241</v>
      </c>
      <c r="I296" s="3">
        <v>1274.8000000000002</v>
      </c>
      <c r="J296" s="1">
        <v>6</v>
      </c>
      <c r="K296" s="30">
        <v>986.5</v>
      </c>
      <c r="L296" s="5">
        <v>0.30391404451266307</v>
      </c>
    </row>
    <row r="297" spans="1:12" x14ac:dyDescent="0.25">
      <c r="A297" s="11">
        <v>2019</v>
      </c>
      <c r="B297" s="1">
        <v>9009</v>
      </c>
      <c r="C297" s="1" t="s">
        <v>29</v>
      </c>
      <c r="D297" s="1" t="s">
        <v>32</v>
      </c>
      <c r="E297" s="15">
        <v>43706</v>
      </c>
      <c r="F297" s="16">
        <v>9</v>
      </c>
      <c r="G297" s="16">
        <v>67</v>
      </c>
      <c r="H297" s="3">
        <v>241</v>
      </c>
      <c r="I297" s="3">
        <v>1274.8000000000002</v>
      </c>
      <c r="J297" s="1">
        <v>4</v>
      </c>
      <c r="K297" s="30">
        <v>570.35</v>
      </c>
      <c r="L297" s="5">
        <v>0.13971742543171115</v>
      </c>
    </row>
    <row r="298" spans="1:12" x14ac:dyDescent="0.25">
      <c r="A298" s="11">
        <v>2019</v>
      </c>
      <c r="B298" s="1">
        <v>9009</v>
      </c>
      <c r="C298" s="1" t="s">
        <v>29</v>
      </c>
      <c r="D298" s="1" t="s">
        <v>34</v>
      </c>
      <c r="E298" s="15">
        <v>43706</v>
      </c>
      <c r="F298" s="16">
        <v>9</v>
      </c>
      <c r="G298" s="16">
        <v>67</v>
      </c>
      <c r="H298" s="3">
        <v>241</v>
      </c>
      <c r="I298" s="3">
        <v>1274.8000000000002</v>
      </c>
      <c r="J298" s="1">
        <v>6</v>
      </c>
      <c r="K298" s="30">
        <v>1245.07</v>
      </c>
      <c r="L298" s="5">
        <v>0.38677210639827458</v>
      </c>
    </row>
    <row r="299" spans="1:12" x14ac:dyDescent="0.25">
      <c r="A299" s="11">
        <v>2019</v>
      </c>
      <c r="B299" s="1">
        <v>9009</v>
      </c>
      <c r="C299" s="1" t="s">
        <v>29</v>
      </c>
      <c r="D299" s="1" t="s">
        <v>35</v>
      </c>
      <c r="E299" s="15">
        <v>43706</v>
      </c>
      <c r="F299" s="16">
        <v>9</v>
      </c>
      <c r="G299" s="16">
        <v>67</v>
      </c>
      <c r="H299" s="3">
        <v>241</v>
      </c>
      <c r="I299" s="3">
        <v>1274.8000000000002</v>
      </c>
      <c r="J299" s="1">
        <v>5</v>
      </c>
      <c r="K299" s="30">
        <v>1156.5999999999999</v>
      </c>
      <c r="L299" s="5">
        <v>0.43771507226428086</v>
      </c>
    </row>
    <row r="300" spans="1:12" x14ac:dyDescent="0.25">
      <c r="A300" s="11">
        <v>2019</v>
      </c>
      <c r="B300" s="1">
        <v>9004</v>
      </c>
      <c r="C300" s="1" t="s">
        <v>30</v>
      </c>
      <c r="D300" s="1" t="s">
        <v>31</v>
      </c>
      <c r="E300" s="15">
        <v>43706</v>
      </c>
      <c r="F300" s="16">
        <v>9</v>
      </c>
      <c r="G300" s="16">
        <v>67</v>
      </c>
      <c r="H300" s="3">
        <v>241</v>
      </c>
      <c r="I300" s="3">
        <v>1274.8000000000002</v>
      </c>
      <c r="J300" s="1">
        <v>6</v>
      </c>
      <c r="K300" s="30">
        <v>1219.49</v>
      </c>
      <c r="L300" s="5">
        <v>0.66437177280550774</v>
      </c>
    </row>
    <row r="301" spans="1:12" x14ac:dyDescent="0.25">
      <c r="A301" s="11">
        <v>2019</v>
      </c>
      <c r="B301" s="1">
        <v>9004</v>
      </c>
      <c r="C301" s="1" t="s">
        <v>30</v>
      </c>
      <c r="D301" s="1" t="s">
        <v>32</v>
      </c>
      <c r="E301" s="15">
        <v>43706</v>
      </c>
      <c r="F301" s="16">
        <v>9</v>
      </c>
      <c r="G301" s="16">
        <v>67</v>
      </c>
      <c r="H301" s="3">
        <v>241</v>
      </c>
      <c r="I301" s="3">
        <v>1274.8000000000002</v>
      </c>
      <c r="J301" s="1">
        <v>5</v>
      </c>
      <c r="K301" s="30">
        <v>974.04</v>
      </c>
      <c r="L301" s="5">
        <v>0.58101135190918474</v>
      </c>
    </row>
    <row r="302" spans="1:12" x14ac:dyDescent="0.25">
      <c r="A302" s="11">
        <v>2019</v>
      </c>
      <c r="B302" s="1">
        <v>9004</v>
      </c>
      <c r="C302" s="1" t="s">
        <v>30</v>
      </c>
      <c r="D302" s="1" t="s">
        <v>33</v>
      </c>
      <c r="E302" s="15">
        <v>43706</v>
      </c>
      <c r="F302" s="16">
        <v>9</v>
      </c>
      <c r="G302" s="16">
        <v>67</v>
      </c>
      <c r="H302" s="3">
        <v>241</v>
      </c>
      <c r="I302" s="3">
        <v>1274.8000000000002</v>
      </c>
      <c r="J302" s="1">
        <v>6</v>
      </c>
      <c r="K302" s="30">
        <v>1193.6300000000001</v>
      </c>
      <c r="L302" s="5">
        <v>0.30769230769230771</v>
      </c>
    </row>
    <row r="303" spans="1:12" x14ac:dyDescent="0.25">
      <c r="A303" s="11">
        <v>2019</v>
      </c>
      <c r="B303" s="1">
        <v>9004</v>
      </c>
      <c r="C303" s="1" t="s">
        <v>30</v>
      </c>
      <c r="D303" s="1" t="s">
        <v>34</v>
      </c>
      <c r="E303" s="15">
        <v>43706</v>
      </c>
      <c r="F303" s="16">
        <v>9</v>
      </c>
      <c r="G303" s="16">
        <v>67</v>
      </c>
      <c r="H303" s="3">
        <v>241</v>
      </c>
      <c r="I303" s="3">
        <v>1274.8000000000002</v>
      </c>
      <c r="J303" s="1">
        <v>7</v>
      </c>
      <c r="K303" s="30">
        <v>1368.97</v>
      </c>
      <c r="L303" s="5">
        <v>0.5874799357945425</v>
      </c>
    </row>
    <row r="304" spans="1:12" x14ac:dyDescent="0.25">
      <c r="A304" s="11">
        <v>2019</v>
      </c>
      <c r="B304" s="1">
        <v>9004</v>
      </c>
      <c r="C304" s="1" t="s">
        <v>30</v>
      </c>
      <c r="D304" s="1" t="s">
        <v>35</v>
      </c>
      <c r="E304" s="15">
        <v>43706</v>
      </c>
      <c r="F304" s="16">
        <v>9</v>
      </c>
      <c r="G304" s="16">
        <v>67</v>
      </c>
      <c r="H304" s="3">
        <v>241</v>
      </c>
      <c r="I304" s="3">
        <v>1274.8000000000002</v>
      </c>
      <c r="J304" s="1">
        <v>5</v>
      </c>
      <c r="K304" s="30">
        <v>834.86</v>
      </c>
      <c r="L304" s="5">
        <v>0.20388349514563106</v>
      </c>
    </row>
    <row r="305" spans="1:12" x14ac:dyDescent="0.25">
      <c r="A305" s="11">
        <v>2019</v>
      </c>
      <c r="B305" s="1">
        <v>9005</v>
      </c>
      <c r="C305" s="1" t="s">
        <v>30</v>
      </c>
      <c r="D305" s="1" t="s">
        <v>31</v>
      </c>
      <c r="E305" s="15">
        <v>43706</v>
      </c>
      <c r="F305" s="16">
        <v>9</v>
      </c>
      <c r="G305" s="16">
        <v>67</v>
      </c>
      <c r="H305" s="3">
        <v>241</v>
      </c>
      <c r="I305" s="3">
        <v>1274.8000000000002</v>
      </c>
      <c r="J305" s="1">
        <v>7</v>
      </c>
      <c r="K305" s="30">
        <v>1220.03</v>
      </c>
      <c r="L305" s="5">
        <v>0.61247803163444636</v>
      </c>
    </row>
    <row r="306" spans="1:12" x14ac:dyDescent="0.25">
      <c r="A306" s="11">
        <v>2019</v>
      </c>
      <c r="B306" s="1">
        <v>9005</v>
      </c>
      <c r="C306" s="1" t="s">
        <v>30</v>
      </c>
      <c r="D306" s="1" t="s">
        <v>32</v>
      </c>
      <c r="E306" s="15">
        <v>43706</v>
      </c>
      <c r="F306" s="16">
        <v>9</v>
      </c>
      <c r="G306" s="16">
        <v>67</v>
      </c>
      <c r="H306" s="3">
        <v>241</v>
      </c>
      <c r="I306" s="3">
        <v>1274.8000000000002</v>
      </c>
      <c r="J306" s="1">
        <v>6</v>
      </c>
      <c r="K306" s="30">
        <v>1010.8</v>
      </c>
      <c r="L306" s="5">
        <v>0.61194029850746257</v>
      </c>
    </row>
    <row r="307" spans="1:12" x14ac:dyDescent="0.25">
      <c r="A307" s="11">
        <v>2019</v>
      </c>
      <c r="B307" s="1">
        <v>9005</v>
      </c>
      <c r="C307" s="1" t="s">
        <v>30</v>
      </c>
      <c r="D307" s="1" t="s">
        <v>33</v>
      </c>
      <c r="E307" s="15">
        <v>43706</v>
      </c>
      <c r="F307" s="16">
        <v>9</v>
      </c>
      <c r="G307" s="16">
        <v>67</v>
      </c>
      <c r="H307" s="3">
        <v>241</v>
      </c>
      <c r="I307" s="3">
        <v>1274.8000000000002</v>
      </c>
      <c r="J307" s="1">
        <v>5</v>
      </c>
      <c r="K307" s="30">
        <v>1334.23</v>
      </c>
      <c r="L307" s="5">
        <v>0.29568788501026699</v>
      </c>
    </row>
    <row r="308" spans="1:12" x14ac:dyDescent="0.25">
      <c r="A308" s="11">
        <v>2019</v>
      </c>
      <c r="B308" s="1">
        <v>9005</v>
      </c>
      <c r="C308" s="1" t="s">
        <v>30</v>
      </c>
      <c r="D308" s="1" t="s">
        <v>34</v>
      </c>
      <c r="E308" s="15">
        <v>43706</v>
      </c>
      <c r="F308" s="16">
        <v>9</v>
      </c>
      <c r="G308" s="16">
        <v>67</v>
      </c>
      <c r="H308" s="3">
        <v>241</v>
      </c>
      <c r="I308" s="3">
        <v>1274.8000000000002</v>
      </c>
      <c r="J308" s="1">
        <v>5</v>
      </c>
      <c r="K308" s="30">
        <v>750.35</v>
      </c>
      <c r="L308" s="5">
        <v>0.62903225806451613</v>
      </c>
    </row>
    <row r="309" spans="1:12" x14ac:dyDescent="0.25">
      <c r="A309" s="11">
        <v>2019</v>
      </c>
      <c r="B309" s="1">
        <v>9005</v>
      </c>
      <c r="C309" s="1" t="s">
        <v>30</v>
      </c>
      <c r="D309" s="1" t="s">
        <v>35</v>
      </c>
      <c r="E309" s="15">
        <v>43706</v>
      </c>
      <c r="F309" s="16">
        <v>9</v>
      </c>
      <c r="G309" s="16">
        <v>67</v>
      </c>
      <c r="H309" s="3">
        <v>241</v>
      </c>
      <c r="I309" s="3">
        <v>1274.8000000000002</v>
      </c>
      <c r="J309" s="1">
        <v>3</v>
      </c>
      <c r="K309" s="30">
        <v>653.87</v>
      </c>
      <c r="L309" s="5">
        <v>0.37440191387559812</v>
      </c>
    </row>
    <row r="310" spans="1:12" x14ac:dyDescent="0.25">
      <c r="A310" s="11">
        <v>2019</v>
      </c>
      <c r="B310" s="1">
        <v>9011</v>
      </c>
      <c r="C310" s="1" t="s">
        <v>30</v>
      </c>
      <c r="D310" s="1" t="s">
        <v>31</v>
      </c>
      <c r="E310" s="15">
        <v>43706</v>
      </c>
      <c r="F310" s="16">
        <v>9</v>
      </c>
      <c r="G310" s="16">
        <v>67</v>
      </c>
      <c r="H310" s="3">
        <v>241</v>
      </c>
      <c r="I310" s="3">
        <v>1274.8000000000002</v>
      </c>
      <c r="J310" s="1">
        <v>4</v>
      </c>
      <c r="K310" s="30">
        <v>821.02</v>
      </c>
      <c r="L310" s="5">
        <v>0.41045751633986927</v>
      </c>
    </row>
    <row r="311" spans="1:12" x14ac:dyDescent="0.25">
      <c r="A311" s="11">
        <v>2019</v>
      </c>
      <c r="B311" s="1">
        <v>9011</v>
      </c>
      <c r="C311" s="1" t="s">
        <v>30</v>
      </c>
      <c r="D311" s="1" t="s">
        <v>32</v>
      </c>
      <c r="E311" s="15">
        <v>43706</v>
      </c>
      <c r="F311" s="16">
        <v>9</v>
      </c>
      <c r="G311" s="16">
        <v>67</v>
      </c>
      <c r="H311" s="3">
        <v>241</v>
      </c>
      <c r="I311" s="3">
        <v>1274.8000000000002</v>
      </c>
      <c r="J311" s="1">
        <v>5</v>
      </c>
      <c r="K311" s="30">
        <v>1047.76</v>
      </c>
      <c r="L311" s="5">
        <v>0.47422680412371138</v>
      </c>
    </row>
    <row r="312" spans="1:12" x14ac:dyDescent="0.25">
      <c r="A312" s="11">
        <v>2019</v>
      </c>
      <c r="B312" s="1">
        <v>9011</v>
      </c>
      <c r="C312" s="1" t="s">
        <v>30</v>
      </c>
      <c r="D312" s="1" t="s">
        <v>33</v>
      </c>
      <c r="E312" s="15">
        <v>43706</v>
      </c>
      <c r="F312" s="16">
        <v>9</v>
      </c>
      <c r="G312" s="16">
        <v>67</v>
      </c>
      <c r="H312" s="3">
        <v>241</v>
      </c>
      <c r="I312" s="3">
        <v>1274.8000000000002</v>
      </c>
      <c r="J312" s="1">
        <v>5</v>
      </c>
      <c r="K312" s="30">
        <v>1363.47</v>
      </c>
      <c r="L312" s="5">
        <v>0.42302357836338417</v>
      </c>
    </row>
    <row r="313" spans="1:12" x14ac:dyDescent="0.25">
      <c r="A313" s="11">
        <v>2019</v>
      </c>
      <c r="B313" s="1">
        <v>9011</v>
      </c>
      <c r="C313" s="1" t="s">
        <v>30</v>
      </c>
      <c r="D313" s="1" t="s">
        <v>34</v>
      </c>
      <c r="E313" s="15">
        <v>43706</v>
      </c>
      <c r="F313" s="16">
        <v>9</v>
      </c>
      <c r="G313" s="16">
        <v>67</v>
      </c>
      <c r="H313" s="3">
        <v>241</v>
      </c>
      <c r="I313" s="3">
        <v>1274.8000000000002</v>
      </c>
      <c r="J313" s="1">
        <v>5</v>
      </c>
      <c r="K313" s="30">
        <v>1269.51</v>
      </c>
      <c r="L313" s="5">
        <v>0.26788321167883211</v>
      </c>
    </row>
    <row r="314" spans="1:12" x14ac:dyDescent="0.25">
      <c r="A314" s="11">
        <v>2019</v>
      </c>
      <c r="B314" s="9">
        <v>9001</v>
      </c>
      <c r="C314" s="1" t="s">
        <v>23</v>
      </c>
      <c r="D314" s="9" t="s">
        <v>31</v>
      </c>
      <c r="E314" s="20">
        <v>43717</v>
      </c>
      <c r="F314" s="21">
        <v>10</v>
      </c>
      <c r="G314" s="21">
        <v>77</v>
      </c>
      <c r="H314" s="3">
        <v>252</v>
      </c>
      <c r="I314" s="3">
        <v>1470.4000000000005</v>
      </c>
      <c r="J314" s="9">
        <v>8</v>
      </c>
      <c r="K314" s="5">
        <v>988.02</v>
      </c>
      <c r="L314" s="5">
        <v>0.14285714285714285</v>
      </c>
    </row>
    <row r="315" spans="1:12" x14ac:dyDescent="0.25">
      <c r="A315" s="11">
        <v>2019</v>
      </c>
      <c r="B315" s="9">
        <v>9001</v>
      </c>
      <c r="C315" s="1" t="s">
        <v>23</v>
      </c>
      <c r="D315" s="9" t="s">
        <v>32</v>
      </c>
      <c r="E315" s="20">
        <v>43717</v>
      </c>
      <c r="F315" s="21">
        <v>10</v>
      </c>
      <c r="G315" s="21">
        <v>77</v>
      </c>
      <c r="H315" s="3">
        <v>252</v>
      </c>
      <c r="I315" s="3">
        <v>1470.4000000000005</v>
      </c>
      <c r="J315" s="9">
        <v>9</v>
      </c>
      <c r="K315" s="5">
        <v>1014.93</v>
      </c>
      <c r="L315" s="5">
        <v>0.28767123287671231</v>
      </c>
    </row>
    <row r="316" spans="1:12" x14ac:dyDescent="0.25">
      <c r="A316" s="11">
        <v>2019</v>
      </c>
      <c r="B316" s="9">
        <v>9001</v>
      </c>
      <c r="C316" s="1" t="s">
        <v>23</v>
      </c>
      <c r="D316" s="9" t="s">
        <v>33</v>
      </c>
      <c r="E316" s="20">
        <v>43717</v>
      </c>
      <c r="F316" s="21">
        <v>10</v>
      </c>
      <c r="G316" s="21">
        <v>77</v>
      </c>
      <c r="H316" s="3">
        <v>252</v>
      </c>
      <c r="I316" s="3">
        <v>1470.4000000000005</v>
      </c>
      <c r="J316" s="9">
        <v>4</v>
      </c>
      <c r="K316" s="5">
        <v>594.22</v>
      </c>
      <c r="L316" s="5">
        <v>0.58036573628488919</v>
      </c>
    </row>
    <row r="317" spans="1:12" x14ac:dyDescent="0.25">
      <c r="A317" s="11">
        <v>2019</v>
      </c>
      <c r="B317" s="9">
        <v>9001</v>
      </c>
      <c r="C317" s="1" t="s">
        <v>23</v>
      </c>
      <c r="D317" s="9" t="s">
        <v>35</v>
      </c>
      <c r="E317" s="20">
        <v>43717</v>
      </c>
      <c r="F317" s="21">
        <v>10</v>
      </c>
      <c r="G317" s="21">
        <v>77</v>
      </c>
      <c r="H317" s="3">
        <v>252</v>
      </c>
      <c r="I317" s="3">
        <v>1470.4000000000005</v>
      </c>
      <c r="J317" s="9">
        <v>6</v>
      </c>
      <c r="K317" s="5">
        <v>987.11</v>
      </c>
      <c r="L317" s="5">
        <v>0.38461538461538458</v>
      </c>
    </row>
    <row r="318" spans="1:12" x14ac:dyDescent="0.25">
      <c r="A318" s="11">
        <v>2019</v>
      </c>
      <c r="B318" s="9">
        <v>9008</v>
      </c>
      <c r="C318" s="1" t="s">
        <v>23</v>
      </c>
      <c r="D318" s="9" t="s">
        <v>31</v>
      </c>
      <c r="E318" s="20">
        <v>43717</v>
      </c>
      <c r="F318" s="21">
        <v>10</v>
      </c>
      <c r="G318" s="21">
        <v>77</v>
      </c>
      <c r="H318" s="3">
        <v>252</v>
      </c>
      <c r="I318" s="3">
        <v>1470.4000000000005</v>
      </c>
      <c r="J318" s="9">
        <v>4</v>
      </c>
      <c r="K318" s="5">
        <v>835.3</v>
      </c>
      <c r="L318" s="5">
        <v>0.23963457484188336</v>
      </c>
    </row>
    <row r="319" spans="1:12" x14ac:dyDescent="0.25">
      <c r="A319" s="11">
        <v>2019</v>
      </c>
      <c r="B319" s="9">
        <v>9008</v>
      </c>
      <c r="C319" s="1" t="s">
        <v>23</v>
      </c>
      <c r="D319" s="9" t="s">
        <v>32</v>
      </c>
      <c r="E319" s="20">
        <v>43717</v>
      </c>
      <c r="F319" s="21">
        <v>10</v>
      </c>
      <c r="G319" s="21">
        <v>77</v>
      </c>
      <c r="H319" s="3">
        <v>252</v>
      </c>
      <c r="I319" s="3">
        <v>1470.4000000000005</v>
      </c>
      <c r="J319" s="9">
        <v>6</v>
      </c>
      <c r="K319" s="5">
        <v>909.41</v>
      </c>
      <c r="L319" s="5">
        <v>0.15981735159817351</v>
      </c>
    </row>
    <row r="320" spans="1:12" x14ac:dyDescent="0.25">
      <c r="A320" s="11">
        <v>2019</v>
      </c>
      <c r="B320" s="9">
        <v>9008</v>
      </c>
      <c r="C320" s="1" t="s">
        <v>23</v>
      </c>
      <c r="D320" s="9" t="s">
        <v>33</v>
      </c>
      <c r="E320" s="20">
        <v>43717</v>
      </c>
      <c r="F320" s="21">
        <v>10</v>
      </c>
      <c r="G320" s="21">
        <v>77</v>
      </c>
      <c r="H320" s="3">
        <v>252</v>
      </c>
      <c r="I320" s="3">
        <v>1470.4000000000005</v>
      </c>
      <c r="J320" s="9">
        <v>5</v>
      </c>
      <c r="K320" s="5">
        <v>919.04</v>
      </c>
      <c r="L320" s="5">
        <v>0.33877551020408164</v>
      </c>
    </row>
    <row r="321" spans="1:12" x14ac:dyDescent="0.25">
      <c r="A321" s="11">
        <v>2019</v>
      </c>
      <c r="B321" s="9">
        <v>9008</v>
      </c>
      <c r="C321" s="1" t="s">
        <v>23</v>
      </c>
      <c r="D321" s="9" t="s">
        <v>34</v>
      </c>
      <c r="E321" s="20">
        <v>43717</v>
      </c>
      <c r="F321" s="21">
        <v>10</v>
      </c>
      <c r="G321" s="21">
        <v>77</v>
      </c>
      <c r="H321" s="3">
        <v>252</v>
      </c>
      <c r="I321" s="3">
        <v>1470.4000000000005</v>
      </c>
      <c r="J321" s="9">
        <v>7</v>
      </c>
      <c r="K321" s="5">
        <v>1230.18</v>
      </c>
      <c r="L321" s="5">
        <v>0.51208014142604596</v>
      </c>
    </row>
    <row r="322" spans="1:12" x14ac:dyDescent="0.25">
      <c r="A322" s="11">
        <v>2019</v>
      </c>
      <c r="B322" s="9">
        <v>9008</v>
      </c>
      <c r="C322" s="1" t="s">
        <v>23</v>
      </c>
      <c r="D322" s="9" t="s">
        <v>35</v>
      </c>
      <c r="E322" s="20">
        <v>43717</v>
      </c>
      <c r="F322" s="21">
        <v>10</v>
      </c>
      <c r="G322" s="21">
        <v>77</v>
      </c>
      <c r="H322" s="3">
        <v>252</v>
      </c>
      <c r="I322" s="3">
        <v>1470.4000000000005</v>
      </c>
      <c r="J322" s="9">
        <v>7</v>
      </c>
      <c r="K322" s="5">
        <v>1026.03</v>
      </c>
      <c r="L322" s="5">
        <v>0.32048192771084338</v>
      </c>
    </row>
    <row r="323" spans="1:12" x14ac:dyDescent="0.25">
      <c r="A323" s="11">
        <v>2019</v>
      </c>
      <c r="B323" s="9">
        <v>9010</v>
      </c>
      <c r="C323" s="1" t="s">
        <v>23</v>
      </c>
      <c r="D323" s="9" t="s">
        <v>32</v>
      </c>
      <c r="E323" s="20">
        <v>43717</v>
      </c>
      <c r="F323" s="21">
        <v>10</v>
      </c>
      <c r="G323" s="21">
        <v>77</v>
      </c>
      <c r="H323" s="3">
        <v>252</v>
      </c>
      <c r="I323" s="3">
        <v>1470.4000000000005</v>
      </c>
      <c r="J323" s="9">
        <v>4</v>
      </c>
      <c r="K323" s="5">
        <v>303.48</v>
      </c>
      <c r="L323" s="5">
        <v>0.65062111801242239</v>
      </c>
    </row>
    <row r="324" spans="1:12" x14ac:dyDescent="0.25">
      <c r="A324" s="11">
        <v>2019</v>
      </c>
      <c r="B324" s="9">
        <v>9010</v>
      </c>
      <c r="C324" s="1" t="s">
        <v>23</v>
      </c>
      <c r="D324" s="9" t="s">
        <v>33</v>
      </c>
      <c r="E324" s="20">
        <v>43717</v>
      </c>
      <c r="F324" s="21">
        <v>10</v>
      </c>
      <c r="G324" s="21">
        <v>77</v>
      </c>
      <c r="H324" s="3">
        <v>252</v>
      </c>
      <c r="I324" s="3">
        <v>1470.4000000000005</v>
      </c>
      <c r="J324" s="9">
        <v>5</v>
      </c>
      <c r="K324" s="5">
        <v>842.64</v>
      </c>
      <c r="L324" s="5">
        <v>0.39367816091954022</v>
      </c>
    </row>
    <row r="325" spans="1:12" x14ac:dyDescent="0.25">
      <c r="A325" s="11">
        <v>2019</v>
      </c>
      <c r="B325" s="9">
        <v>9010</v>
      </c>
      <c r="C325" s="1" t="s">
        <v>23</v>
      </c>
      <c r="D325" s="9" t="s">
        <v>34</v>
      </c>
      <c r="E325" s="20">
        <v>43717</v>
      </c>
      <c r="F325" s="21">
        <v>10</v>
      </c>
      <c r="G325" s="21">
        <v>77</v>
      </c>
      <c r="H325" s="3">
        <v>252</v>
      </c>
      <c r="I325" s="3">
        <v>1470.4000000000005</v>
      </c>
      <c r="J325" s="9">
        <v>6</v>
      </c>
      <c r="K325" s="5">
        <v>1535.48</v>
      </c>
      <c r="L325" s="5">
        <v>0.41997133301481132</v>
      </c>
    </row>
    <row r="326" spans="1:12" x14ac:dyDescent="0.25">
      <c r="A326" s="11">
        <v>2019</v>
      </c>
      <c r="B326" s="9">
        <v>9010</v>
      </c>
      <c r="C326" s="1" t="s">
        <v>23</v>
      </c>
      <c r="D326" s="9" t="s">
        <v>35</v>
      </c>
      <c r="E326" s="20">
        <v>43717</v>
      </c>
      <c r="F326" s="21">
        <v>10</v>
      </c>
      <c r="G326" s="21">
        <v>77</v>
      </c>
      <c r="H326" s="3">
        <v>252</v>
      </c>
      <c r="I326" s="3">
        <v>1470.4000000000005</v>
      </c>
      <c r="J326" s="9">
        <v>5</v>
      </c>
      <c r="K326" s="5">
        <v>789.78</v>
      </c>
      <c r="L326" s="5">
        <v>0.55534531693472089</v>
      </c>
    </row>
    <row r="327" spans="1:12" x14ac:dyDescent="0.25">
      <c r="A327" s="11">
        <v>2019</v>
      </c>
      <c r="B327" s="9">
        <v>9002</v>
      </c>
      <c r="C327" s="1" t="s">
        <v>28</v>
      </c>
      <c r="D327" s="9" t="s">
        <v>31</v>
      </c>
      <c r="E327" s="20">
        <v>43717</v>
      </c>
      <c r="F327" s="21">
        <v>10</v>
      </c>
      <c r="G327" s="21">
        <v>77</v>
      </c>
      <c r="H327" s="3">
        <v>252</v>
      </c>
      <c r="I327" s="3">
        <v>1470.4000000000005</v>
      </c>
      <c r="J327" s="9">
        <v>4</v>
      </c>
      <c r="K327" s="5">
        <v>761.26</v>
      </c>
      <c r="L327" s="5">
        <v>0.50335570469798663</v>
      </c>
    </row>
    <row r="328" spans="1:12" x14ac:dyDescent="0.25">
      <c r="A328" s="11">
        <v>2019</v>
      </c>
      <c r="B328" s="9">
        <v>9002</v>
      </c>
      <c r="C328" s="1" t="s">
        <v>28</v>
      </c>
      <c r="D328" s="9" t="s">
        <v>32</v>
      </c>
      <c r="E328" s="20">
        <v>43717</v>
      </c>
      <c r="F328" s="21">
        <v>10</v>
      </c>
      <c r="G328" s="21">
        <v>77</v>
      </c>
      <c r="H328" s="3">
        <v>252</v>
      </c>
      <c r="I328" s="3">
        <v>1470.4000000000005</v>
      </c>
      <c r="J328" s="9">
        <v>4</v>
      </c>
      <c r="K328" s="5">
        <v>718.1</v>
      </c>
      <c r="L328" s="5">
        <v>0.50130890052356025</v>
      </c>
    </row>
    <row r="329" spans="1:12" x14ac:dyDescent="0.25">
      <c r="A329" s="11">
        <v>2019</v>
      </c>
      <c r="B329" s="9">
        <v>9002</v>
      </c>
      <c r="C329" s="1" t="s">
        <v>28</v>
      </c>
      <c r="D329" s="9" t="s">
        <v>33</v>
      </c>
      <c r="E329" s="20">
        <v>43717</v>
      </c>
      <c r="F329" s="21">
        <v>10</v>
      </c>
      <c r="G329" s="21">
        <v>77</v>
      </c>
      <c r="H329" s="3">
        <v>252</v>
      </c>
      <c r="I329" s="3">
        <v>1470.4000000000005</v>
      </c>
      <c r="J329" s="9">
        <v>6</v>
      </c>
      <c r="K329" s="5">
        <v>771.04</v>
      </c>
      <c r="L329" s="5">
        <v>0.31289111389236546</v>
      </c>
    </row>
    <row r="330" spans="1:12" x14ac:dyDescent="0.25">
      <c r="A330" s="11">
        <v>2019</v>
      </c>
      <c r="B330" s="9">
        <v>9002</v>
      </c>
      <c r="C330" s="1" t="s">
        <v>28</v>
      </c>
      <c r="D330" s="9" t="s">
        <v>34</v>
      </c>
      <c r="E330" s="20">
        <v>43717</v>
      </c>
      <c r="F330" s="21">
        <v>10</v>
      </c>
      <c r="G330" s="21">
        <v>77</v>
      </c>
      <c r="H330" s="3">
        <v>252</v>
      </c>
      <c r="I330" s="3">
        <v>1470.4000000000005</v>
      </c>
      <c r="J330" s="9">
        <v>8</v>
      </c>
      <c r="K330" s="5">
        <v>1254.5999999999999</v>
      </c>
      <c r="L330" s="5">
        <v>0.4256926952141058</v>
      </c>
    </row>
    <row r="331" spans="1:12" x14ac:dyDescent="0.25">
      <c r="A331" s="11">
        <v>2019</v>
      </c>
      <c r="B331" s="9">
        <v>9002</v>
      </c>
      <c r="C331" s="1" t="s">
        <v>28</v>
      </c>
      <c r="D331" s="9" t="s">
        <v>35</v>
      </c>
      <c r="E331" s="20">
        <v>43717</v>
      </c>
      <c r="F331" s="21">
        <v>10</v>
      </c>
      <c r="G331" s="21">
        <v>77</v>
      </c>
      <c r="H331" s="3">
        <v>252</v>
      </c>
      <c r="I331" s="3">
        <v>1470.4000000000005</v>
      </c>
      <c r="J331" s="9">
        <v>5</v>
      </c>
      <c r="K331" s="5">
        <v>1047.96</v>
      </c>
      <c r="L331" s="5">
        <v>0.54753820033955858</v>
      </c>
    </row>
    <row r="332" spans="1:12" x14ac:dyDescent="0.25">
      <c r="A332" s="11">
        <v>2019</v>
      </c>
      <c r="B332" s="9">
        <v>9007</v>
      </c>
      <c r="C332" s="1" t="s">
        <v>28</v>
      </c>
      <c r="D332" s="9" t="s">
        <v>32</v>
      </c>
      <c r="E332" s="20">
        <v>43717</v>
      </c>
      <c r="F332" s="21">
        <v>10</v>
      </c>
      <c r="G332" s="21">
        <v>77</v>
      </c>
      <c r="H332" s="3">
        <v>252</v>
      </c>
      <c r="I332" s="3">
        <v>1470.4000000000005</v>
      </c>
      <c r="J332" s="9">
        <v>5</v>
      </c>
      <c r="K332" s="5">
        <v>637.5</v>
      </c>
      <c r="L332" s="5">
        <v>0.50851305334846764</v>
      </c>
    </row>
    <row r="333" spans="1:12" x14ac:dyDescent="0.25">
      <c r="A333" s="11">
        <v>2019</v>
      </c>
      <c r="B333" s="9">
        <v>9007</v>
      </c>
      <c r="C333" s="1" t="s">
        <v>28</v>
      </c>
      <c r="D333" s="9" t="s">
        <v>33</v>
      </c>
      <c r="E333" s="20">
        <v>43717</v>
      </c>
      <c r="F333" s="21">
        <v>10</v>
      </c>
      <c r="G333" s="21">
        <v>77</v>
      </c>
      <c r="H333" s="3">
        <v>252</v>
      </c>
      <c r="I333" s="3">
        <v>1470.4000000000005</v>
      </c>
      <c r="J333" s="9">
        <v>5</v>
      </c>
      <c r="K333" s="5">
        <v>931.82</v>
      </c>
      <c r="L333" s="5">
        <v>0.35181818181818181</v>
      </c>
    </row>
    <row r="334" spans="1:12" x14ac:dyDescent="0.25">
      <c r="A334" s="11">
        <v>2019</v>
      </c>
      <c r="B334" s="9">
        <v>9007</v>
      </c>
      <c r="C334" s="1" t="s">
        <v>28</v>
      </c>
      <c r="D334" s="9" t="s">
        <v>34</v>
      </c>
      <c r="E334" s="20">
        <v>43717</v>
      </c>
      <c r="F334" s="21">
        <v>10</v>
      </c>
      <c r="G334" s="21">
        <v>77</v>
      </c>
      <c r="H334" s="3">
        <v>252</v>
      </c>
      <c r="I334" s="3">
        <v>1470.4000000000005</v>
      </c>
      <c r="J334" s="9">
        <v>9</v>
      </c>
      <c r="K334" s="5">
        <v>2169.65</v>
      </c>
      <c r="L334" s="5">
        <v>0.25812873258128732</v>
      </c>
    </row>
    <row r="335" spans="1:12" x14ac:dyDescent="0.25">
      <c r="A335" s="11">
        <v>2019</v>
      </c>
      <c r="B335" s="9">
        <v>9007</v>
      </c>
      <c r="C335" s="1" t="s">
        <v>28</v>
      </c>
      <c r="D335" s="9" t="s">
        <v>35</v>
      </c>
      <c r="E335" s="20">
        <v>43717</v>
      </c>
      <c r="F335" s="21">
        <v>10</v>
      </c>
      <c r="G335" s="21">
        <v>77</v>
      </c>
      <c r="H335" s="3">
        <v>252</v>
      </c>
      <c r="I335" s="3">
        <v>1470.4000000000005</v>
      </c>
      <c r="J335" s="9">
        <v>7</v>
      </c>
      <c r="K335" s="5">
        <v>1307.3</v>
      </c>
      <c r="L335" s="5">
        <v>0.5610730593607306</v>
      </c>
    </row>
    <row r="336" spans="1:12" x14ac:dyDescent="0.25">
      <c r="A336" s="11">
        <v>2019</v>
      </c>
      <c r="B336" s="9">
        <v>9012</v>
      </c>
      <c r="C336" s="1" t="s">
        <v>28</v>
      </c>
      <c r="D336" s="9" t="s">
        <v>31</v>
      </c>
      <c r="E336" s="20">
        <v>43717</v>
      </c>
      <c r="F336" s="21">
        <v>10</v>
      </c>
      <c r="G336" s="21">
        <v>77</v>
      </c>
      <c r="H336" s="3">
        <v>252</v>
      </c>
      <c r="I336" s="3">
        <v>1470.4000000000005</v>
      </c>
      <c r="J336" s="9">
        <v>6</v>
      </c>
      <c r="K336" s="5">
        <v>1009.47</v>
      </c>
      <c r="L336" s="5">
        <v>0.47725245316681536</v>
      </c>
    </row>
    <row r="337" spans="1:12" x14ac:dyDescent="0.25">
      <c r="A337" s="11">
        <v>2019</v>
      </c>
      <c r="B337" s="9">
        <v>9012</v>
      </c>
      <c r="C337" s="1" t="s">
        <v>28</v>
      </c>
      <c r="D337" s="9" t="s">
        <v>32</v>
      </c>
      <c r="E337" s="20">
        <v>43717</v>
      </c>
      <c r="F337" s="21">
        <v>10</v>
      </c>
      <c r="G337" s="21">
        <v>77</v>
      </c>
      <c r="H337" s="3">
        <v>252</v>
      </c>
      <c r="I337" s="3">
        <v>1470.4000000000005</v>
      </c>
      <c r="J337" s="9">
        <v>9</v>
      </c>
      <c r="K337" s="5">
        <v>1411.79</v>
      </c>
      <c r="L337" s="5">
        <v>0.53911564625850339</v>
      </c>
    </row>
    <row r="338" spans="1:12" x14ac:dyDescent="0.25">
      <c r="A338" s="11">
        <v>2019</v>
      </c>
      <c r="B338" s="9">
        <v>9012</v>
      </c>
      <c r="C338" s="1" t="s">
        <v>28</v>
      </c>
      <c r="D338" s="9" t="s">
        <v>33</v>
      </c>
      <c r="E338" s="20">
        <v>43717</v>
      </c>
      <c r="F338" s="21">
        <v>10</v>
      </c>
      <c r="G338" s="21">
        <v>77</v>
      </c>
      <c r="H338" s="3">
        <v>252</v>
      </c>
      <c r="I338" s="3">
        <v>1470.4000000000005</v>
      </c>
      <c r="J338" s="9">
        <v>4</v>
      </c>
      <c r="K338" s="5">
        <v>406.41</v>
      </c>
      <c r="L338" s="5">
        <v>0.5668016194331984</v>
      </c>
    </row>
    <row r="339" spans="1:12" x14ac:dyDescent="0.25">
      <c r="A339" s="11">
        <v>2019</v>
      </c>
      <c r="B339" s="9">
        <v>9012</v>
      </c>
      <c r="C339" s="1" t="s">
        <v>28</v>
      </c>
      <c r="D339" s="9" t="s">
        <v>34</v>
      </c>
      <c r="E339" s="20">
        <v>43717</v>
      </c>
      <c r="F339" s="21">
        <v>10</v>
      </c>
      <c r="G339" s="21">
        <v>77</v>
      </c>
      <c r="H339" s="3">
        <v>252</v>
      </c>
      <c r="I339" s="3">
        <v>1470.4000000000005</v>
      </c>
      <c r="J339" s="9">
        <v>10</v>
      </c>
      <c r="K339" s="5">
        <v>1507.81</v>
      </c>
      <c r="L339" s="5">
        <v>0.71393643031784837</v>
      </c>
    </row>
    <row r="340" spans="1:12" x14ac:dyDescent="0.25">
      <c r="A340" s="11">
        <v>2019</v>
      </c>
      <c r="B340" s="9">
        <v>9012</v>
      </c>
      <c r="C340" s="1" t="s">
        <v>28</v>
      </c>
      <c r="D340" s="9" t="s">
        <v>35</v>
      </c>
      <c r="E340" s="20">
        <v>43717</v>
      </c>
      <c r="F340" s="21">
        <v>10</v>
      </c>
      <c r="G340" s="21">
        <v>77</v>
      </c>
      <c r="H340" s="3">
        <v>252</v>
      </c>
      <c r="I340" s="3">
        <v>1470.4000000000005</v>
      </c>
      <c r="J340" s="9">
        <v>10</v>
      </c>
      <c r="K340" s="5">
        <v>1625.98</v>
      </c>
      <c r="L340" s="5">
        <v>0.32506329113924048</v>
      </c>
    </row>
    <row r="341" spans="1:12" x14ac:dyDescent="0.25">
      <c r="A341" s="11">
        <v>2019</v>
      </c>
      <c r="B341" s="9">
        <v>9003</v>
      </c>
      <c r="C341" s="1" t="s">
        <v>29</v>
      </c>
      <c r="D341" s="9" t="s">
        <v>31</v>
      </c>
      <c r="E341" s="20">
        <v>43717</v>
      </c>
      <c r="F341" s="21">
        <v>10</v>
      </c>
      <c r="G341" s="21">
        <v>77</v>
      </c>
      <c r="H341" s="3">
        <v>252</v>
      </c>
      <c r="I341" s="3">
        <v>1470.4000000000005</v>
      </c>
      <c r="J341" s="9">
        <v>6</v>
      </c>
      <c r="K341" s="5">
        <v>1168.2</v>
      </c>
      <c r="L341" s="5">
        <v>9.7532314923619287E-2</v>
      </c>
    </row>
    <row r="342" spans="1:12" x14ac:dyDescent="0.25">
      <c r="A342" s="11">
        <v>2019</v>
      </c>
      <c r="B342" s="9">
        <v>9003</v>
      </c>
      <c r="C342" s="1" t="s">
        <v>29</v>
      </c>
      <c r="D342" s="9" t="s">
        <v>32</v>
      </c>
      <c r="E342" s="20">
        <v>43717</v>
      </c>
      <c r="F342" s="21">
        <v>10</v>
      </c>
      <c r="G342" s="21">
        <v>77</v>
      </c>
      <c r="H342" s="3">
        <v>252</v>
      </c>
      <c r="I342" s="3">
        <v>1470.4000000000005</v>
      </c>
      <c r="J342" s="9">
        <v>6</v>
      </c>
      <c r="K342" s="5">
        <v>1414.5</v>
      </c>
      <c r="L342" s="5">
        <v>0.18206521739130435</v>
      </c>
    </row>
    <row r="343" spans="1:12" x14ac:dyDescent="0.25">
      <c r="A343" s="11">
        <v>2019</v>
      </c>
      <c r="B343" s="9">
        <v>9003</v>
      </c>
      <c r="C343" s="1" t="s">
        <v>29</v>
      </c>
      <c r="D343" s="9" t="s">
        <v>33</v>
      </c>
      <c r="E343" s="20">
        <v>43717</v>
      </c>
      <c r="F343" s="21">
        <v>10</v>
      </c>
      <c r="G343" s="21">
        <v>77</v>
      </c>
      <c r="H343" s="3">
        <v>252</v>
      </c>
      <c r="I343" s="3">
        <v>1470.4000000000005</v>
      </c>
      <c r="J343" s="9">
        <v>7</v>
      </c>
      <c r="K343" s="5">
        <v>921.16</v>
      </c>
      <c r="L343" s="5">
        <v>0.32464255677039527</v>
      </c>
    </row>
    <row r="344" spans="1:12" x14ac:dyDescent="0.25">
      <c r="A344" s="11">
        <v>2019</v>
      </c>
      <c r="B344" s="9">
        <v>9003</v>
      </c>
      <c r="C344" s="1" t="s">
        <v>29</v>
      </c>
      <c r="D344" s="9" t="s">
        <v>34</v>
      </c>
      <c r="E344" s="20">
        <v>43717</v>
      </c>
      <c r="F344" s="21">
        <v>10</v>
      </c>
      <c r="G344" s="21">
        <v>77</v>
      </c>
      <c r="H344" s="3">
        <v>252</v>
      </c>
      <c r="I344" s="3">
        <v>1470.4000000000005</v>
      </c>
      <c r="J344" s="9">
        <v>7</v>
      </c>
      <c r="K344" s="5">
        <v>921.48</v>
      </c>
      <c r="L344" s="5">
        <v>0.27172195892575041</v>
      </c>
    </row>
    <row r="345" spans="1:12" x14ac:dyDescent="0.25">
      <c r="A345" s="11">
        <v>2019</v>
      </c>
      <c r="B345" s="9">
        <v>9003</v>
      </c>
      <c r="C345" s="1" t="s">
        <v>29</v>
      </c>
      <c r="D345" s="9" t="s">
        <v>35</v>
      </c>
      <c r="E345" s="20">
        <v>43717</v>
      </c>
      <c r="F345" s="21">
        <v>10</v>
      </c>
      <c r="G345" s="21">
        <v>77</v>
      </c>
      <c r="H345" s="3">
        <v>252</v>
      </c>
      <c r="I345" s="3">
        <v>1470.4000000000005</v>
      </c>
      <c r="J345" s="9">
        <v>6</v>
      </c>
      <c r="K345" s="5">
        <v>1323.04</v>
      </c>
      <c r="L345" s="5">
        <v>7.2519083969465659E-2</v>
      </c>
    </row>
    <row r="346" spans="1:12" x14ac:dyDescent="0.25">
      <c r="A346" s="11">
        <v>2019</v>
      </c>
      <c r="B346" s="9">
        <v>9006</v>
      </c>
      <c r="C346" s="1" t="s">
        <v>29</v>
      </c>
      <c r="D346" s="9" t="s">
        <v>31</v>
      </c>
      <c r="E346" s="20">
        <v>43717</v>
      </c>
      <c r="F346" s="21">
        <v>10</v>
      </c>
      <c r="G346" s="21">
        <v>77</v>
      </c>
      <c r="H346" s="3">
        <v>252</v>
      </c>
      <c r="I346" s="3">
        <v>1470.4000000000005</v>
      </c>
      <c r="J346" s="9">
        <v>6</v>
      </c>
      <c r="K346" s="5">
        <v>1201.8800000000001</v>
      </c>
      <c r="L346" s="5">
        <v>0.20668693009118541</v>
      </c>
    </row>
    <row r="347" spans="1:12" x14ac:dyDescent="0.25">
      <c r="A347" s="11">
        <v>2019</v>
      </c>
      <c r="B347" s="9">
        <v>9006</v>
      </c>
      <c r="C347" s="1" t="s">
        <v>29</v>
      </c>
      <c r="D347" s="9" t="s">
        <v>32</v>
      </c>
      <c r="E347" s="20">
        <v>43717</v>
      </c>
      <c r="F347" s="21">
        <v>10</v>
      </c>
      <c r="G347" s="21">
        <v>77</v>
      </c>
      <c r="H347" s="3">
        <v>252</v>
      </c>
      <c r="I347" s="3">
        <v>1470.4000000000005</v>
      </c>
      <c r="J347" s="9">
        <v>6</v>
      </c>
      <c r="K347" s="5">
        <v>1305.96</v>
      </c>
      <c r="L347" s="5">
        <v>0.26516129032258062</v>
      </c>
    </row>
    <row r="348" spans="1:12" x14ac:dyDescent="0.25">
      <c r="A348" s="11">
        <v>2019</v>
      </c>
      <c r="B348" s="9">
        <v>9006</v>
      </c>
      <c r="C348" s="1" t="s">
        <v>29</v>
      </c>
      <c r="D348" s="9" t="s">
        <v>33</v>
      </c>
      <c r="E348" s="20">
        <v>43717</v>
      </c>
      <c r="F348" s="21">
        <v>10</v>
      </c>
      <c r="G348" s="21">
        <v>77</v>
      </c>
      <c r="H348" s="3">
        <v>252</v>
      </c>
      <c r="I348" s="3">
        <v>1470.4000000000005</v>
      </c>
      <c r="J348" s="9">
        <v>6</v>
      </c>
      <c r="K348" s="5">
        <v>1218.69</v>
      </c>
      <c r="L348" s="5">
        <v>0.20933087783916515</v>
      </c>
    </row>
    <row r="349" spans="1:12" x14ac:dyDescent="0.25">
      <c r="A349" s="11">
        <v>2019</v>
      </c>
      <c r="B349" s="9">
        <v>9006</v>
      </c>
      <c r="C349" s="1" t="s">
        <v>29</v>
      </c>
      <c r="D349" s="9" t="s">
        <v>35</v>
      </c>
      <c r="E349" s="20">
        <v>43717</v>
      </c>
      <c r="F349" s="21">
        <v>10</v>
      </c>
      <c r="G349" s="21">
        <v>77</v>
      </c>
      <c r="H349" s="3">
        <v>252</v>
      </c>
      <c r="I349" s="3">
        <v>1470.4000000000005</v>
      </c>
      <c r="J349" s="9">
        <v>6</v>
      </c>
      <c r="K349" s="5">
        <v>790.4</v>
      </c>
      <c r="L349" s="5">
        <v>0.11281224818694602</v>
      </c>
    </row>
    <row r="350" spans="1:12" x14ac:dyDescent="0.25">
      <c r="A350" s="11">
        <v>2019</v>
      </c>
      <c r="B350" s="9">
        <v>9009</v>
      </c>
      <c r="C350" s="1" t="s">
        <v>29</v>
      </c>
      <c r="D350" s="9" t="s">
        <v>33</v>
      </c>
      <c r="E350" s="20">
        <v>43717</v>
      </c>
      <c r="F350" s="21">
        <v>10</v>
      </c>
      <c r="G350" s="21">
        <v>77</v>
      </c>
      <c r="H350" s="3">
        <v>252</v>
      </c>
      <c r="I350" s="3">
        <v>1470.4000000000005</v>
      </c>
      <c r="J350" s="9">
        <v>6</v>
      </c>
      <c r="K350" s="5">
        <v>1004.59</v>
      </c>
      <c r="L350" s="5">
        <v>0.16931890515595163</v>
      </c>
    </row>
    <row r="351" spans="1:12" x14ac:dyDescent="0.25">
      <c r="A351" s="11">
        <v>2019</v>
      </c>
      <c r="B351" s="9">
        <v>9009</v>
      </c>
      <c r="C351" s="1" t="s">
        <v>29</v>
      </c>
      <c r="D351" s="9" t="s">
        <v>34</v>
      </c>
      <c r="E351" s="20">
        <v>43717</v>
      </c>
      <c r="F351" s="21">
        <v>10</v>
      </c>
      <c r="G351" s="21">
        <v>77</v>
      </c>
      <c r="H351" s="3">
        <v>252</v>
      </c>
      <c r="I351" s="3">
        <v>1470.4000000000005</v>
      </c>
      <c r="J351" s="9">
        <v>7</v>
      </c>
      <c r="K351" s="5">
        <v>1193.0999999999999</v>
      </c>
      <c r="L351" s="5">
        <v>9.5780308104487608E-2</v>
      </c>
    </row>
    <row r="352" spans="1:12" x14ac:dyDescent="0.25">
      <c r="A352" s="11">
        <v>2019</v>
      </c>
      <c r="B352" s="9">
        <v>9009</v>
      </c>
      <c r="C352" s="1" t="s">
        <v>29</v>
      </c>
      <c r="D352" s="9" t="s">
        <v>35</v>
      </c>
      <c r="E352" s="20">
        <v>43717</v>
      </c>
      <c r="F352" s="21">
        <v>10</v>
      </c>
      <c r="G352" s="21">
        <v>77</v>
      </c>
      <c r="H352" s="3">
        <v>252</v>
      </c>
      <c r="I352" s="3">
        <v>1470.4000000000005</v>
      </c>
      <c r="J352" s="9">
        <v>6</v>
      </c>
      <c r="K352" s="5">
        <v>117.18</v>
      </c>
      <c r="L352" s="5">
        <v>0.21106674272675413</v>
      </c>
    </row>
    <row r="353" spans="1:12" x14ac:dyDescent="0.25">
      <c r="A353" s="11">
        <v>2019</v>
      </c>
      <c r="B353" s="9">
        <v>9004</v>
      </c>
      <c r="C353" s="1" t="s">
        <v>30</v>
      </c>
      <c r="D353" s="9" t="s">
        <v>31</v>
      </c>
      <c r="E353" s="20">
        <v>43717</v>
      </c>
      <c r="F353" s="21">
        <v>10</v>
      </c>
      <c r="G353" s="21">
        <v>77</v>
      </c>
      <c r="H353" s="3">
        <v>252</v>
      </c>
      <c r="I353" s="3">
        <v>1470.4000000000005</v>
      </c>
      <c r="J353" s="9">
        <v>9</v>
      </c>
      <c r="K353" s="5">
        <v>1412.09</v>
      </c>
      <c r="L353" s="5">
        <v>0.15626756604834177</v>
      </c>
    </row>
    <row r="354" spans="1:12" x14ac:dyDescent="0.25">
      <c r="A354" s="11">
        <v>2019</v>
      </c>
      <c r="B354" s="9">
        <v>9004</v>
      </c>
      <c r="C354" s="1" t="s">
        <v>30</v>
      </c>
      <c r="D354" s="9" t="s">
        <v>32</v>
      </c>
      <c r="E354" s="20">
        <v>43717</v>
      </c>
      <c r="F354" s="21">
        <v>10</v>
      </c>
      <c r="G354" s="21">
        <v>77</v>
      </c>
      <c r="H354" s="3">
        <v>252</v>
      </c>
      <c r="I354" s="3">
        <v>1470.4000000000005</v>
      </c>
      <c r="J354" s="9">
        <v>9</v>
      </c>
      <c r="K354" s="5">
        <v>1277.67</v>
      </c>
      <c r="L354" s="5">
        <v>0.31147540983606553</v>
      </c>
    </row>
    <row r="355" spans="1:12" x14ac:dyDescent="0.25">
      <c r="A355" s="11">
        <v>2019</v>
      </c>
      <c r="B355" s="9">
        <v>9004</v>
      </c>
      <c r="C355" s="1" t="s">
        <v>30</v>
      </c>
      <c r="D355" s="9" t="s">
        <v>33</v>
      </c>
      <c r="E355" s="20">
        <v>43717</v>
      </c>
      <c r="F355" s="21">
        <v>10</v>
      </c>
      <c r="G355" s="21">
        <v>77</v>
      </c>
      <c r="H355" s="3">
        <v>252</v>
      </c>
      <c r="I355" s="3">
        <v>1470.4000000000005</v>
      </c>
      <c r="J355" s="9">
        <v>8</v>
      </c>
      <c r="K355" s="5">
        <v>1308.3</v>
      </c>
      <c r="L355" s="5">
        <v>0.32072727272727275</v>
      </c>
    </row>
    <row r="356" spans="1:12" x14ac:dyDescent="0.25">
      <c r="A356" s="11">
        <v>2019</v>
      </c>
      <c r="B356" s="9">
        <v>9004</v>
      </c>
      <c r="C356" s="1" t="s">
        <v>30</v>
      </c>
      <c r="D356" s="9" t="s">
        <v>34</v>
      </c>
      <c r="E356" s="20">
        <v>43717</v>
      </c>
      <c r="F356" s="21">
        <v>10</v>
      </c>
      <c r="G356" s="21">
        <v>77</v>
      </c>
      <c r="H356" s="3">
        <v>252</v>
      </c>
      <c r="I356" s="3">
        <v>1470.4000000000005</v>
      </c>
      <c r="J356" s="9">
        <v>8</v>
      </c>
      <c r="K356" s="5">
        <v>1126.79</v>
      </c>
      <c r="L356" s="5">
        <v>9.4899935442220779E-2</v>
      </c>
    </row>
    <row r="357" spans="1:12" x14ac:dyDescent="0.25">
      <c r="A357" s="11">
        <v>2019</v>
      </c>
      <c r="B357" s="9">
        <v>9004</v>
      </c>
      <c r="C357" s="1" t="s">
        <v>30</v>
      </c>
      <c r="D357" s="9" t="s">
        <v>35</v>
      </c>
      <c r="E357" s="20">
        <v>43717</v>
      </c>
      <c r="F357" s="21">
        <v>10</v>
      </c>
      <c r="G357" s="21">
        <v>77</v>
      </c>
      <c r="H357" s="3">
        <v>252</v>
      </c>
      <c r="I357" s="3">
        <v>1470.4000000000005</v>
      </c>
      <c r="J357" s="9">
        <v>6</v>
      </c>
      <c r="K357" s="5">
        <v>759.56</v>
      </c>
      <c r="L357" s="5">
        <v>3.8272816486751723E-2</v>
      </c>
    </row>
    <row r="358" spans="1:12" x14ac:dyDescent="0.25">
      <c r="A358" s="11">
        <v>2019</v>
      </c>
      <c r="B358" s="9">
        <v>9005</v>
      </c>
      <c r="C358" s="1" t="s">
        <v>30</v>
      </c>
      <c r="D358" s="9" t="s">
        <v>31</v>
      </c>
      <c r="E358" s="20">
        <v>43717</v>
      </c>
      <c r="F358" s="21">
        <v>10</v>
      </c>
      <c r="G358" s="21">
        <v>77</v>
      </c>
      <c r="H358" s="3">
        <v>252</v>
      </c>
      <c r="I358" s="3">
        <v>1470.4000000000005</v>
      </c>
      <c r="J358" s="9">
        <v>6</v>
      </c>
      <c r="K358" s="5">
        <v>944.7</v>
      </c>
      <c r="L358" s="5">
        <v>0.29475587703435802</v>
      </c>
    </row>
    <row r="359" spans="1:12" x14ac:dyDescent="0.25">
      <c r="A359" s="11">
        <v>2019</v>
      </c>
      <c r="B359" s="9">
        <v>9005</v>
      </c>
      <c r="C359" s="1" t="s">
        <v>30</v>
      </c>
      <c r="D359" s="9" t="s">
        <v>32</v>
      </c>
      <c r="E359" s="20">
        <v>43717</v>
      </c>
      <c r="F359" s="21">
        <v>10</v>
      </c>
      <c r="G359" s="21">
        <v>77</v>
      </c>
      <c r="H359" s="3">
        <v>252</v>
      </c>
      <c r="I359" s="3">
        <v>1470.4000000000005</v>
      </c>
      <c r="J359" s="9">
        <v>8</v>
      </c>
      <c r="K359" s="5">
        <v>1248.92</v>
      </c>
      <c r="L359" s="5">
        <v>0.18563188253801782</v>
      </c>
    </row>
    <row r="360" spans="1:12" x14ac:dyDescent="0.25">
      <c r="A360" s="11">
        <v>2019</v>
      </c>
      <c r="B360" s="9">
        <v>9005</v>
      </c>
      <c r="C360" s="1" t="s">
        <v>30</v>
      </c>
      <c r="D360" s="9" t="s">
        <v>33</v>
      </c>
      <c r="E360" s="20">
        <v>43717</v>
      </c>
      <c r="F360" s="21">
        <v>10</v>
      </c>
      <c r="G360" s="21">
        <v>77</v>
      </c>
      <c r="H360" s="3">
        <v>252</v>
      </c>
      <c r="I360" s="3">
        <v>1470.4000000000005</v>
      </c>
      <c r="J360" s="9">
        <v>8</v>
      </c>
      <c r="K360" s="5">
        <v>1470.54</v>
      </c>
      <c r="L360" s="5">
        <v>0.30535966149506349</v>
      </c>
    </row>
    <row r="361" spans="1:12" x14ac:dyDescent="0.25">
      <c r="A361" s="11">
        <v>2019</v>
      </c>
      <c r="B361" s="9">
        <v>9005</v>
      </c>
      <c r="C361" s="1" t="s">
        <v>30</v>
      </c>
      <c r="D361" s="9" t="s">
        <v>34</v>
      </c>
      <c r="E361" s="20">
        <v>43717</v>
      </c>
      <c r="F361" s="21">
        <v>10</v>
      </c>
      <c r="G361" s="21">
        <v>77</v>
      </c>
      <c r="H361" s="3">
        <v>252</v>
      </c>
      <c r="I361" s="3">
        <v>1470.4000000000005</v>
      </c>
      <c r="J361" s="9">
        <v>7</v>
      </c>
      <c r="K361" s="5">
        <v>1138.45</v>
      </c>
      <c r="L361" s="5">
        <v>0.28917197452229298</v>
      </c>
    </row>
    <row r="362" spans="1:12" x14ac:dyDescent="0.25">
      <c r="A362" s="11">
        <v>2019</v>
      </c>
      <c r="B362" s="9">
        <v>9011</v>
      </c>
      <c r="C362" s="18" t="s">
        <v>30</v>
      </c>
      <c r="D362" s="9" t="s">
        <v>31</v>
      </c>
      <c r="E362" s="20">
        <v>43717</v>
      </c>
      <c r="F362" s="21">
        <v>10</v>
      </c>
      <c r="G362" s="21">
        <v>77</v>
      </c>
      <c r="H362" s="3">
        <v>252</v>
      </c>
      <c r="I362" s="3">
        <v>1470.4000000000005</v>
      </c>
      <c r="J362" s="9">
        <v>7</v>
      </c>
      <c r="K362" s="5">
        <v>1409.94</v>
      </c>
      <c r="L362" s="5">
        <v>0.36961628817541109</v>
      </c>
    </row>
    <row r="363" spans="1:12" x14ac:dyDescent="0.25">
      <c r="A363" s="11">
        <v>2019</v>
      </c>
      <c r="B363" s="9">
        <v>9011</v>
      </c>
      <c r="C363" s="18" t="s">
        <v>30</v>
      </c>
      <c r="D363" s="9" t="s">
        <v>32</v>
      </c>
      <c r="E363" s="20">
        <v>43717</v>
      </c>
      <c r="F363" s="21">
        <v>10</v>
      </c>
      <c r="G363" s="21">
        <v>77</v>
      </c>
      <c r="H363" s="3">
        <v>252</v>
      </c>
      <c r="I363" s="3">
        <v>1470.4000000000005</v>
      </c>
      <c r="J363" s="9">
        <v>8</v>
      </c>
      <c r="K363" s="5">
        <v>1313.08</v>
      </c>
      <c r="L363" s="5">
        <v>0.25622775800711745</v>
      </c>
    </row>
    <row r="364" spans="1:12" x14ac:dyDescent="0.25">
      <c r="A364" s="11">
        <v>2019</v>
      </c>
      <c r="B364" s="9">
        <v>9011</v>
      </c>
      <c r="C364" s="18" t="s">
        <v>30</v>
      </c>
      <c r="D364" s="9" t="s">
        <v>33</v>
      </c>
      <c r="E364" s="20">
        <v>43717</v>
      </c>
      <c r="F364" s="21">
        <v>10</v>
      </c>
      <c r="G364" s="21">
        <v>77</v>
      </c>
      <c r="H364" s="3">
        <v>252</v>
      </c>
      <c r="I364" s="3">
        <v>1470.4000000000005</v>
      </c>
      <c r="J364" s="9">
        <v>9</v>
      </c>
      <c r="K364" s="5">
        <v>1434.07</v>
      </c>
      <c r="L364" s="5">
        <v>0.44905130007027405</v>
      </c>
    </row>
    <row r="365" spans="1:12" x14ac:dyDescent="0.25">
      <c r="A365" s="11">
        <v>2019</v>
      </c>
      <c r="B365" s="9">
        <v>9011</v>
      </c>
      <c r="C365" s="18" t="s">
        <v>30</v>
      </c>
      <c r="D365" s="9" t="s">
        <v>34</v>
      </c>
      <c r="E365" s="20">
        <v>43717</v>
      </c>
      <c r="F365" s="21">
        <v>10</v>
      </c>
      <c r="G365" s="21">
        <v>77</v>
      </c>
      <c r="H365" s="3">
        <v>252</v>
      </c>
      <c r="I365" s="3">
        <v>1470.4000000000005</v>
      </c>
      <c r="J365" s="9">
        <v>6</v>
      </c>
      <c r="K365" s="5">
        <v>1523.19</v>
      </c>
      <c r="L365" s="5">
        <v>0.30513595166163143</v>
      </c>
    </row>
    <row r="366" spans="1:12" x14ac:dyDescent="0.25">
      <c r="A366" s="11">
        <v>2019</v>
      </c>
      <c r="B366" s="9">
        <v>9011</v>
      </c>
      <c r="C366" s="18" t="s">
        <v>30</v>
      </c>
      <c r="D366" s="9" t="s">
        <v>35</v>
      </c>
      <c r="E366" s="20">
        <v>43717</v>
      </c>
      <c r="F366" s="21">
        <v>10</v>
      </c>
      <c r="G366" s="21">
        <v>77</v>
      </c>
      <c r="H366" s="3">
        <v>252</v>
      </c>
      <c r="I366" s="3">
        <v>1470.4000000000005</v>
      </c>
      <c r="J366" s="9">
        <v>9</v>
      </c>
      <c r="K366" s="5">
        <v>1124.55</v>
      </c>
      <c r="L366" s="5">
        <v>0.30900621118012422</v>
      </c>
    </row>
    <row r="367" spans="1:12" x14ac:dyDescent="0.25">
      <c r="A367" s="11">
        <v>2018</v>
      </c>
      <c r="B367" s="11">
        <v>1001</v>
      </c>
      <c r="C367" s="11" t="s">
        <v>29</v>
      </c>
      <c r="D367" s="11" t="s">
        <v>31</v>
      </c>
      <c r="E367" s="84">
        <v>43272</v>
      </c>
      <c r="F367" s="11">
        <v>1</v>
      </c>
      <c r="G367" s="11">
        <v>13</v>
      </c>
      <c r="H367" s="11">
        <v>172</v>
      </c>
      <c r="I367" s="11">
        <v>276.22500000000002</v>
      </c>
      <c r="J367" s="11">
        <v>1</v>
      </c>
      <c r="K367" s="11">
        <v>10.24</v>
      </c>
    </row>
    <row r="368" spans="1:12" x14ac:dyDescent="0.25">
      <c r="A368" s="11">
        <v>2018</v>
      </c>
      <c r="B368" s="11">
        <v>1001</v>
      </c>
      <c r="C368" s="11" t="s">
        <v>29</v>
      </c>
      <c r="D368" s="11" t="s">
        <v>32</v>
      </c>
      <c r="E368" s="84">
        <v>43272</v>
      </c>
      <c r="F368" s="11">
        <v>1</v>
      </c>
      <c r="G368" s="11">
        <v>13</v>
      </c>
      <c r="H368" s="11">
        <v>172</v>
      </c>
      <c r="I368" s="11">
        <v>276.22500000000002</v>
      </c>
      <c r="J368" s="11">
        <v>1</v>
      </c>
      <c r="K368" s="11">
        <v>10.53</v>
      </c>
    </row>
    <row r="369" spans="1:11" x14ac:dyDescent="0.25">
      <c r="A369" s="11">
        <v>2018</v>
      </c>
      <c r="B369" s="11">
        <v>1001</v>
      </c>
      <c r="C369" s="11" t="s">
        <v>29</v>
      </c>
      <c r="D369" s="11" t="s">
        <v>34</v>
      </c>
      <c r="E369" s="84">
        <v>43272</v>
      </c>
      <c r="F369" s="11">
        <v>1</v>
      </c>
      <c r="G369" s="11">
        <v>13</v>
      </c>
      <c r="H369" s="11">
        <v>172</v>
      </c>
      <c r="I369" s="11">
        <v>276.22500000000002</v>
      </c>
      <c r="J369" s="11">
        <v>1</v>
      </c>
      <c r="K369" s="11">
        <v>10.029999999999999</v>
      </c>
    </row>
    <row r="370" spans="1:11" x14ac:dyDescent="0.25">
      <c r="A370" s="11">
        <v>2018</v>
      </c>
      <c r="B370" s="11">
        <v>1001</v>
      </c>
      <c r="C370" s="11" t="s">
        <v>29</v>
      </c>
      <c r="D370" s="11" t="s">
        <v>35</v>
      </c>
      <c r="E370" s="84">
        <v>43272</v>
      </c>
      <c r="F370" s="11">
        <v>1</v>
      </c>
      <c r="G370" s="11">
        <v>13</v>
      </c>
      <c r="H370" s="11">
        <v>172</v>
      </c>
      <c r="I370" s="11">
        <v>276.22500000000002</v>
      </c>
      <c r="J370" s="11">
        <v>1</v>
      </c>
      <c r="K370" s="11">
        <v>9.8800000000000008</v>
      </c>
    </row>
    <row r="371" spans="1:11" x14ac:dyDescent="0.25">
      <c r="A371" s="11">
        <v>2018</v>
      </c>
      <c r="B371" s="11">
        <v>1002</v>
      </c>
      <c r="C371" s="11" t="s">
        <v>28</v>
      </c>
      <c r="D371" s="11" t="s">
        <v>31</v>
      </c>
      <c r="E371" s="84">
        <v>43272</v>
      </c>
      <c r="F371" s="11">
        <v>1</v>
      </c>
      <c r="G371" s="11">
        <v>13</v>
      </c>
      <c r="H371" s="11">
        <v>172</v>
      </c>
      <c r="I371" s="11">
        <v>276.22500000000002</v>
      </c>
      <c r="J371" s="11">
        <v>1</v>
      </c>
      <c r="K371" s="11">
        <v>8.7200000000000006</v>
      </c>
    </row>
    <row r="372" spans="1:11" x14ac:dyDescent="0.25">
      <c r="A372" s="11">
        <v>2018</v>
      </c>
      <c r="B372" s="11">
        <v>1002</v>
      </c>
      <c r="C372" s="11" t="s">
        <v>28</v>
      </c>
      <c r="D372" s="11" t="s">
        <v>32</v>
      </c>
      <c r="E372" s="84">
        <v>43272</v>
      </c>
      <c r="F372" s="11">
        <v>1</v>
      </c>
      <c r="G372" s="11">
        <v>13</v>
      </c>
      <c r="H372" s="11">
        <v>172</v>
      </c>
      <c r="I372" s="11">
        <v>276.22500000000002</v>
      </c>
      <c r="J372" s="11">
        <v>1</v>
      </c>
      <c r="K372" s="11">
        <v>12.25</v>
      </c>
    </row>
    <row r="373" spans="1:11" x14ac:dyDescent="0.25">
      <c r="A373" s="11">
        <v>2018</v>
      </c>
      <c r="B373" s="11">
        <v>1002</v>
      </c>
      <c r="C373" s="11" t="s">
        <v>28</v>
      </c>
      <c r="D373" s="11" t="s">
        <v>33</v>
      </c>
      <c r="E373" s="84">
        <v>43272</v>
      </c>
      <c r="F373" s="11">
        <v>1</v>
      </c>
      <c r="G373" s="11">
        <v>13</v>
      </c>
      <c r="H373" s="11">
        <v>172</v>
      </c>
      <c r="I373" s="11">
        <v>276.22500000000002</v>
      </c>
      <c r="J373" s="11">
        <v>1</v>
      </c>
      <c r="K373" s="11">
        <v>9.23</v>
      </c>
    </row>
    <row r="374" spans="1:11" x14ac:dyDescent="0.25">
      <c r="A374" s="11">
        <v>2018</v>
      </c>
      <c r="B374" s="11">
        <v>1002</v>
      </c>
      <c r="C374" s="11" t="s">
        <v>28</v>
      </c>
      <c r="D374" s="11" t="s">
        <v>34</v>
      </c>
      <c r="E374" s="84">
        <v>43272</v>
      </c>
      <c r="F374" s="11">
        <v>1</v>
      </c>
      <c r="G374" s="11">
        <v>13</v>
      </c>
      <c r="H374" s="11">
        <v>172</v>
      </c>
      <c r="I374" s="11">
        <v>276.22500000000002</v>
      </c>
      <c r="J374" s="11">
        <v>1</v>
      </c>
      <c r="K374" s="11">
        <v>9.36</v>
      </c>
    </row>
    <row r="375" spans="1:11" x14ac:dyDescent="0.25">
      <c r="A375" s="11">
        <v>2018</v>
      </c>
      <c r="B375" s="11">
        <v>1002</v>
      </c>
      <c r="C375" s="11" t="s">
        <v>28</v>
      </c>
      <c r="D375" s="11" t="s">
        <v>35</v>
      </c>
      <c r="E375" s="84">
        <v>43272</v>
      </c>
      <c r="F375" s="11">
        <v>1</v>
      </c>
      <c r="G375" s="11">
        <v>13</v>
      </c>
      <c r="H375" s="11">
        <v>172</v>
      </c>
      <c r="I375" s="11">
        <v>276.22500000000002</v>
      </c>
      <c r="J375" s="11">
        <v>1</v>
      </c>
      <c r="K375" s="11">
        <v>11.52</v>
      </c>
    </row>
    <row r="376" spans="1:11" x14ac:dyDescent="0.25">
      <c r="A376" s="11">
        <v>2018</v>
      </c>
      <c r="B376" s="11">
        <v>1003</v>
      </c>
      <c r="C376" s="11" t="s">
        <v>30</v>
      </c>
      <c r="D376" s="11" t="s">
        <v>31</v>
      </c>
      <c r="E376" s="84">
        <v>43272</v>
      </c>
      <c r="F376" s="11">
        <v>1</v>
      </c>
      <c r="G376" s="11">
        <v>13</v>
      </c>
      <c r="H376" s="11">
        <v>172</v>
      </c>
      <c r="I376" s="11">
        <v>276.22500000000002</v>
      </c>
      <c r="J376" s="11">
        <v>1</v>
      </c>
      <c r="K376" s="11">
        <v>18.88</v>
      </c>
    </row>
    <row r="377" spans="1:11" x14ac:dyDescent="0.25">
      <c r="A377" s="11">
        <v>2018</v>
      </c>
      <c r="B377" s="11">
        <v>1003</v>
      </c>
      <c r="C377" s="11" t="s">
        <v>30</v>
      </c>
      <c r="D377" s="11" t="s">
        <v>32</v>
      </c>
      <c r="E377" s="84">
        <v>43272</v>
      </c>
      <c r="F377" s="11">
        <v>1</v>
      </c>
      <c r="G377" s="11">
        <v>13</v>
      </c>
      <c r="H377" s="11">
        <v>172</v>
      </c>
      <c r="I377" s="11">
        <v>276.22500000000002</v>
      </c>
      <c r="J377" s="11">
        <v>1</v>
      </c>
      <c r="K377" s="11">
        <v>16.079999999999998</v>
      </c>
    </row>
    <row r="378" spans="1:11" x14ac:dyDescent="0.25">
      <c r="A378" s="11">
        <v>2018</v>
      </c>
      <c r="B378" s="11">
        <v>1003</v>
      </c>
      <c r="C378" s="11" t="s">
        <v>30</v>
      </c>
      <c r="D378" s="11" t="s">
        <v>33</v>
      </c>
      <c r="E378" s="84">
        <v>43272</v>
      </c>
      <c r="F378" s="11">
        <v>1</v>
      </c>
      <c r="G378" s="11">
        <v>13</v>
      </c>
      <c r="H378" s="11">
        <v>172</v>
      </c>
      <c r="I378" s="11">
        <v>276.22500000000002</v>
      </c>
      <c r="J378" s="11">
        <v>1</v>
      </c>
      <c r="K378" s="11">
        <v>23.91</v>
      </c>
    </row>
    <row r="379" spans="1:11" x14ac:dyDescent="0.25">
      <c r="A379" s="11">
        <v>2018</v>
      </c>
      <c r="B379" s="11">
        <v>1003</v>
      </c>
      <c r="C379" s="11" t="s">
        <v>30</v>
      </c>
      <c r="D379" s="11" t="s">
        <v>34</v>
      </c>
      <c r="E379" s="84">
        <v>43272</v>
      </c>
      <c r="F379" s="11">
        <v>1</v>
      </c>
      <c r="G379" s="11">
        <v>13</v>
      </c>
      <c r="H379" s="11">
        <v>172</v>
      </c>
      <c r="I379" s="11">
        <v>276.22500000000002</v>
      </c>
      <c r="J379" s="11">
        <v>1</v>
      </c>
      <c r="K379" s="11">
        <v>12.58</v>
      </c>
    </row>
    <row r="380" spans="1:11" x14ac:dyDescent="0.25">
      <c r="A380" s="11">
        <v>2018</v>
      </c>
      <c r="B380" s="11">
        <v>1003</v>
      </c>
      <c r="C380" s="11" t="s">
        <v>30</v>
      </c>
      <c r="D380" s="11" t="s">
        <v>35</v>
      </c>
      <c r="E380" s="84">
        <v>43272</v>
      </c>
      <c r="F380" s="11">
        <v>1</v>
      </c>
      <c r="G380" s="11">
        <v>13</v>
      </c>
      <c r="H380" s="11">
        <v>172</v>
      </c>
      <c r="I380" s="11">
        <v>276.22500000000002</v>
      </c>
      <c r="J380" s="11">
        <v>1</v>
      </c>
      <c r="K380" s="11">
        <v>23.53</v>
      </c>
    </row>
    <row r="381" spans="1:11" x14ac:dyDescent="0.25">
      <c r="A381" s="11">
        <v>2018</v>
      </c>
      <c r="B381" s="11">
        <v>1004</v>
      </c>
      <c r="C381" s="11" t="s">
        <v>23</v>
      </c>
      <c r="D381" s="11" t="s">
        <v>31</v>
      </c>
      <c r="E381" s="84">
        <v>43272</v>
      </c>
      <c r="F381" s="11">
        <v>1</v>
      </c>
      <c r="G381" s="11">
        <v>13</v>
      </c>
      <c r="H381" s="11">
        <v>172</v>
      </c>
      <c r="I381" s="11">
        <v>276.22500000000002</v>
      </c>
      <c r="J381" s="11">
        <v>1</v>
      </c>
      <c r="K381" s="11">
        <v>10.4</v>
      </c>
    </row>
    <row r="382" spans="1:11" x14ac:dyDescent="0.25">
      <c r="A382" s="11">
        <v>2018</v>
      </c>
      <c r="B382" s="11">
        <v>1004</v>
      </c>
      <c r="C382" s="11" t="s">
        <v>23</v>
      </c>
      <c r="D382" s="11" t="s">
        <v>32</v>
      </c>
      <c r="E382" s="84">
        <v>43272</v>
      </c>
      <c r="F382" s="11">
        <v>1</v>
      </c>
      <c r="G382" s="11">
        <v>13</v>
      </c>
      <c r="H382" s="11">
        <v>172</v>
      </c>
      <c r="I382" s="11">
        <v>276.22500000000002</v>
      </c>
      <c r="J382" s="11">
        <v>1</v>
      </c>
      <c r="K382" s="11">
        <v>15.79</v>
      </c>
    </row>
    <row r="383" spans="1:11" x14ac:dyDescent="0.25">
      <c r="A383" s="11">
        <v>2018</v>
      </c>
      <c r="B383" s="11">
        <v>1004</v>
      </c>
      <c r="C383" s="11" t="s">
        <v>23</v>
      </c>
      <c r="D383" s="11" t="s">
        <v>33</v>
      </c>
      <c r="E383" s="84">
        <v>43272</v>
      </c>
      <c r="F383" s="11">
        <v>1</v>
      </c>
      <c r="G383" s="11">
        <v>13</v>
      </c>
      <c r="H383" s="11">
        <v>172</v>
      </c>
      <c r="I383" s="11">
        <v>276.22500000000002</v>
      </c>
      <c r="J383" s="11">
        <v>1</v>
      </c>
      <c r="K383" s="11">
        <v>14.43</v>
      </c>
    </row>
    <row r="384" spans="1:11" x14ac:dyDescent="0.25">
      <c r="A384" s="11">
        <v>2018</v>
      </c>
      <c r="B384" s="11">
        <v>1004</v>
      </c>
      <c r="C384" s="11" t="s">
        <v>23</v>
      </c>
      <c r="D384" s="11" t="s">
        <v>34</v>
      </c>
      <c r="E384" s="84">
        <v>43272</v>
      </c>
      <c r="F384" s="11">
        <v>1</v>
      </c>
      <c r="G384" s="11">
        <v>13</v>
      </c>
      <c r="H384" s="11">
        <v>172</v>
      </c>
      <c r="I384" s="11">
        <v>276.22500000000002</v>
      </c>
      <c r="J384" s="11">
        <v>1</v>
      </c>
      <c r="K384" s="11">
        <v>16.2</v>
      </c>
    </row>
    <row r="385" spans="1:11" x14ac:dyDescent="0.25">
      <c r="A385" s="11">
        <v>2018</v>
      </c>
      <c r="B385" s="11">
        <v>1004</v>
      </c>
      <c r="C385" s="11" t="s">
        <v>23</v>
      </c>
      <c r="D385" s="11" t="s">
        <v>35</v>
      </c>
      <c r="E385" s="84">
        <v>43272</v>
      </c>
      <c r="F385" s="11">
        <v>1</v>
      </c>
      <c r="G385" s="11">
        <v>13</v>
      </c>
      <c r="H385" s="11">
        <v>172</v>
      </c>
      <c r="I385" s="11">
        <v>276.22500000000002</v>
      </c>
      <c r="J385" s="11">
        <v>1</v>
      </c>
      <c r="K385" s="11">
        <v>11.37</v>
      </c>
    </row>
    <row r="386" spans="1:11" x14ac:dyDescent="0.25">
      <c r="A386" s="11">
        <v>2018</v>
      </c>
      <c r="B386" s="11">
        <v>1005</v>
      </c>
      <c r="C386" s="11" t="s">
        <v>23</v>
      </c>
      <c r="D386" s="11" t="s">
        <v>31</v>
      </c>
      <c r="E386" s="84">
        <v>43272</v>
      </c>
      <c r="F386" s="11">
        <v>1</v>
      </c>
      <c r="G386" s="11">
        <v>13</v>
      </c>
      <c r="H386" s="11">
        <v>172</v>
      </c>
      <c r="I386" s="11">
        <v>276.22500000000002</v>
      </c>
      <c r="J386" s="11">
        <v>1</v>
      </c>
      <c r="K386" s="11">
        <v>8.9700000000000006</v>
      </c>
    </row>
    <row r="387" spans="1:11" x14ac:dyDescent="0.25">
      <c r="A387" s="11">
        <v>2018</v>
      </c>
      <c r="B387" s="11">
        <v>1005</v>
      </c>
      <c r="C387" s="11" t="s">
        <v>23</v>
      </c>
      <c r="D387" s="11" t="s">
        <v>32</v>
      </c>
      <c r="E387" s="84">
        <v>43272</v>
      </c>
      <c r="F387" s="11">
        <v>1</v>
      </c>
      <c r="G387" s="11">
        <v>13</v>
      </c>
      <c r="H387" s="11">
        <v>172</v>
      </c>
      <c r="I387" s="11">
        <v>276.22500000000002</v>
      </c>
      <c r="J387" s="11">
        <v>1</v>
      </c>
      <c r="K387" s="11">
        <v>9.08</v>
      </c>
    </row>
    <row r="388" spans="1:11" x14ac:dyDescent="0.25">
      <c r="A388" s="11">
        <v>2018</v>
      </c>
      <c r="B388" s="11">
        <v>1005</v>
      </c>
      <c r="C388" s="11" t="s">
        <v>23</v>
      </c>
      <c r="D388" s="11" t="s">
        <v>33</v>
      </c>
      <c r="E388" s="84">
        <v>43272</v>
      </c>
      <c r="F388" s="11">
        <v>1</v>
      </c>
      <c r="G388" s="11">
        <v>13</v>
      </c>
      <c r="H388" s="11">
        <v>172</v>
      </c>
      <c r="I388" s="11">
        <v>276.22500000000002</v>
      </c>
      <c r="J388" s="11">
        <v>1</v>
      </c>
      <c r="K388" s="11">
        <v>7.96</v>
      </c>
    </row>
    <row r="389" spans="1:11" x14ac:dyDescent="0.25">
      <c r="A389" s="11">
        <v>2018</v>
      </c>
      <c r="B389" s="11">
        <v>1005</v>
      </c>
      <c r="C389" s="11" t="s">
        <v>23</v>
      </c>
      <c r="D389" s="11" t="s">
        <v>34</v>
      </c>
      <c r="E389" s="84">
        <v>43272</v>
      </c>
      <c r="F389" s="11">
        <v>1</v>
      </c>
      <c r="G389" s="11">
        <v>13</v>
      </c>
      <c r="H389" s="11">
        <v>172</v>
      </c>
      <c r="I389" s="11">
        <v>276.22500000000002</v>
      </c>
      <c r="J389" s="11">
        <v>1</v>
      </c>
      <c r="K389" s="11">
        <v>9.15</v>
      </c>
    </row>
    <row r="390" spans="1:11" x14ac:dyDescent="0.25">
      <c r="A390" s="11">
        <v>2018</v>
      </c>
      <c r="B390" s="11">
        <v>1006</v>
      </c>
      <c r="C390" s="11" t="s">
        <v>30</v>
      </c>
      <c r="D390" s="11" t="s">
        <v>31</v>
      </c>
      <c r="E390" s="84">
        <v>43272</v>
      </c>
      <c r="F390" s="11">
        <v>1</v>
      </c>
      <c r="G390" s="11">
        <v>13</v>
      </c>
      <c r="H390" s="11">
        <v>172</v>
      </c>
      <c r="I390" s="11">
        <v>276.22500000000002</v>
      </c>
      <c r="J390" s="11">
        <v>1</v>
      </c>
      <c r="K390" s="11">
        <v>24.25</v>
      </c>
    </row>
    <row r="391" spans="1:11" x14ac:dyDescent="0.25">
      <c r="A391" s="11">
        <v>2018</v>
      </c>
      <c r="B391" s="11">
        <v>1006</v>
      </c>
      <c r="C391" s="11" t="s">
        <v>30</v>
      </c>
      <c r="D391" s="11" t="s">
        <v>32</v>
      </c>
      <c r="E391" s="84">
        <v>43272</v>
      </c>
      <c r="F391" s="11">
        <v>1</v>
      </c>
      <c r="G391" s="11">
        <v>13</v>
      </c>
      <c r="H391" s="11">
        <v>172</v>
      </c>
      <c r="I391" s="11">
        <v>276.22500000000002</v>
      </c>
      <c r="J391" s="11">
        <v>1</v>
      </c>
      <c r="K391" s="11">
        <v>26.59</v>
      </c>
    </row>
    <row r="392" spans="1:11" x14ac:dyDescent="0.25">
      <c r="A392" s="11">
        <v>2018</v>
      </c>
      <c r="B392" s="11">
        <v>1006</v>
      </c>
      <c r="C392" s="11" t="s">
        <v>30</v>
      </c>
      <c r="D392" s="11" t="s">
        <v>33</v>
      </c>
      <c r="E392" s="84">
        <v>43272</v>
      </c>
      <c r="F392" s="11">
        <v>1</v>
      </c>
      <c r="G392" s="11">
        <v>13</v>
      </c>
      <c r="H392" s="11">
        <v>172</v>
      </c>
      <c r="I392" s="11">
        <v>276.22500000000002</v>
      </c>
      <c r="J392" s="11">
        <v>1</v>
      </c>
      <c r="K392" s="11">
        <v>18.37</v>
      </c>
    </row>
    <row r="393" spans="1:11" x14ac:dyDescent="0.25">
      <c r="A393" s="11">
        <v>2018</v>
      </c>
      <c r="B393" s="11">
        <v>1006</v>
      </c>
      <c r="C393" s="11" t="s">
        <v>30</v>
      </c>
      <c r="D393" s="11" t="s">
        <v>34</v>
      </c>
      <c r="E393" s="84">
        <v>43272</v>
      </c>
      <c r="F393" s="11">
        <v>1</v>
      </c>
      <c r="G393" s="11">
        <v>13</v>
      </c>
      <c r="H393" s="11">
        <v>172</v>
      </c>
      <c r="I393" s="11">
        <v>276.22500000000002</v>
      </c>
      <c r="J393" s="11">
        <v>1</v>
      </c>
      <c r="K393" s="11">
        <v>24.38</v>
      </c>
    </row>
    <row r="394" spans="1:11" x14ac:dyDescent="0.25">
      <c r="A394" s="11">
        <v>2018</v>
      </c>
      <c r="B394" s="11">
        <v>1006</v>
      </c>
      <c r="C394" s="11" t="s">
        <v>30</v>
      </c>
      <c r="D394" s="11" t="s">
        <v>35</v>
      </c>
      <c r="E394" s="84">
        <v>43272</v>
      </c>
      <c r="F394" s="11">
        <v>1</v>
      </c>
      <c r="G394" s="11">
        <v>13</v>
      </c>
      <c r="H394" s="11">
        <v>172</v>
      </c>
      <c r="I394" s="11">
        <v>276.22500000000002</v>
      </c>
      <c r="J394" s="11">
        <v>1</v>
      </c>
      <c r="K394" s="11">
        <v>15.39</v>
      </c>
    </row>
    <row r="395" spans="1:11" x14ac:dyDescent="0.25">
      <c r="A395" s="11">
        <v>2018</v>
      </c>
      <c r="B395" s="11">
        <v>1007</v>
      </c>
      <c r="C395" s="11" t="s">
        <v>29</v>
      </c>
      <c r="D395" s="11" t="s">
        <v>31</v>
      </c>
      <c r="E395" s="84">
        <v>43272</v>
      </c>
      <c r="F395" s="11">
        <v>1</v>
      </c>
      <c r="G395" s="11">
        <v>13</v>
      </c>
      <c r="H395" s="11">
        <v>172</v>
      </c>
      <c r="I395" s="11">
        <v>276.22500000000002</v>
      </c>
      <c r="J395" s="11">
        <v>1</v>
      </c>
      <c r="K395" s="11">
        <v>10.86</v>
      </c>
    </row>
    <row r="396" spans="1:11" x14ac:dyDescent="0.25">
      <c r="A396" s="11">
        <v>2018</v>
      </c>
      <c r="B396" s="11">
        <v>1007</v>
      </c>
      <c r="C396" s="11" t="s">
        <v>29</v>
      </c>
      <c r="D396" s="11" t="s">
        <v>32</v>
      </c>
      <c r="E396" s="84">
        <v>43272</v>
      </c>
      <c r="F396" s="11">
        <v>1</v>
      </c>
      <c r="G396" s="11">
        <v>13</v>
      </c>
      <c r="H396" s="11">
        <v>172</v>
      </c>
      <c r="I396" s="11">
        <v>276.22500000000002</v>
      </c>
      <c r="J396" s="11">
        <v>1</v>
      </c>
      <c r="K396" s="11">
        <v>8.39</v>
      </c>
    </row>
    <row r="397" spans="1:11" x14ac:dyDescent="0.25">
      <c r="A397" s="11">
        <v>2018</v>
      </c>
      <c r="B397" s="11">
        <v>1007</v>
      </c>
      <c r="C397" s="11" t="s">
        <v>29</v>
      </c>
      <c r="D397" s="11" t="s">
        <v>33</v>
      </c>
      <c r="E397" s="84">
        <v>43272</v>
      </c>
      <c r="F397" s="11">
        <v>1</v>
      </c>
      <c r="G397" s="11">
        <v>13</v>
      </c>
      <c r="H397" s="11">
        <v>172</v>
      </c>
      <c r="I397" s="11">
        <v>276.22500000000002</v>
      </c>
      <c r="J397" s="11">
        <v>1</v>
      </c>
      <c r="K397" s="11">
        <v>6.32</v>
      </c>
    </row>
    <row r="398" spans="1:11" x14ac:dyDescent="0.25">
      <c r="A398" s="11">
        <v>2018</v>
      </c>
      <c r="B398" s="11">
        <v>1007</v>
      </c>
      <c r="C398" s="11" t="s">
        <v>29</v>
      </c>
      <c r="D398" s="11" t="s">
        <v>34</v>
      </c>
      <c r="E398" s="84">
        <v>43272</v>
      </c>
      <c r="F398" s="11">
        <v>1</v>
      </c>
      <c r="G398" s="11">
        <v>13</v>
      </c>
      <c r="H398" s="11">
        <v>172</v>
      </c>
      <c r="I398" s="11">
        <v>276.22500000000002</v>
      </c>
      <c r="J398" s="11">
        <v>1</v>
      </c>
      <c r="K398" s="11">
        <v>11.84</v>
      </c>
    </row>
    <row r="399" spans="1:11" x14ac:dyDescent="0.25">
      <c r="A399" s="11">
        <v>2018</v>
      </c>
      <c r="B399" s="11">
        <v>1007</v>
      </c>
      <c r="C399" s="11" t="s">
        <v>29</v>
      </c>
      <c r="D399" s="11" t="s">
        <v>35</v>
      </c>
      <c r="E399" s="84">
        <v>43272</v>
      </c>
      <c r="F399" s="11">
        <v>1</v>
      </c>
      <c r="G399" s="11">
        <v>13</v>
      </c>
      <c r="H399" s="11">
        <v>172</v>
      </c>
      <c r="I399" s="11">
        <v>276.22500000000002</v>
      </c>
      <c r="J399" s="11">
        <v>1</v>
      </c>
      <c r="K399" s="11">
        <v>9.9</v>
      </c>
    </row>
    <row r="400" spans="1:11" x14ac:dyDescent="0.25">
      <c r="A400" s="11">
        <v>2018</v>
      </c>
      <c r="B400" s="11">
        <v>1008</v>
      </c>
      <c r="C400" s="11" t="s">
        <v>28</v>
      </c>
      <c r="D400" s="11" t="s">
        <v>31</v>
      </c>
      <c r="E400" s="84">
        <v>43272</v>
      </c>
      <c r="F400" s="11">
        <v>1</v>
      </c>
      <c r="G400" s="11">
        <v>13</v>
      </c>
      <c r="H400" s="11">
        <v>172</v>
      </c>
      <c r="I400" s="11">
        <v>276.22500000000002</v>
      </c>
      <c r="J400" s="11">
        <v>1</v>
      </c>
      <c r="K400" s="11">
        <v>8.7899999999999991</v>
      </c>
    </row>
    <row r="401" spans="1:11" x14ac:dyDescent="0.25">
      <c r="A401" s="11">
        <v>2018</v>
      </c>
      <c r="B401" s="11">
        <v>1008</v>
      </c>
      <c r="C401" s="11" t="s">
        <v>28</v>
      </c>
      <c r="D401" s="11" t="s">
        <v>32</v>
      </c>
      <c r="E401" s="84">
        <v>43272</v>
      </c>
      <c r="F401" s="11">
        <v>1</v>
      </c>
      <c r="G401" s="11">
        <v>13</v>
      </c>
      <c r="H401" s="11">
        <v>172</v>
      </c>
      <c r="I401" s="11">
        <v>276.22500000000002</v>
      </c>
      <c r="J401" s="11">
        <v>1</v>
      </c>
      <c r="K401" s="11">
        <v>9.91</v>
      </c>
    </row>
    <row r="402" spans="1:11" x14ac:dyDescent="0.25">
      <c r="A402" s="11">
        <v>2018</v>
      </c>
      <c r="B402" s="11">
        <v>1008</v>
      </c>
      <c r="C402" s="11" t="s">
        <v>28</v>
      </c>
      <c r="D402" s="11" t="s">
        <v>33</v>
      </c>
      <c r="E402" s="84">
        <v>43272</v>
      </c>
      <c r="F402" s="11">
        <v>1</v>
      </c>
      <c r="G402" s="11">
        <v>13</v>
      </c>
      <c r="H402" s="11">
        <v>172</v>
      </c>
      <c r="I402" s="11">
        <v>276.22500000000002</v>
      </c>
      <c r="J402" s="11">
        <v>1</v>
      </c>
      <c r="K402" s="11">
        <v>7.89</v>
      </c>
    </row>
    <row r="403" spans="1:11" x14ac:dyDescent="0.25">
      <c r="A403" s="11">
        <v>2018</v>
      </c>
      <c r="B403" s="11">
        <v>1008</v>
      </c>
      <c r="C403" s="11" t="s">
        <v>28</v>
      </c>
      <c r="D403" s="11" t="s">
        <v>34</v>
      </c>
      <c r="E403" s="84">
        <v>43272</v>
      </c>
      <c r="F403" s="11">
        <v>1</v>
      </c>
      <c r="G403" s="11">
        <v>13</v>
      </c>
      <c r="H403" s="11">
        <v>172</v>
      </c>
      <c r="I403" s="11">
        <v>276.22500000000002</v>
      </c>
      <c r="J403" s="11">
        <v>1</v>
      </c>
      <c r="K403" s="11">
        <v>9.6300000000000008</v>
      </c>
    </row>
    <row r="404" spans="1:11" x14ac:dyDescent="0.25">
      <c r="A404" s="11">
        <v>2018</v>
      </c>
      <c r="B404" s="11">
        <v>1008</v>
      </c>
      <c r="C404" s="11" t="s">
        <v>28</v>
      </c>
      <c r="D404" s="11" t="s">
        <v>35</v>
      </c>
      <c r="E404" s="84">
        <v>43272</v>
      </c>
      <c r="F404" s="11">
        <v>1</v>
      </c>
      <c r="G404" s="11">
        <v>13</v>
      </c>
      <c r="H404" s="11">
        <v>172</v>
      </c>
      <c r="I404" s="11">
        <v>276.22500000000002</v>
      </c>
      <c r="J404" s="11">
        <v>1</v>
      </c>
      <c r="K404" s="11">
        <v>7.77</v>
      </c>
    </row>
    <row r="405" spans="1:11" x14ac:dyDescent="0.25">
      <c r="A405" s="11">
        <v>2018</v>
      </c>
      <c r="B405" s="11">
        <v>1009</v>
      </c>
      <c r="C405" s="11" t="s">
        <v>28</v>
      </c>
      <c r="D405" s="11" t="s">
        <v>31</v>
      </c>
      <c r="E405" s="84">
        <v>43272</v>
      </c>
      <c r="F405" s="11">
        <v>1</v>
      </c>
      <c r="G405" s="11">
        <v>13</v>
      </c>
      <c r="H405" s="11">
        <v>172</v>
      </c>
      <c r="I405" s="11">
        <v>276.22500000000002</v>
      </c>
      <c r="J405" s="11">
        <v>1</v>
      </c>
      <c r="K405" s="11">
        <v>8.11</v>
      </c>
    </row>
    <row r="406" spans="1:11" x14ac:dyDescent="0.25">
      <c r="A406" s="11">
        <v>2018</v>
      </c>
      <c r="B406" s="11">
        <v>1009</v>
      </c>
      <c r="C406" s="11" t="s">
        <v>28</v>
      </c>
      <c r="D406" s="11" t="s">
        <v>32</v>
      </c>
      <c r="E406" s="84">
        <v>43272</v>
      </c>
      <c r="F406" s="11">
        <v>1</v>
      </c>
      <c r="G406" s="11">
        <v>13</v>
      </c>
      <c r="H406" s="11">
        <v>172</v>
      </c>
      <c r="I406" s="11">
        <v>276.22500000000002</v>
      </c>
      <c r="J406" s="11">
        <v>1</v>
      </c>
      <c r="K406" s="11">
        <v>11.94</v>
      </c>
    </row>
    <row r="407" spans="1:11" x14ac:dyDescent="0.25">
      <c r="A407" s="11">
        <v>2018</v>
      </c>
      <c r="B407" s="11">
        <v>1009</v>
      </c>
      <c r="C407" s="11" t="s">
        <v>28</v>
      </c>
      <c r="D407" s="11" t="s">
        <v>33</v>
      </c>
      <c r="E407" s="84">
        <v>43272</v>
      </c>
      <c r="F407" s="11">
        <v>1</v>
      </c>
      <c r="G407" s="11">
        <v>13</v>
      </c>
      <c r="H407" s="11">
        <v>172</v>
      </c>
      <c r="I407" s="11">
        <v>276.22500000000002</v>
      </c>
      <c r="J407" s="11">
        <v>1</v>
      </c>
      <c r="K407" s="11">
        <v>6.71</v>
      </c>
    </row>
    <row r="408" spans="1:11" x14ac:dyDescent="0.25">
      <c r="A408" s="11">
        <v>2018</v>
      </c>
      <c r="B408" s="11">
        <v>1009</v>
      </c>
      <c r="C408" s="11" t="s">
        <v>28</v>
      </c>
      <c r="D408" s="11" t="s">
        <v>34</v>
      </c>
      <c r="E408" s="84">
        <v>43272</v>
      </c>
      <c r="F408" s="11">
        <v>1</v>
      </c>
      <c r="G408" s="11">
        <v>13</v>
      </c>
      <c r="H408" s="11">
        <v>172</v>
      </c>
      <c r="I408" s="11">
        <v>276.22500000000002</v>
      </c>
      <c r="J408" s="11">
        <v>1</v>
      </c>
      <c r="K408" s="11">
        <v>10.53</v>
      </c>
    </row>
    <row r="409" spans="1:11" x14ac:dyDescent="0.25">
      <c r="A409" s="11">
        <v>2018</v>
      </c>
      <c r="B409" s="11">
        <v>1009</v>
      </c>
      <c r="C409" s="11" t="s">
        <v>28</v>
      </c>
      <c r="D409" s="11" t="s">
        <v>35</v>
      </c>
      <c r="E409" s="84">
        <v>43272</v>
      </c>
      <c r="F409" s="11">
        <v>1</v>
      </c>
      <c r="G409" s="11">
        <v>13</v>
      </c>
      <c r="H409" s="11">
        <v>172</v>
      </c>
      <c r="I409" s="11">
        <v>276.22500000000002</v>
      </c>
      <c r="J409" s="11">
        <v>1</v>
      </c>
      <c r="K409" s="11">
        <v>12.43</v>
      </c>
    </row>
    <row r="410" spans="1:11" x14ac:dyDescent="0.25">
      <c r="A410" s="11">
        <v>2018</v>
      </c>
      <c r="B410" s="11">
        <v>1010</v>
      </c>
      <c r="C410" s="11" t="s">
        <v>23</v>
      </c>
      <c r="D410" s="11" t="s">
        <v>31</v>
      </c>
      <c r="E410" s="84">
        <v>43272</v>
      </c>
      <c r="F410" s="11">
        <v>1</v>
      </c>
      <c r="G410" s="11">
        <v>13</v>
      </c>
      <c r="H410" s="11">
        <v>172</v>
      </c>
      <c r="I410" s="11">
        <v>276.22500000000002</v>
      </c>
      <c r="J410" s="11">
        <v>1</v>
      </c>
      <c r="K410" s="11">
        <v>17.239999999999998</v>
      </c>
    </row>
    <row r="411" spans="1:11" x14ac:dyDescent="0.25">
      <c r="A411" s="11">
        <v>2018</v>
      </c>
      <c r="B411" s="11">
        <v>1010</v>
      </c>
      <c r="C411" s="11" t="s">
        <v>23</v>
      </c>
      <c r="D411" s="11" t="s">
        <v>32</v>
      </c>
      <c r="E411" s="84">
        <v>43272</v>
      </c>
      <c r="F411" s="11">
        <v>1</v>
      </c>
      <c r="G411" s="11">
        <v>13</v>
      </c>
      <c r="H411" s="11">
        <v>172</v>
      </c>
      <c r="I411" s="11">
        <v>276.22500000000002</v>
      </c>
      <c r="J411" s="11">
        <v>1</v>
      </c>
      <c r="K411" s="11">
        <v>16.89</v>
      </c>
    </row>
    <row r="412" spans="1:11" x14ac:dyDescent="0.25">
      <c r="A412" s="11">
        <v>2018</v>
      </c>
      <c r="B412" s="11">
        <v>1010</v>
      </c>
      <c r="C412" s="11" t="s">
        <v>23</v>
      </c>
      <c r="D412" s="11" t="s">
        <v>33</v>
      </c>
      <c r="E412" s="84">
        <v>43272</v>
      </c>
      <c r="F412" s="11">
        <v>1</v>
      </c>
      <c r="G412" s="11">
        <v>13</v>
      </c>
      <c r="H412" s="11">
        <v>172</v>
      </c>
      <c r="I412" s="11">
        <v>276.22500000000002</v>
      </c>
      <c r="J412" s="11">
        <v>1</v>
      </c>
      <c r="K412" s="11">
        <v>16.37</v>
      </c>
    </row>
    <row r="413" spans="1:11" x14ac:dyDescent="0.25">
      <c r="A413" s="11">
        <v>2018</v>
      </c>
      <c r="B413" s="11">
        <v>1010</v>
      </c>
      <c r="C413" s="11" t="s">
        <v>23</v>
      </c>
      <c r="D413" s="11" t="s">
        <v>34</v>
      </c>
      <c r="E413" s="84">
        <v>43272</v>
      </c>
      <c r="F413" s="11">
        <v>1</v>
      </c>
      <c r="G413" s="11">
        <v>13</v>
      </c>
      <c r="H413" s="11">
        <v>172</v>
      </c>
      <c r="I413" s="11">
        <v>276.22500000000002</v>
      </c>
      <c r="J413" s="11">
        <v>1</v>
      </c>
      <c r="K413" s="11">
        <v>17.2</v>
      </c>
    </row>
    <row r="414" spans="1:11" x14ac:dyDescent="0.25">
      <c r="A414" s="11">
        <v>2018</v>
      </c>
      <c r="B414" s="11">
        <v>1011</v>
      </c>
      <c r="C414" s="11" t="s">
        <v>30</v>
      </c>
      <c r="D414" s="11" t="s">
        <v>32</v>
      </c>
      <c r="E414" s="84">
        <v>43272</v>
      </c>
      <c r="F414" s="11">
        <v>1</v>
      </c>
      <c r="G414" s="11">
        <v>13</v>
      </c>
      <c r="H414" s="11">
        <v>172</v>
      </c>
      <c r="I414" s="11">
        <v>276.22500000000002</v>
      </c>
      <c r="J414" s="11">
        <v>1</v>
      </c>
      <c r="K414" s="11">
        <v>13.16</v>
      </c>
    </row>
    <row r="415" spans="1:11" x14ac:dyDescent="0.25">
      <c r="A415" s="11">
        <v>2018</v>
      </c>
      <c r="B415" s="11">
        <v>1011</v>
      </c>
      <c r="C415" s="11" t="s">
        <v>30</v>
      </c>
      <c r="D415" s="11" t="s">
        <v>33</v>
      </c>
      <c r="E415" s="84">
        <v>43272</v>
      </c>
      <c r="F415" s="11">
        <v>1</v>
      </c>
      <c r="G415" s="11">
        <v>13</v>
      </c>
      <c r="H415" s="11">
        <v>172</v>
      </c>
      <c r="I415" s="11">
        <v>276.22500000000002</v>
      </c>
      <c r="J415" s="11">
        <v>1</v>
      </c>
      <c r="K415" s="11">
        <v>12.46</v>
      </c>
    </row>
    <row r="416" spans="1:11" x14ac:dyDescent="0.25">
      <c r="A416" s="11">
        <v>2018</v>
      </c>
      <c r="B416" s="11">
        <v>1011</v>
      </c>
      <c r="C416" s="11" t="s">
        <v>30</v>
      </c>
      <c r="D416" s="11" t="s">
        <v>34</v>
      </c>
      <c r="E416" s="84">
        <v>43272</v>
      </c>
      <c r="F416" s="11">
        <v>1</v>
      </c>
      <c r="G416" s="11">
        <v>13</v>
      </c>
      <c r="H416" s="11">
        <v>172</v>
      </c>
      <c r="I416" s="11">
        <v>276.22500000000002</v>
      </c>
      <c r="J416" s="11">
        <v>1</v>
      </c>
      <c r="K416" s="11">
        <v>12.18</v>
      </c>
    </row>
    <row r="417" spans="1:11" x14ac:dyDescent="0.25">
      <c r="A417" s="11">
        <v>2018</v>
      </c>
      <c r="B417" s="11">
        <v>1011</v>
      </c>
      <c r="C417" s="11" t="s">
        <v>30</v>
      </c>
      <c r="D417" s="11" t="s">
        <v>35</v>
      </c>
      <c r="E417" s="84">
        <v>43272</v>
      </c>
      <c r="F417" s="11">
        <v>1</v>
      </c>
      <c r="G417" s="11">
        <v>13</v>
      </c>
      <c r="H417" s="11">
        <v>172</v>
      </c>
      <c r="I417" s="11">
        <v>276.22500000000002</v>
      </c>
      <c r="J417" s="11">
        <v>1</v>
      </c>
      <c r="K417" s="11">
        <v>12.59</v>
      </c>
    </row>
    <row r="418" spans="1:11" x14ac:dyDescent="0.25">
      <c r="A418" s="11">
        <v>2018</v>
      </c>
      <c r="B418" s="11">
        <v>1012</v>
      </c>
      <c r="C418" s="11" t="s">
        <v>29</v>
      </c>
      <c r="D418" s="11" t="s">
        <v>31</v>
      </c>
      <c r="E418" s="84">
        <v>43272</v>
      </c>
      <c r="F418" s="11">
        <v>1</v>
      </c>
      <c r="G418" s="11">
        <v>13</v>
      </c>
      <c r="H418" s="11">
        <v>172</v>
      </c>
      <c r="I418" s="11">
        <v>276.22500000000002</v>
      </c>
      <c r="J418" s="11">
        <v>1</v>
      </c>
      <c r="K418" s="11">
        <v>12.84</v>
      </c>
    </row>
    <row r="419" spans="1:11" x14ac:dyDescent="0.25">
      <c r="A419" s="11">
        <v>2018</v>
      </c>
      <c r="B419" s="11">
        <v>1012</v>
      </c>
      <c r="C419" s="11" t="s">
        <v>29</v>
      </c>
      <c r="D419" s="11" t="s">
        <v>32</v>
      </c>
      <c r="E419" s="84">
        <v>43272</v>
      </c>
      <c r="F419" s="11">
        <v>1</v>
      </c>
      <c r="G419" s="11">
        <v>13</v>
      </c>
      <c r="H419" s="11">
        <v>172</v>
      </c>
      <c r="I419" s="11">
        <v>276.22500000000002</v>
      </c>
      <c r="J419" s="11">
        <v>1</v>
      </c>
      <c r="K419" s="11">
        <v>11.22</v>
      </c>
    </row>
    <row r="420" spans="1:11" x14ac:dyDescent="0.25">
      <c r="A420" s="11">
        <v>2018</v>
      </c>
      <c r="B420" s="11">
        <v>1012</v>
      </c>
      <c r="C420" s="11" t="s">
        <v>29</v>
      </c>
      <c r="D420" s="11" t="s">
        <v>33</v>
      </c>
      <c r="E420" s="84">
        <v>43272</v>
      </c>
      <c r="F420" s="11">
        <v>1</v>
      </c>
      <c r="G420" s="11">
        <v>13</v>
      </c>
      <c r="H420" s="11">
        <v>172</v>
      </c>
      <c r="I420" s="11">
        <v>276.22500000000002</v>
      </c>
      <c r="J420" s="11">
        <v>1</v>
      </c>
      <c r="K420" s="11">
        <v>8.35</v>
      </c>
    </row>
    <row r="421" spans="1:11" x14ac:dyDescent="0.25">
      <c r="A421" s="11">
        <v>2018</v>
      </c>
      <c r="B421" s="11">
        <v>1012</v>
      </c>
      <c r="C421" s="11" t="s">
        <v>29</v>
      </c>
      <c r="D421" s="11" t="s">
        <v>34</v>
      </c>
      <c r="E421" s="84">
        <v>43272</v>
      </c>
      <c r="F421" s="11">
        <v>1</v>
      </c>
      <c r="G421" s="11">
        <v>13</v>
      </c>
      <c r="H421" s="11">
        <v>172</v>
      </c>
      <c r="I421" s="11">
        <v>276.22500000000002</v>
      </c>
      <c r="J421" s="11">
        <v>1</v>
      </c>
      <c r="K421" s="11">
        <v>8.7100000000000009</v>
      </c>
    </row>
    <row r="422" spans="1:11" x14ac:dyDescent="0.25">
      <c r="A422" s="11">
        <v>2018</v>
      </c>
      <c r="B422" s="11">
        <v>1012</v>
      </c>
      <c r="C422" s="11" t="s">
        <v>29</v>
      </c>
      <c r="D422" s="11" t="s">
        <v>35</v>
      </c>
      <c r="E422" s="84">
        <v>43272</v>
      </c>
      <c r="F422" s="11">
        <v>1</v>
      </c>
      <c r="G422" s="11">
        <v>13</v>
      </c>
      <c r="H422" s="11">
        <v>172</v>
      </c>
      <c r="I422" s="11">
        <v>276.22500000000002</v>
      </c>
      <c r="J422" s="11">
        <v>1</v>
      </c>
      <c r="K422" s="11">
        <v>13.25</v>
      </c>
    </row>
    <row r="423" spans="1:11" x14ac:dyDescent="0.25">
      <c r="A423" s="11">
        <v>2018</v>
      </c>
      <c r="B423" s="11">
        <v>1001</v>
      </c>
      <c r="C423" s="11" t="s">
        <v>29</v>
      </c>
      <c r="D423" s="11" t="s">
        <v>31</v>
      </c>
      <c r="E423" s="84">
        <v>43279</v>
      </c>
      <c r="F423" s="11">
        <v>2</v>
      </c>
      <c r="G423" s="11">
        <v>20</v>
      </c>
      <c r="H423" s="11">
        <v>179</v>
      </c>
      <c r="I423" s="11">
        <v>416.57499999999999</v>
      </c>
      <c r="J423" s="11">
        <v>2</v>
      </c>
      <c r="K423" s="11">
        <v>59.88</v>
      </c>
    </row>
    <row r="424" spans="1:11" x14ac:dyDescent="0.25">
      <c r="A424" s="11">
        <v>2018</v>
      </c>
      <c r="B424" s="11">
        <v>1001</v>
      </c>
      <c r="C424" s="11" t="s">
        <v>29</v>
      </c>
      <c r="D424" s="11" t="s">
        <v>32</v>
      </c>
      <c r="E424" s="84">
        <v>43279</v>
      </c>
      <c r="F424" s="11">
        <v>2</v>
      </c>
      <c r="G424" s="11">
        <v>20</v>
      </c>
      <c r="H424" s="11">
        <v>179</v>
      </c>
      <c r="I424" s="11">
        <v>416.57499999999999</v>
      </c>
      <c r="J424" s="11">
        <v>2</v>
      </c>
      <c r="K424" s="11">
        <v>51.62</v>
      </c>
    </row>
    <row r="425" spans="1:11" x14ac:dyDescent="0.25">
      <c r="A425" s="11">
        <v>2018</v>
      </c>
      <c r="B425" s="11">
        <v>1001</v>
      </c>
      <c r="C425" s="11" t="s">
        <v>29</v>
      </c>
      <c r="D425" s="11" t="s">
        <v>33</v>
      </c>
      <c r="E425" s="84">
        <v>43279</v>
      </c>
      <c r="F425" s="11">
        <v>2</v>
      </c>
      <c r="G425" s="11">
        <v>20</v>
      </c>
      <c r="H425" s="11">
        <v>179</v>
      </c>
      <c r="I425" s="11">
        <v>416.57499999999999</v>
      </c>
      <c r="J425" s="11">
        <v>2</v>
      </c>
      <c r="K425" s="11">
        <v>47.95</v>
      </c>
    </row>
    <row r="426" spans="1:11" x14ac:dyDescent="0.25">
      <c r="A426" s="11">
        <v>2018</v>
      </c>
      <c r="B426" s="11">
        <v>1001</v>
      </c>
      <c r="C426" s="11" t="s">
        <v>29</v>
      </c>
      <c r="D426" s="11" t="s">
        <v>34</v>
      </c>
      <c r="E426" s="84">
        <v>43279</v>
      </c>
      <c r="F426" s="11">
        <v>2</v>
      </c>
      <c r="G426" s="11">
        <v>20</v>
      </c>
      <c r="H426" s="11">
        <v>179</v>
      </c>
      <c r="I426" s="11">
        <v>416.57499999999999</v>
      </c>
      <c r="J426" s="11">
        <v>2</v>
      </c>
      <c r="K426" s="11">
        <v>54.9</v>
      </c>
    </row>
    <row r="427" spans="1:11" x14ac:dyDescent="0.25">
      <c r="A427" s="11">
        <v>2018</v>
      </c>
      <c r="B427" s="11">
        <v>1001</v>
      </c>
      <c r="C427" s="11" t="s">
        <v>29</v>
      </c>
      <c r="D427" s="11" t="s">
        <v>35</v>
      </c>
      <c r="E427" s="84">
        <v>43279</v>
      </c>
      <c r="F427" s="11">
        <v>2</v>
      </c>
      <c r="G427" s="11">
        <v>20</v>
      </c>
      <c r="H427" s="11">
        <v>179</v>
      </c>
      <c r="I427" s="11">
        <v>416.57499999999999</v>
      </c>
      <c r="J427" s="11">
        <v>2</v>
      </c>
      <c r="K427" s="11">
        <v>62.59</v>
      </c>
    </row>
    <row r="428" spans="1:11" x14ac:dyDescent="0.25">
      <c r="A428" s="11">
        <v>2018</v>
      </c>
      <c r="B428" s="11">
        <v>1002</v>
      </c>
      <c r="C428" s="11" t="s">
        <v>28</v>
      </c>
      <c r="D428" s="11" t="s">
        <v>31</v>
      </c>
      <c r="E428" s="84">
        <v>43279</v>
      </c>
      <c r="F428" s="11">
        <v>2</v>
      </c>
      <c r="G428" s="11">
        <v>20</v>
      </c>
      <c r="H428" s="11">
        <v>179</v>
      </c>
      <c r="I428" s="11">
        <v>416.57499999999999</v>
      </c>
      <c r="J428" s="11">
        <v>2</v>
      </c>
      <c r="K428" s="11">
        <v>54.9</v>
      </c>
    </row>
    <row r="429" spans="1:11" x14ac:dyDescent="0.25">
      <c r="A429" s="11">
        <v>2018</v>
      </c>
      <c r="B429" s="11">
        <v>1002</v>
      </c>
      <c r="C429" s="11" t="s">
        <v>28</v>
      </c>
      <c r="D429" s="11" t="s">
        <v>32</v>
      </c>
      <c r="E429" s="84">
        <v>43279</v>
      </c>
      <c r="F429" s="11">
        <v>2</v>
      </c>
      <c r="G429" s="11">
        <v>20</v>
      </c>
      <c r="H429" s="11">
        <v>179</v>
      </c>
      <c r="I429" s="11">
        <v>416.57499999999999</v>
      </c>
      <c r="J429" s="11">
        <v>2</v>
      </c>
      <c r="K429" s="11">
        <v>48.78</v>
      </c>
    </row>
    <row r="430" spans="1:11" x14ac:dyDescent="0.25">
      <c r="A430" s="11">
        <v>2018</v>
      </c>
      <c r="B430" s="11">
        <v>1002</v>
      </c>
      <c r="C430" s="11" t="s">
        <v>28</v>
      </c>
      <c r="D430" s="11" t="s">
        <v>34</v>
      </c>
      <c r="E430" s="84">
        <v>43279</v>
      </c>
      <c r="F430" s="11">
        <v>2</v>
      </c>
      <c r="G430" s="11">
        <v>20</v>
      </c>
      <c r="H430" s="11">
        <v>179</v>
      </c>
      <c r="I430" s="11">
        <v>416.57499999999999</v>
      </c>
      <c r="J430" s="11">
        <v>2</v>
      </c>
      <c r="K430" s="11">
        <v>49.14</v>
      </c>
    </row>
    <row r="431" spans="1:11" x14ac:dyDescent="0.25">
      <c r="A431" s="11">
        <v>2018</v>
      </c>
      <c r="B431" s="11">
        <v>1002</v>
      </c>
      <c r="C431" s="11" t="s">
        <v>28</v>
      </c>
      <c r="D431" s="11" t="s">
        <v>35</v>
      </c>
      <c r="E431" s="84">
        <v>43279</v>
      </c>
      <c r="F431" s="11">
        <v>2</v>
      </c>
      <c r="G431" s="11">
        <v>20</v>
      </c>
      <c r="H431" s="11">
        <v>179</v>
      </c>
      <c r="I431" s="11">
        <v>416.57499999999999</v>
      </c>
      <c r="J431" s="11">
        <v>2</v>
      </c>
      <c r="K431" s="11">
        <v>47.22</v>
      </c>
    </row>
    <row r="432" spans="1:11" x14ac:dyDescent="0.25">
      <c r="A432" s="11">
        <v>2018</v>
      </c>
      <c r="B432" s="11">
        <v>1003</v>
      </c>
      <c r="C432" s="11" t="s">
        <v>30</v>
      </c>
      <c r="D432" s="11" t="s">
        <v>32</v>
      </c>
      <c r="E432" s="84">
        <v>43279</v>
      </c>
      <c r="F432" s="11">
        <v>2</v>
      </c>
      <c r="G432" s="11">
        <v>20</v>
      </c>
      <c r="H432" s="11">
        <v>179</v>
      </c>
      <c r="I432" s="11">
        <v>416.57499999999999</v>
      </c>
      <c r="J432" s="11">
        <v>2</v>
      </c>
      <c r="K432" s="11">
        <v>51.46</v>
      </c>
    </row>
    <row r="433" spans="1:11" x14ac:dyDescent="0.25">
      <c r="A433" s="11">
        <v>2018</v>
      </c>
      <c r="B433" s="11">
        <v>1003</v>
      </c>
      <c r="C433" s="11" t="s">
        <v>30</v>
      </c>
      <c r="D433" s="11" t="s">
        <v>33</v>
      </c>
      <c r="E433" s="84">
        <v>43279</v>
      </c>
      <c r="F433" s="11">
        <v>2</v>
      </c>
      <c r="G433" s="11">
        <v>20</v>
      </c>
      <c r="H433" s="11">
        <v>179</v>
      </c>
      <c r="I433" s="11">
        <v>416.57499999999999</v>
      </c>
      <c r="J433" s="11">
        <v>2</v>
      </c>
      <c r="K433" s="11">
        <v>50.52</v>
      </c>
    </row>
    <row r="434" spans="1:11" x14ac:dyDescent="0.25">
      <c r="A434" s="11">
        <v>2018</v>
      </c>
      <c r="B434" s="11">
        <v>1003</v>
      </c>
      <c r="C434" s="11" t="s">
        <v>30</v>
      </c>
      <c r="D434" s="11" t="s">
        <v>34</v>
      </c>
      <c r="E434" s="84">
        <v>43279</v>
      </c>
      <c r="F434" s="11">
        <v>2</v>
      </c>
      <c r="G434" s="11">
        <v>20</v>
      </c>
      <c r="H434" s="11">
        <v>179</v>
      </c>
      <c r="I434" s="11">
        <v>416.57499999999999</v>
      </c>
      <c r="J434" s="11">
        <v>2</v>
      </c>
      <c r="K434" s="11">
        <v>48.32</v>
      </c>
    </row>
    <row r="435" spans="1:11" x14ac:dyDescent="0.25">
      <c r="A435" s="11">
        <v>2018</v>
      </c>
      <c r="B435" s="11">
        <v>1003</v>
      </c>
      <c r="C435" s="11" t="s">
        <v>30</v>
      </c>
      <c r="D435" s="11" t="s">
        <v>35</v>
      </c>
      <c r="E435" s="84">
        <v>43279</v>
      </c>
      <c r="F435" s="11">
        <v>2</v>
      </c>
      <c r="G435" s="11">
        <v>20</v>
      </c>
      <c r="H435" s="11">
        <v>179</v>
      </c>
      <c r="I435" s="11">
        <v>416.57499999999999</v>
      </c>
      <c r="J435" s="11">
        <v>2</v>
      </c>
      <c r="K435" s="11">
        <v>55.08</v>
      </c>
    </row>
    <row r="436" spans="1:11" x14ac:dyDescent="0.25">
      <c r="A436" s="11">
        <v>2018</v>
      </c>
      <c r="B436" s="11">
        <v>1004</v>
      </c>
      <c r="C436" s="11" t="s">
        <v>23</v>
      </c>
      <c r="D436" s="11" t="s">
        <v>31</v>
      </c>
      <c r="E436" s="84">
        <v>43279</v>
      </c>
      <c r="F436" s="11">
        <v>2</v>
      </c>
      <c r="G436" s="11">
        <v>20</v>
      </c>
      <c r="H436" s="11">
        <v>179</v>
      </c>
      <c r="I436" s="11">
        <v>416.57499999999999</v>
      </c>
      <c r="J436" s="11">
        <v>2</v>
      </c>
      <c r="K436" s="11">
        <v>41.36</v>
      </c>
    </row>
    <row r="437" spans="1:11" x14ac:dyDescent="0.25">
      <c r="A437" s="11">
        <v>2018</v>
      </c>
      <c r="B437" s="11">
        <v>1004</v>
      </c>
      <c r="C437" s="11" t="s">
        <v>23</v>
      </c>
      <c r="D437" s="11" t="s">
        <v>32</v>
      </c>
      <c r="E437" s="84">
        <v>43279</v>
      </c>
      <c r="F437" s="11">
        <v>2</v>
      </c>
      <c r="G437" s="11">
        <v>20</v>
      </c>
      <c r="H437" s="11">
        <v>179</v>
      </c>
      <c r="I437" s="11">
        <v>416.57499999999999</v>
      </c>
      <c r="J437" s="11">
        <v>2</v>
      </c>
      <c r="K437" s="11">
        <v>48.32</v>
      </c>
    </row>
    <row r="438" spans="1:11" x14ac:dyDescent="0.25">
      <c r="A438" s="11">
        <v>2018</v>
      </c>
      <c r="B438" s="11">
        <v>1004</v>
      </c>
      <c r="C438" s="11" t="s">
        <v>23</v>
      </c>
      <c r="D438" s="11" t="s">
        <v>33</v>
      </c>
      <c r="E438" s="84">
        <v>43279</v>
      </c>
      <c r="F438" s="11">
        <v>2</v>
      </c>
      <c r="G438" s="11">
        <v>20</v>
      </c>
      <c r="H438" s="11">
        <v>179</v>
      </c>
      <c r="I438" s="11">
        <v>416.57499999999999</v>
      </c>
      <c r="J438" s="11">
        <v>2</v>
      </c>
      <c r="K438" s="11">
        <v>55.45</v>
      </c>
    </row>
    <row r="439" spans="1:11" x14ac:dyDescent="0.25">
      <c r="A439" s="11">
        <v>2018</v>
      </c>
      <c r="B439" s="11">
        <v>1004</v>
      </c>
      <c r="C439" s="11" t="s">
        <v>23</v>
      </c>
      <c r="D439" s="11" t="s">
        <v>34</v>
      </c>
      <c r="E439" s="84">
        <v>43279</v>
      </c>
      <c r="F439" s="11">
        <v>2</v>
      </c>
      <c r="G439" s="11">
        <v>20</v>
      </c>
      <c r="H439" s="11">
        <v>179</v>
      </c>
      <c r="I439" s="11">
        <v>416.57499999999999</v>
      </c>
      <c r="J439" s="11">
        <v>2</v>
      </c>
      <c r="K439" s="11">
        <v>51.27</v>
      </c>
    </row>
    <row r="440" spans="1:11" x14ac:dyDescent="0.25">
      <c r="A440" s="11">
        <v>2018</v>
      </c>
      <c r="B440" s="11">
        <v>1004</v>
      </c>
      <c r="C440" s="11" t="s">
        <v>23</v>
      </c>
      <c r="D440" s="11" t="s">
        <v>35</v>
      </c>
      <c r="E440" s="84">
        <v>43279</v>
      </c>
      <c r="F440" s="11">
        <v>2</v>
      </c>
      <c r="G440" s="11">
        <v>20</v>
      </c>
      <c r="H440" s="11">
        <v>179</v>
      </c>
      <c r="I440" s="11">
        <v>416.57499999999999</v>
      </c>
      <c r="J440" s="11">
        <v>2</v>
      </c>
      <c r="K440" s="11">
        <v>60.34</v>
      </c>
    </row>
    <row r="441" spans="1:11" x14ac:dyDescent="0.25">
      <c r="A441" s="11">
        <v>2018</v>
      </c>
      <c r="B441" s="11">
        <v>1005</v>
      </c>
      <c r="C441" s="11" t="s">
        <v>23</v>
      </c>
      <c r="D441" s="11" t="s">
        <v>31</v>
      </c>
      <c r="E441" s="84">
        <v>43279</v>
      </c>
      <c r="F441" s="11">
        <v>2</v>
      </c>
      <c r="G441" s="11">
        <v>20</v>
      </c>
      <c r="H441" s="11">
        <v>179</v>
      </c>
      <c r="I441" s="11">
        <v>416.57499999999999</v>
      </c>
      <c r="J441" s="11">
        <v>2</v>
      </c>
      <c r="K441" s="11">
        <v>60.22</v>
      </c>
    </row>
    <row r="442" spans="1:11" x14ac:dyDescent="0.25">
      <c r="A442" s="11">
        <v>2018</v>
      </c>
      <c r="B442" s="11">
        <v>1005</v>
      </c>
      <c r="C442" s="11" t="s">
        <v>23</v>
      </c>
      <c r="D442" s="11" t="s">
        <v>32</v>
      </c>
      <c r="E442" s="84">
        <v>43279</v>
      </c>
      <c r="F442" s="11">
        <v>2</v>
      </c>
      <c r="G442" s="11">
        <v>20</v>
      </c>
      <c r="H442" s="11">
        <v>179</v>
      </c>
      <c r="I442" s="11">
        <v>416.57499999999999</v>
      </c>
      <c r="J442" s="11">
        <v>2</v>
      </c>
      <c r="K442" s="11">
        <v>37.409999999999997</v>
      </c>
    </row>
    <row r="443" spans="1:11" x14ac:dyDescent="0.25">
      <c r="A443" s="11">
        <v>2018</v>
      </c>
      <c r="B443" s="11">
        <v>1005</v>
      </c>
      <c r="C443" s="11" t="s">
        <v>23</v>
      </c>
      <c r="D443" s="11" t="s">
        <v>33</v>
      </c>
      <c r="E443" s="84">
        <v>43279</v>
      </c>
      <c r="F443" s="11">
        <v>2</v>
      </c>
      <c r="G443" s="11">
        <v>20</v>
      </c>
      <c r="H443" s="11">
        <v>179</v>
      </c>
      <c r="I443" s="11">
        <v>416.57499999999999</v>
      </c>
      <c r="J443" s="11">
        <v>2</v>
      </c>
      <c r="K443" s="11">
        <v>40.380000000000003</v>
      </c>
    </row>
    <row r="444" spans="1:11" x14ac:dyDescent="0.25">
      <c r="A444" s="11">
        <v>2018</v>
      </c>
      <c r="B444" s="11">
        <v>1005</v>
      </c>
      <c r="C444" s="11" t="s">
        <v>23</v>
      </c>
      <c r="D444" s="11" t="s">
        <v>34</v>
      </c>
      <c r="E444" s="84">
        <v>43279</v>
      </c>
      <c r="F444" s="11">
        <v>2</v>
      </c>
      <c r="G444" s="11">
        <v>20</v>
      </c>
      <c r="H444" s="11">
        <v>179</v>
      </c>
      <c r="I444" s="11">
        <v>416.57499999999999</v>
      </c>
      <c r="J444" s="11">
        <v>2</v>
      </c>
      <c r="K444" s="11">
        <v>38.299999999999997</v>
      </c>
    </row>
    <row r="445" spans="1:11" x14ac:dyDescent="0.25">
      <c r="A445" s="11">
        <v>2018</v>
      </c>
      <c r="B445" s="11">
        <v>1005</v>
      </c>
      <c r="C445" s="11" t="s">
        <v>23</v>
      </c>
      <c r="D445" s="11" t="s">
        <v>35</v>
      </c>
      <c r="E445" s="84">
        <v>43279</v>
      </c>
      <c r="F445" s="11">
        <v>2</v>
      </c>
      <c r="G445" s="11">
        <v>20</v>
      </c>
      <c r="H445" s="11">
        <v>179</v>
      </c>
      <c r="I445" s="11">
        <v>416.57499999999999</v>
      </c>
      <c r="J445" s="11">
        <v>2</v>
      </c>
      <c r="K445" s="11">
        <v>59.84</v>
      </c>
    </row>
    <row r="446" spans="1:11" x14ac:dyDescent="0.25">
      <c r="A446" s="11">
        <v>2018</v>
      </c>
      <c r="B446" s="11">
        <v>1006</v>
      </c>
      <c r="C446" s="11" t="s">
        <v>30</v>
      </c>
      <c r="D446" s="11" t="s">
        <v>31</v>
      </c>
      <c r="E446" s="84">
        <v>43279</v>
      </c>
      <c r="F446" s="11">
        <v>2</v>
      </c>
      <c r="G446" s="11">
        <v>20</v>
      </c>
      <c r="H446" s="11">
        <v>179</v>
      </c>
      <c r="I446" s="11">
        <v>416.57499999999999</v>
      </c>
      <c r="J446" s="11">
        <v>2</v>
      </c>
      <c r="K446" s="11">
        <v>75.819999999999993</v>
      </c>
    </row>
    <row r="447" spans="1:11" x14ac:dyDescent="0.25">
      <c r="A447" s="11">
        <v>2018</v>
      </c>
      <c r="B447" s="11">
        <v>1006</v>
      </c>
      <c r="C447" s="11" t="s">
        <v>30</v>
      </c>
      <c r="D447" s="11" t="s">
        <v>32</v>
      </c>
      <c r="E447" s="84">
        <v>43279</v>
      </c>
      <c r="F447" s="11">
        <v>2</v>
      </c>
      <c r="G447" s="11">
        <v>20</v>
      </c>
      <c r="H447" s="11">
        <v>179</v>
      </c>
      <c r="I447" s="11">
        <v>416.57499999999999</v>
      </c>
      <c r="J447" s="11">
        <v>2</v>
      </c>
      <c r="K447" s="11">
        <v>78.47</v>
      </c>
    </row>
    <row r="448" spans="1:11" x14ac:dyDescent="0.25">
      <c r="A448" s="11">
        <v>2018</v>
      </c>
      <c r="B448" s="11">
        <v>1006</v>
      </c>
      <c r="C448" s="11" t="s">
        <v>30</v>
      </c>
      <c r="D448" s="11" t="s">
        <v>34</v>
      </c>
      <c r="E448" s="84">
        <v>43279</v>
      </c>
      <c r="F448" s="11">
        <v>2</v>
      </c>
      <c r="G448" s="11">
        <v>20</v>
      </c>
      <c r="H448" s="11">
        <v>179</v>
      </c>
      <c r="I448" s="11">
        <v>416.57499999999999</v>
      </c>
      <c r="J448" s="11">
        <v>2</v>
      </c>
      <c r="K448" s="11">
        <v>66.63</v>
      </c>
    </row>
    <row r="449" spans="1:11" x14ac:dyDescent="0.25">
      <c r="A449" s="11">
        <v>2018</v>
      </c>
      <c r="B449" s="11">
        <v>1006</v>
      </c>
      <c r="C449" s="11" t="s">
        <v>30</v>
      </c>
      <c r="D449" s="11" t="s">
        <v>35</v>
      </c>
      <c r="E449" s="84">
        <v>43279</v>
      </c>
      <c r="F449" s="11">
        <v>2</v>
      </c>
      <c r="G449" s="11">
        <v>20</v>
      </c>
      <c r="H449" s="11">
        <v>179</v>
      </c>
      <c r="I449" s="11">
        <v>416.57499999999999</v>
      </c>
      <c r="J449" s="11">
        <v>2</v>
      </c>
      <c r="K449" s="11">
        <v>69.09</v>
      </c>
    </row>
    <row r="450" spans="1:11" x14ac:dyDescent="0.25">
      <c r="A450" s="11">
        <v>2018</v>
      </c>
      <c r="B450" s="11">
        <v>1007</v>
      </c>
      <c r="C450" s="11" t="s">
        <v>29</v>
      </c>
      <c r="D450" s="11" t="s">
        <v>31</v>
      </c>
      <c r="E450" s="84">
        <v>43279</v>
      </c>
      <c r="F450" s="11">
        <v>2</v>
      </c>
      <c r="G450" s="11">
        <v>20</v>
      </c>
      <c r="H450" s="11">
        <v>179</v>
      </c>
      <c r="I450" s="11">
        <v>416.57499999999999</v>
      </c>
      <c r="J450" s="11">
        <v>2</v>
      </c>
      <c r="K450" s="11">
        <v>49.59</v>
      </c>
    </row>
    <row r="451" spans="1:11" x14ac:dyDescent="0.25">
      <c r="A451" s="11">
        <v>2018</v>
      </c>
      <c r="B451" s="11">
        <v>1007</v>
      </c>
      <c r="C451" s="11" t="s">
        <v>29</v>
      </c>
      <c r="D451" s="11" t="s">
        <v>32</v>
      </c>
      <c r="E451" s="84">
        <v>43279</v>
      </c>
      <c r="F451" s="11">
        <v>2</v>
      </c>
      <c r="G451" s="11">
        <v>20</v>
      </c>
      <c r="H451" s="11">
        <v>179</v>
      </c>
      <c r="I451" s="11">
        <v>416.57499999999999</v>
      </c>
      <c r="J451" s="11">
        <v>2</v>
      </c>
      <c r="K451" s="11">
        <v>74.22</v>
      </c>
    </row>
    <row r="452" spans="1:11" x14ac:dyDescent="0.25">
      <c r="A452" s="11">
        <v>2018</v>
      </c>
      <c r="B452" s="11">
        <v>1007</v>
      </c>
      <c r="C452" s="11" t="s">
        <v>29</v>
      </c>
      <c r="D452" s="11" t="s">
        <v>33</v>
      </c>
      <c r="E452" s="84">
        <v>43279</v>
      </c>
      <c r="F452" s="11">
        <v>2</v>
      </c>
      <c r="G452" s="11">
        <v>20</v>
      </c>
      <c r="H452" s="11">
        <v>179</v>
      </c>
      <c r="I452" s="11">
        <v>416.57499999999999</v>
      </c>
      <c r="J452" s="11">
        <v>2</v>
      </c>
      <c r="K452" s="11">
        <v>69.209999999999994</v>
      </c>
    </row>
    <row r="453" spans="1:11" x14ac:dyDescent="0.25">
      <c r="A453" s="11">
        <v>2018</v>
      </c>
      <c r="B453" s="11">
        <v>1007</v>
      </c>
      <c r="C453" s="11" t="s">
        <v>29</v>
      </c>
      <c r="D453" s="11" t="s">
        <v>34</v>
      </c>
      <c r="E453" s="84">
        <v>43279</v>
      </c>
      <c r="F453" s="11">
        <v>2</v>
      </c>
      <c r="G453" s="11">
        <v>20</v>
      </c>
      <c r="H453" s="11">
        <v>179</v>
      </c>
      <c r="I453" s="11">
        <v>416.57499999999999</v>
      </c>
      <c r="J453" s="11">
        <v>2</v>
      </c>
      <c r="K453" s="11">
        <v>54.56</v>
      </c>
    </row>
    <row r="454" spans="1:11" x14ac:dyDescent="0.25">
      <c r="A454" s="11">
        <v>2018</v>
      </c>
      <c r="B454" s="11">
        <v>1007</v>
      </c>
      <c r="C454" s="11" t="s">
        <v>29</v>
      </c>
      <c r="D454" s="11" t="s">
        <v>35</v>
      </c>
      <c r="E454" s="84">
        <v>43279</v>
      </c>
      <c r="F454" s="11">
        <v>2</v>
      </c>
      <c r="G454" s="11">
        <v>20</v>
      </c>
      <c r="H454" s="11">
        <v>179</v>
      </c>
      <c r="I454" s="11">
        <v>416.57499999999999</v>
      </c>
      <c r="J454" s="11">
        <v>2</v>
      </c>
      <c r="K454" s="11">
        <v>56.87</v>
      </c>
    </row>
    <row r="455" spans="1:11" x14ac:dyDescent="0.25">
      <c r="A455" s="11">
        <v>2018</v>
      </c>
      <c r="B455" s="11">
        <v>1008</v>
      </c>
      <c r="C455" s="11" t="s">
        <v>28</v>
      </c>
      <c r="D455" s="11" t="s">
        <v>31</v>
      </c>
      <c r="E455" s="84">
        <v>43279</v>
      </c>
      <c r="F455" s="11">
        <v>2</v>
      </c>
      <c r="G455" s="11">
        <v>20</v>
      </c>
      <c r="H455" s="11">
        <v>179</v>
      </c>
      <c r="I455" s="11">
        <v>416.57499999999999</v>
      </c>
      <c r="J455" s="11">
        <v>2</v>
      </c>
      <c r="K455" s="11">
        <v>56.84</v>
      </c>
    </row>
    <row r="456" spans="1:11" x14ac:dyDescent="0.25">
      <c r="A456" s="11">
        <v>2018</v>
      </c>
      <c r="B456" s="11">
        <v>1008</v>
      </c>
      <c r="C456" s="11" t="s">
        <v>28</v>
      </c>
      <c r="D456" s="11" t="s">
        <v>32</v>
      </c>
      <c r="E456" s="84">
        <v>43279</v>
      </c>
      <c r="F456" s="11">
        <v>2</v>
      </c>
      <c r="G456" s="11">
        <v>20</v>
      </c>
      <c r="H456" s="11">
        <v>179</v>
      </c>
      <c r="I456" s="11">
        <v>416.57499999999999</v>
      </c>
      <c r="J456" s="11">
        <v>2</v>
      </c>
      <c r="K456" s="11">
        <v>63.85</v>
      </c>
    </row>
    <row r="457" spans="1:11" x14ac:dyDescent="0.25">
      <c r="A457" s="11">
        <v>2018</v>
      </c>
      <c r="B457" s="11">
        <v>1008</v>
      </c>
      <c r="C457" s="11" t="s">
        <v>28</v>
      </c>
      <c r="D457" s="11" t="s">
        <v>33</v>
      </c>
      <c r="E457" s="84">
        <v>43279</v>
      </c>
      <c r="F457" s="11">
        <v>2</v>
      </c>
      <c r="G457" s="11">
        <v>20</v>
      </c>
      <c r="H457" s="11">
        <v>179</v>
      </c>
      <c r="I457" s="11">
        <v>416.57499999999999</v>
      </c>
      <c r="J457" s="11">
        <v>2</v>
      </c>
      <c r="K457" s="11">
        <v>43.28</v>
      </c>
    </row>
    <row r="458" spans="1:11" x14ac:dyDescent="0.25">
      <c r="A458" s="11">
        <v>2018</v>
      </c>
      <c r="B458" s="11">
        <v>1008</v>
      </c>
      <c r="C458" s="11" t="s">
        <v>28</v>
      </c>
      <c r="D458" s="11" t="s">
        <v>34</v>
      </c>
      <c r="E458" s="84">
        <v>43279</v>
      </c>
      <c r="F458" s="11">
        <v>2</v>
      </c>
      <c r="G458" s="11">
        <v>20</v>
      </c>
      <c r="H458" s="11">
        <v>179</v>
      </c>
      <c r="I458" s="11">
        <v>416.57499999999999</v>
      </c>
      <c r="J458" s="11">
        <v>2</v>
      </c>
      <c r="K458" s="11">
        <v>47.22</v>
      </c>
    </row>
    <row r="459" spans="1:11" x14ac:dyDescent="0.25">
      <c r="A459" s="11">
        <v>2018</v>
      </c>
      <c r="B459" s="11">
        <v>1008</v>
      </c>
      <c r="C459" s="11" t="s">
        <v>28</v>
      </c>
      <c r="D459" s="11" t="s">
        <v>35</v>
      </c>
      <c r="E459" s="84">
        <v>43279</v>
      </c>
      <c r="F459" s="11">
        <v>2</v>
      </c>
      <c r="G459" s="11">
        <v>20</v>
      </c>
      <c r="H459" s="11">
        <v>179</v>
      </c>
      <c r="I459" s="11">
        <v>416.57499999999999</v>
      </c>
      <c r="J459" s="11">
        <v>2</v>
      </c>
      <c r="K459" s="11">
        <v>39.619999999999997</v>
      </c>
    </row>
    <row r="460" spans="1:11" x14ac:dyDescent="0.25">
      <c r="A460" s="11">
        <v>2018</v>
      </c>
      <c r="B460" s="11">
        <v>1009</v>
      </c>
      <c r="C460" s="11" t="s">
        <v>28</v>
      </c>
      <c r="D460" s="11" t="s">
        <v>31</v>
      </c>
      <c r="E460" s="84">
        <v>43279</v>
      </c>
      <c r="F460" s="11">
        <v>2</v>
      </c>
      <c r="G460" s="11">
        <v>20</v>
      </c>
      <c r="H460" s="11">
        <v>179</v>
      </c>
      <c r="I460" s="11">
        <v>416.57499999999999</v>
      </c>
      <c r="J460" s="11">
        <v>2</v>
      </c>
      <c r="K460" s="11">
        <v>71.63</v>
      </c>
    </row>
    <row r="461" spans="1:11" x14ac:dyDescent="0.25">
      <c r="A461" s="11">
        <v>2018</v>
      </c>
      <c r="B461" s="11">
        <v>1009</v>
      </c>
      <c r="C461" s="11" t="s">
        <v>28</v>
      </c>
      <c r="D461" s="11" t="s">
        <v>32</v>
      </c>
      <c r="E461" s="84">
        <v>43279</v>
      </c>
      <c r="F461" s="11">
        <v>2</v>
      </c>
      <c r="G461" s="11">
        <v>20</v>
      </c>
      <c r="H461" s="11">
        <v>179</v>
      </c>
      <c r="I461" s="11">
        <v>416.57499999999999</v>
      </c>
      <c r="J461" s="11">
        <v>2</v>
      </c>
      <c r="K461" s="11">
        <v>73.84</v>
      </c>
    </row>
    <row r="462" spans="1:11" x14ac:dyDescent="0.25">
      <c r="A462" s="11">
        <v>2018</v>
      </c>
      <c r="B462" s="11">
        <v>1009</v>
      </c>
      <c r="C462" s="11" t="s">
        <v>28</v>
      </c>
      <c r="D462" s="11" t="s">
        <v>34</v>
      </c>
      <c r="E462" s="84">
        <v>43279</v>
      </c>
      <c r="F462" s="11">
        <v>2</v>
      </c>
      <c r="G462" s="11">
        <v>20</v>
      </c>
      <c r="H462" s="11">
        <v>179</v>
      </c>
      <c r="I462" s="11">
        <v>416.57499999999999</v>
      </c>
      <c r="J462" s="11">
        <v>2</v>
      </c>
      <c r="K462" s="11">
        <v>74.67</v>
      </c>
    </row>
    <row r="463" spans="1:11" x14ac:dyDescent="0.25">
      <c r="A463" s="11">
        <v>2018</v>
      </c>
      <c r="B463" s="11">
        <v>1009</v>
      </c>
      <c r="C463" s="11" t="s">
        <v>28</v>
      </c>
      <c r="D463" s="11" t="s">
        <v>35</v>
      </c>
      <c r="E463" s="84">
        <v>43279</v>
      </c>
      <c r="F463" s="11">
        <v>2</v>
      </c>
      <c r="G463" s="11">
        <v>20</v>
      </c>
      <c r="H463" s="11">
        <v>179</v>
      </c>
      <c r="I463" s="11">
        <v>416.57499999999999</v>
      </c>
      <c r="J463" s="11">
        <v>2</v>
      </c>
      <c r="K463" s="11">
        <v>75.81</v>
      </c>
    </row>
    <row r="464" spans="1:11" x14ac:dyDescent="0.25">
      <c r="A464" s="11">
        <v>2018</v>
      </c>
      <c r="B464" s="11">
        <v>1010</v>
      </c>
      <c r="C464" s="11" t="s">
        <v>23</v>
      </c>
      <c r="D464" s="11" t="s">
        <v>31</v>
      </c>
      <c r="E464" s="84">
        <v>43279</v>
      </c>
      <c r="F464" s="11">
        <v>2</v>
      </c>
      <c r="G464" s="11">
        <v>20</v>
      </c>
      <c r="H464" s="11">
        <v>179</v>
      </c>
      <c r="I464" s="11">
        <v>416.57499999999999</v>
      </c>
      <c r="J464" s="11">
        <v>2</v>
      </c>
      <c r="K464" s="11">
        <v>76.73</v>
      </c>
    </row>
    <row r="465" spans="1:11" x14ac:dyDescent="0.25">
      <c r="A465" s="11">
        <v>2018</v>
      </c>
      <c r="B465" s="11">
        <v>1010</v>
      </c>
      <c r="C465" s="11" t="s">
        <v>23</v>
      </c>
      <c r="D465" s="11" t="s">
        <v>33</v>
      </c>
      <c r="E465" s="84">
        <v>43279</v>
      </c>
      <c r="F465" s="11">
        <v>2</v>
      </c>
      <c r="G465" s="11">
        <v>20</v>
      </c>
      <c r="H465" s="11">
        <v>179</v>
      </c>
      <c r="I465" s="11">
        <v>416.57499999999999</v>
      </c>
      <c r="J465" s="11">
        <v>2</v>
      </c>
      <c r="K465" s="11">
        <v>53.36</v>
      </c>
    </row>
    <row r="466" spans="1:11" x14ac:dyDescent="0.25">
      <c r="A466" s="11">
        <v>2018</v>
      </c>
      <c r="B466" s="11">
        <v>1010</v>
      </c>
      <c r="C466" s="11" t="s">
        <v>23</v>
      </c>
      <c r="D466" s="11" t="s">
        <v>34</v>
      </c>
      <c r="E466" s="84">
        <v>43279</v>
      </c>
      <c r="F466" s="11">
        <v>2</v>
      </c>
      <c r="G466" s="11">
        <v>20</v>
      </c>
      <c r="H466" s="11">
        <v>179</v>
      </c>
      <c r="I466" s="11">
        <v>416.57499999999999</v>
      </c>
      <c r="J466" s="11">
        <v>2</v>
      </c>
      <c r="K466" s="11">
        <v>56.83</v>
      </c>
    </row>
    <row r="467" spans="1:11" x14ac:dyDescent="0.25">
      <c r="A467" s="11">
        <v>2018</v>
      </c>
      <c r="B467" s="11">
        <v>1010</v>
      </c>
      <c r="C467" s="11" t="s">
        <v>23</v>
      </c>
      <c r="D467" s="11" t="s">
        <v>35</v>
      </c>
      <c r="E467" s="84">
        <v>43279</v>
      </c>
      <c r="F467" s="11">
        <v>2</v>
      </c>
      <c r="G467" s="11">
        <v>20</v>
      </c>
      <c r="H467" s="11">
        <v>179</v>
      </c>
      <c r="I467" s="11">
        <v>416.57499999999999</v>
      </c>
      <c r="J467" s="11">
        <v>2</v>
      </c>
      <c r="K467" s="11">
        <v>72.760000000000005</v>
      </c>
    </row>
    <row r="468" spans="1:11" x14ac:dyDescent="0.25">
      <c r="A468" s="11">
        <v>2018</v>
      </c>
      <c r="B468" s="11">
        <v>1011</v>
      </c>
      <c r="C468" s="11" t="s">
        <v>30</v>
      </c>
      <c r="D468" s="11" t="s">
        <v>31</v>
      </c>
      <c r="E468" s="84">
        <v>43279</v>
      </c>
      <c r="F468" s="11">
        <v>2</v>
      </c>
      <c r="G468" s="11">
        <v>20</v>
      </c>
      <c r="H468" s="11">
        <v>179</v>
      </c>
      <c r="I468" s="11">
        <v>416.57499999999999</v>
      </c>
      <c r="J468" s="11">
        <v>2</v>
      </c>
      <c r="K468" s="11">
        <v>63.78</v>
      </c>
    </row>
    <row r="469" spans="1:11" x14ac:dyDescent="0.25">
      <c r="A469" s="11">
        <v>2018</v>
      </c>
      <c r="B469" s="11">
        <v>1011</v>
      </c>
      <c r="C469" s="11" t="s">
        <v>30</v>
      </c>
      <c r="D469" s="11" t="s">
        <v>32</v>
      </c>
      <c r="E469" s="84">
        <v>43279</v>
      </c>
      <c r="F469" s="11">
        <v>2</v>
      </c>
      <c r="G469" s="11">
        <v>20</v>
      </c>
      <c r="H469" s="11">
        <v>179</v>
      </c>
      <c r="I469" s="11">
        <v>416.57499999999999</v>
      </c>
      <c r="J469" s="11">
        <v>2</v>
      </c>
      <c r="K469" s="11">
        <v>62.91</v>
      </c>
    </row>
    <row r="470" spans="1:11" x14ac:dyDescent="0.25">
      <c r="A470" s="11">
        <v>2018</v>
      </c>
      <c r="B470" s="11">
        <v>1011</v>
      </c>
      <c r="C470" s="11" t="s">
        <v>30</v>
      </c>
      <c r="D470" s="11" t="s">
        <v>33</v>
      </c>
      <c r="E470" s="84">
        <v>43279</v>
      </c>
      <c r="F470" s="11">
        <v>2</v>
      </c>
      <c r="G470" s="11">
        <v>20</v>
      </c>
      <c r="H470" s="11">
        <v>179</v>
      </c>
      <c r="I470" s="11">
        <v>416.57499999999999</v>
      </c>
      <c r="J470" s="11">
        <v>2</v>
      </c>
      <c r="K470" s="11">
        <v>65.25</v>
      </c>
    </row>
    <row r="471" spans="1:11" x14ac:dyDescent="0.25">
      <c r="A471" s="11">
        <v>2018</v>
      </c>
      <c r="B471" s="11">
        <v>1011</v>
      </c>
      <c r="C471" s="11" t="s">
        <v>30</v>
      </c>
      <c r="D471" s="11" t="s">
        <v>35</v>
      </c>
      <c r="E471" s="84">
        <v>43279</v>
      </c>
      <c r="F471" s="11">
        <v>2</v>
      </c>
      <c r="G471" s="11">
        <v>20</v>
      </c>
      <c r="H471" s="11">
        <v>179</v>
      </c>
      <c r="I471" s="11">
        <v>416.57499999999999</v>
      </c>
      <c r="J471" s="11">
        <v>2</v>
      </c>
      <c r="K471" s="11">
        <v>68.69</v>
      </c>
    </row>
    <row r="472" spans="1:11" x14ac:dyDescent="0.25">
      <c r="A472" s="11">
        <v>2018</v>
      </c>
      <c r="B472" s="11">
        <v>1012</v>
      </c>
      <c r="C472" s="11" t="s">
        <v>29</v>
      </c>
      <c r="D472" s="11" t="s">
        <v>31</v>
      </c>
      <c r="E472" s="84">
        <v>43279</v>
      </c>
      <c r="F472" s="11">
        <v>2</v>
      </c>
      <c r="G472" s="11">
        <v>20</v>
      </c>
      <c r="H472" s="11">
        <v>179</v>
      </c>
      <c r="I472" s="11">
        <v>416.57499999999999</v>
      </c>
      <c r="J472" s="11">
        <v>2</v>
      </c>
      <c r="K472" s="11">
        <v>44.97</v>
      </c>
    </row>
    <row r="473" spans="1:11" x14ac:dyDescent="0.25">
      <c r="A473" s="11">
        <v>2018</v>
      </c>
      <c r="B473" s="11">
        <v>1012</v>
      </c>
      <c r="C473" s="11" t="s">
        <v>29</v>
      </c>
      <c r="D473" s="11" t="s">
        <v>32</v>
      </c>
      <c r="E473" s="84">
        <v>43279</v>
      </c>
      <c r="F473" s="11">
        <v>2</v>
      </c>
      <c r="G473" s="11">
        <v>20</v>
      </c>
      <c r="H473" s="11">
        <v>179</v>
      </c>
      <c r="I473" s="11">
        <v>416.57499999999999</v>
      </c>
      <c r="J473" s="11">
        <v>2</v>
      </c>
      <c r="K473" s="11">
        <v>47.73</v>
      </c>
    </row>
    <row r="474" spans="1:11" x14ac:dyDescent="0.25">
      <c r="A474" s="11">
        <v>2018</v>
      </c>
      <c r="B474" s="11">
        <v>1012</v>
      </c>
      <c r="C474" s="11" t="s">
        <v>29</v>
      </c>
      <c r="D474" s="11" t="s">
        <v>33</v>
      </c>
      <c r="E474" s="84">
        <v>43279</v>
      </c>
      <c r="F474" s="11">
        <v>2</v>
      </c>
      <c r="G474" s="11">
        <v>20</v>
      </c>
      <c r="H474" s="11">
        <v>179</v>
      </c>
      <c r="I474" s="11">
        <v>416.57499999999999</v>
      </c>
      <c r="J474" s="11">
        <v>2</v>
      </c>
      <c r="K474" s="11">
        <v>44.91</v>
      </c>
    </row>
    <row r="475" spans="1:11" x14ac:dyDescent="0.25">
      <c r="A475" s="11">
        <v>2018</v>
      </c>
      <c r="B475" s="11">
        <v>1012</v>
      </c>
      <c r="C475" s="11" t="s">
        <v>29</v>
      </c>
      <c r="D475" s="11" t="s">
        <v>35</v>
      </c>
      <c r="E475" s="84">
        <v>43279</v>
      </c>
      <c r="F475" s="11">
        <v>2</v>
      </c>
      <c r="G475" s="11">
        <v>20</v>
      </c>
      <c r="H475" s="11">
        <v>179</v>
      </c>
      <c r="I475" s="11">
        <v>416.57499999999999</v>
      </c>
      <c r="J475" s="11">
        <v>2</v>
      </c>
      <c r="K475" s="11">
        <v>41.35</v>
      </c>
    </row>
    <row r="476" spans="1:11" x14ac:dyDescent="0.25">
      <c r="A476" s="11">
        <v>2018</v>
      </c>
      <c r="B476" s="11">
        <v>1001</v>
      </c>
      <c r="C476" s="11" t="s">
        <v>29</v>
      </c>
      <c r="D476" s="11" t="s">
        <v>31</v>
      </c>
      <c r="E476" s="84">
        <v>43286</v>
      </c>
      <c r="F476" s="11">
        <v>3</v>
      </c>
      <c r="G476" s="11">
        <v>27</v>
      </c>
      <c r="H476" s="11">
        <v>186</v>
      </c>
      <c r="I476" s="11">
        <v>560.87500000000011</v>
      </c>
      <c r="J476" s="11">
        <v>3</v>
      </c>
      <c r="K476" s="11">
        <v>165.31</v>
      </c>
    </row>
    <row r="477" spans="1:11" x14ac:dyDescent="0.25">
      <c r="A477" s="11">
        <v>2018</v>
      </c>
      <c r="B477" s="11">
        <v>1001</v>
      </c>
      <c r="C477" s="11" t="s">
        <v>29</v>
      </c>
      <c r="D477" s="11" t="s">
        <v>32</v>
      </c>
      <c r="E477" s="84">
        <v>43286</v>
      </c>
      <c r="F477" s="11">
        <v>3</v>
      </c>
      <c r="G477" s="11">
        <v>27</v>
      </c>
      <c r="H477" s="11">
        <v>186</v>
      </c>
      <c r="I477" s="11">
        <v>560.87500000000011</v>
      </c>
      <c r="J477" s="11">
        <v>4</v>
      </c>
      <c r="K477" s="11">
        <v>253.56</v>
      </c>
    </row>
    <row r="478" spans="1:11" x14ac:dyDescent="0.25">
      <c r="A478" s="11">
        <v>2018</v>
      </c>
      <c r="B478" s="11">
        <v>1001</v>
      </c>
      <c r="C478" s="11" t="s">
        <v>29</v>
      </c>
      <c r="D478" s="11" t="s">
        <v>33</v>
      </c>
      <c r="E478" s="84">
        <v>43286</v>
      </c>
      <c r="F478" s="11">
        <v>3</v>
      </c>
      <c r="G478" s="11">
        <v>27</v>
      </c>
      <c r="H478" s="11">
        <v>186</v>
      </c>
      <c r="I478" s="11">
        <v>560.87500000000011</v>
      </c>
      <c r="J478" s="11">
        <v>3</v>
      </c>
      <c r="K478" s="11">
        <v>195.25</v>
      </c>
    </row>
    <row r="479" spans="1:11" x14ac:dyDescent="0.25">
      <c r="A479" s="11">
        <v>2018</v>
      </c>
      <c r="B479" s="11">
        <v>1001</v>
      </c>
      <c r="C479" s="11" t="s">
        <v>29</v>
      </c>
      <c r="D479" s="11" t="s">
        <v>34</v>
      </c>
      <c r="E479" s="84">
        <v>43286</v>
      </c>
      <c r="F479" s="11">
        <v>3</v>
      </c>
      <c r="G479" s="11">
        <v>27</v>
      </c>
      <c r="H479" s="11">
        <v>186</v>
      </c>
      <c r="I479" s="11">
        <v>560.87500000000011</v>
      </c>
      <c r="J479" s="11">
        <v>4</v>
      </c>
      <c r="K479" s="11">
        <v>239.26</v>
      </c>
    </row>
    <row r="480" spans="1:11" x14ac:dyDescent="0.25">
      <c r="A480" s="11">
        <v>2018</v>
      </c>
      <c r="B480" s="11">
        <v>1001</v>
      </c>
      <c r="C480" s="11" t="s">
        <v>29</v>
      </c>
      <c r="D480" s="11" t="s">
        <v>35</v>
      </c>
      <c r="E480" s="84">
        <v>43286</v>
      </c>
      <c r="F480" s="11">
        <v>3</v>
      </c>
      <c r="G480" s="11">
        <v>27</v>
      </c>
      <c r="H480" s="11">
        <v>186</v>
      </c>
      <c r="I480" s="11">
        <v>560.87500000000011</v>
      </c>
      <c r="J480" s="11">
        <v>4</v>
      </c>
      <c r="K480" s="11">
        <v>232</v>
      </c>
    </row>
    <row r="481" spans="1:11" x14ac:dyDescent="0.25">
      <c r="A481" s="11">
        <v>2018</v>
      </c>
      <c r="B481" s="11">
        <v>1002</v>
      </c>
      <c r="C481" s="11" t="s">
        <v>28</v>
      </c>
      <c r="D481" s="11" t="s">
        <v>31</v>
      </c>
      <c r="E481" s="84">
        <v>43286</v>
      </c>
      <c r="F481" s="11">
        <v>3</v>
      </c>
      <c r="G481" s="11">
        <v>27</v>
      </c>
      <c r="H481" s="11">
        <v>186</v>
      </c>
      <c r="I481" s="11">
        <v>560.87500000000011</v>
      </c>
      <c r="J481" s="11">
        <v>4</v>
      </c>
      <c r="K481" s="11">
        <v>307.98</v>
      </c>
    </row>
    <row r="482" spans="1:11" x14ac:dyDescent="0.25">
      <c r="A482" s="11">
        <v>2018</v>
      </c>
      <c r="B482" s="11">
        <v>1002</v>
      </c>
      <c r="C482" s="11" t="s">
        <v>28</v>
      </c>
      <c r="D482" s="11" t="s">
        <v>32</v>
      </c>
      <c r="E482" s="84">
        <v>43286</v>
      </c>
      <c r="F482" s="11">
        <v>3</v>
      </c>
      <c r="G482" s="11">
        <v>27</v>
      </c>
      <c r="H482" s="11">
        <v>186</v>
      </c>
      <c r="I482" s="11">
        <v>560.87500000000011</v>
      </c>
      <c r="J482" s="11">
        <v>4</v>
      </c>
      <c r="K482" s="11">
        <v>247.58</v>
      </c>
    </row>
    <row r="483" spans="1:11" x14ac:dyDescent="0.25">
      <c r="A483" s="11">
        <v>2018</v>
      </c>
      <c r="B483" s="11">
        <v>1002</v>
      </c>
      <c r="C483" s="11" t="s">
        <v>28</v>
      </c>
      <c r="D483" s="11" t="s">
        <v>33</v>
      </c>
      <c r="E483" s="84">
        <v>43286</v>
      </c>
      <c r="F483" s="11">
        <v>3</v>
      </c>
      <c r="G483" s="11">
        <v>27</v>
      </c>
      <c r="H483" s="11">
        <v>186</v>
      </c>
      <c r="I483" s="11">
        <v>560.87500000000011</v>
      </c>
      <c r="J483" s="11">
        <v>4</v>
      </c>
      <c r="K483" s="11">
        <v>337.45</v>
      </c>
    </row>
    <row r="484" spans="1:11" x14ac:dyDescent="0.25">
      <c r="A484" s="11">
        <v>2018</v>
      </c>
      <c r="B484" s="11">
        <v>1002</v>
      </c>
      <c r="C484" s="11" t="s">
        <v>28</v>
      </c>
      <c r="D484" s="11" t="s">
        <v>34</v>
      </c>
      <c r="E484" s="84">
        <v>43286</v>
      </c>
      <c r="F484" s="11">
        <v>3</v>
      </c>
      <c r="G484" s="11">
        <v>27</v>
      </c>
      <c r="H484" s="11">
        <v>186</v>
      </c>
      <c r="I484" s="11">
        <v>560.87500000000011</v>
      </c>
      <c r="J484" s="11">
        <v>4</v>
      </c>
      <c r="K484" s="11">
        <v>291.19</v>
      </c>
    </row>
    <row r="485" spans="1:11" x14ac:dyDescent="0.25">
      <c r="A485" s="11">
        <v>2018</v>
      </c>
      <c r="B485" s="11">
        <v>1002</v>
      </c>
      <c r="C485" s="11" t="s">
        <v>28</v>
      </c>
      <c r="D485" s="11" t="s">
        <v>35</v>
      </c>
      <c r="E485" s="84">
        <v>43286</v>
      </c>
      <c r="F485" s="11">
        <v>3</v>
      </c>
      <c r="G485" s="11">
        <v>27</v>
      </c>
      <c r="H485" s="11">
        <v>186</v>
      </c>
      <c r="I485" s="11">
        <v>560.87500000000011</v>
      </c>
      <c r="J485" s="11">
        <v>4</v>
      </c>
      <c r="K485" s="11">
        <v>256.68</v>
      </c>
    </row>
    <row r="486" spans="1:11" x14ac:dyDescent="0.25">
      <c r="A486" s="11">
        <v>2018</v>
      </c>
      <c r="B486" s="11">
        <v>1003</v>
      </c>
      <c r="C486" s="11" t="s">
        <v>30</v>
      </c>
      <c r="D486" s="11" t="s">
        <v>31</v>
      </c>
      <c r="E486" s="84">
        <v>43286</v>
      </c>
      <c r="F486" s="11">
        <v>3</v>
      </c>
      <c r="G486" s="11">
        <v>27</v>
      </c>
      <c r="H486" s="11">
        <v>186</v>
      </c>
      <c r="I486" s="11">
        <v>560.87500000000011</v>
      </c>
      <c r="J486" s="11">
        <v>4</v>
      </c>
      <c r="K486" s="11">
        <v>275.06</v>
      </c>
    </row>
    <row r="487" spans="1:11" x14ac:dyDescent="0.25">
      <c r="A487" s="11">
        <v>2018</v>
      </c>
      <c r="B487" s="11">
        <v>1003</v>
      </c>
      <c r="C487" s="11" t="s">
        <v>30</v>
      </c>
      <c r="D487" s="11" t="s">
        <v>33</v>
      </c>
      <c r="E487" s="84">
        <v>43286</v>
      </c>
      <c r="F487" s="11">
        <v>3</v>
      </c>
      <c r="G487" s="11">
        <v>27</v>
      </c>
      <c r="H487" s="11">
        <v>186</v>
      </c>
      <c r="I487" s="11">
        <v>560.87500000000011</v>
      </c>
      <c r="J487" s="11">
        <v>5</v>
      </c>
      <c r="K487" s="11">
        <v>281.14999999999998</v>
      </c>
    </row>
    <row r="488" spans="1:11" x14ac:dyDescent="0.25">
      <c r="A488" s="11">
        <v>2018</v>
      </c>
      <c r="B488" s="11">
        <v>1003</v>
      </c>
      <c r="C488" s="11" t="s">
        <v>30</v>
      </c>
      <c r="D488" s="11" t="s">
        <v>34</v>
      </c>
      <c r="E488" s="84">
        <v>43286</v>
      </c>
      <c r="F488" s="11">
        <v>3</v>
      </c>
      <c r="G488" s="11">
        <v>27</v>
      </c>
      <c r="H488" s="11">
        <v>186</v>
      </c>
      <c r="I488" s="11">
        <v>560.87500000000011</v>
      </c>
      <c r="J488" s="11">
        <v>5</v>
      </c>
      <c r="K488" s="11">
        <v>291.37</v>
      </c>
    </row>
    <row r="489" spans="1:11" x14ac:dyDescent="0.25">
      <c r="A489" s="11">
        <v>2018</v>
      </c>
      <c r="B489" s="11">
        <v>1003</v>
      </c>
      <c r="C489" s="11" t="s">
        <v>30</v>
      </c>
      <c r="D489" s="11" t="s">
        <v>35</v>
      </c>
      <c r="E489" s="84">
        <v>43286</v>
      </c>
      <c r="F489" s="11">
        <v>3</v>
      </c>
      <c r="G489" s="11">
        <v>27</v>
      </c>
      <c r="H489" s="11">
        <v>186</v>
      </c>
      <c r="I489" s="11">
        <v>560.87500000000011</v>
      </c>
      <c r="J489" s="11">
        <v>4</v>
      </c>
      <c r="K489" s="11">
        <v>318.95999999999998</v>
      </c>
    </row>
    <row r="490" spans="1:11" x14ac:dyDescent="0.25">
      <c r="A490" s="11">
        <v>2018</v>
      </c>
      <c r="B490" s="11">
        <v>1004</v>
      </c>
      <c r="C490" s="11" t="s">
        <v>23</v>
      </c>
      <c r="D490" s="11" t="s">
        <v>31</v>
      </c>
      <c r="E490" s="84">
        <v>43286</v>
      </c>
      <c r="F490" s="11">
        <v>3</v>
      </c>
      <c r="G490" s="11">
        <v>27</v>
      </c>
      <c r="H490" s="11">
        <v>186</v>
      </c>
      <c r="I490" s="11">
        <v>560.87500000000011</v>
      </c>
      <c r="J490" s="11">
        <v>4</v>
      </c>
      <c r="K490" s="11">
        <v>260.48</v>
      </c>
    </row>
    <row r="491" spans="1:11" x14ac:dyDescent="0.25">
      <c r="A491" s="11">
        <v>2018</v>
      </c>
      <c r="B491" s="11">
        <v>1004</v>
      </c>
      <c r="C491" s="11" t="s">
        <v>23</v>
      </c>
      <c r="D491" s="11" t="s">
        <v>32</v>
      </c>
      <c r="E491" s="84">
        <v>43286</v>
      </c>
      <c r="F491" s="11">
        <v>3</v>
      </c>
      <c r="G491" s="11">
        <v>27</v>
      </c>
      <c r="H491" s="11">
        <v>186</v>
      </c>
      <c r="I491" s="11">
        <v>560.87500000000011</v>
      </c>
      <c r="J491" s="11">
        <v>4</v>
      </c>
      <c r="K491" s="11">
        <v>264.97000000000003</v>
      </c>
    </row>
    <row r="492" spans="1:11" x14ac:dyDescent="0.25">
      <c r="A492" s="11">
        <v>2018</v>
      </c>
      <c r="B492" s="11">
        <v>1004</v>
      </c>
      <c r="C492" s="11" t="s">
        <v>23</v>
      </c>
      <c r="D492" s="11" t="s">
        <v>34</v>
      </c>
      <c r="E492" s="84">
        <v>43286</v>
      </c>
      <c r="F492" s="11">
        <v>3</v>
      </c>
      <c r="G492" s="11">
        <v>27</v>
      </c>
      <c r="H492" s="11">
        <v>186</v>
      </c>
      <c r="I492" s="11">
        <v>560.87500000000011</v>
      </c>
      <c r="J492" s="11">
        <v>4</v>
      </c>
      <c r="K492" s="11">
        <v>261.62</v>
      </c>
    </row>
    <row r="493" spans="1:11" x14ac:dyDescent="0.25">
      <c r="A493" s="11">
        <v>2018</v>
      </c>
      <c r="B493" s="11">
        <v>1004</v>
      </c>
      <c r="C493" s="11" t="s">
        <v>23</v>
      </c>
      <c r="D493" s="11" t="s">
        <v>35</v>
      </c>
      <c r="E493" s="84">
        <v>43286</v>
      </c>
      <c r="F493" s="11">
        <v>3</v>
      </c>
      <c r="G493" s="11">
        <v>27</v>
      </c>
      <c r="H493" s="11">
        <v>186</v>
      </c>
      <c r="I493" s="11">
        <v>560.87500000000011</v>
      </c>
      <c r="J493" s="11">
        <v>4</v>
      </c>
      <c r="K493" s="11">
        <v>265.10000000000002</v>
      </c>
    </row>
    <row r="494" spans="1:11" x14ac:dyDescent="0.25">
      <c r="A494" s="11">
        <v>2018</v>
      </c>
      <c r="B494" s="11">
        <v>1005</v>
      </c>
      <c r="C494" s="11" t="s">
        <v>23</v>
      </c>
      <c r="D494" s="11" t="s">
        <v>31</v>
      </c>
      <c r="E494" s="84">
        <v>43286</v>
      </c>
      <c r="F494" s="11">
        <v>3</v>
      </c>
      <c r="G494" s="11">
        <v>27</v>
      </c>
      <c r="H494" s="11">
        <v>186</v>
      </c>
      <c r="I494" s="11">
        <v>560.87500000000011</v>
      </c>
      <c r="J494" s="11">
        <v>4</v>
      </c>
      <c r="K494" s="11">
        <v>164.32</v>
      </c>
    </row>
    <row r="495" spans="1:11" x14ac:dyDescent="0.25">
      <c r="A495" s="11">
        <v>2018</v>
      </c>
      <c r="B495" s="11">
        <v>1005</v>
      </c>
      <c r="C495" s="11" t="s">
        <v>23</v>
      </c>
      <c r="D495" s="11" t="s">
        <v>32</v>
      </c>
      <c r="E495" s="84">
        <v>43286</v>
      </c>
      <c r="F495" s="11">
        <v>3</v>
      </c>
      <c r="G495" s="11">
        <v>27</v>
      </c>
      <c r="H495" s="11">
        <v>186</v>
      </c>
      <c r="I495" s="11">
        <v>560.87500000000011</v>
      </c>
      <c r="J495" s="11">
        <v>4</v>
      </c>
      <c r="K495" s="11">
        <v>269.94</v>
      </c>
    </row>
    <row r="496" spans="1:11" x14ac:dyDescent="0.25">
      <c r="A496" s="11">
        <v>2018</v>
      </c>
      <c r="B496" s="11">
        <v>1005</v>
      </c>
      <c r="C496" s="11" t="s">
        <v>23</v>
      </c>
      <c r="D496" s="11" t="s">
        <v>33</v>
      </c>
      <c r="E496" s="84">
        <v>43286</v>
      </c>
      <c r="F496" s="11">
        <v>3</v>
      </c>
      <c r="G496" s="11">
        <v>27</v>
      </c>
      <c r="H496" s="11">
        <v>186</v>
      </c>
      <c r="I496" s="11">
        <v>560.87500000000011</v>
      </c>
      <c r="J496" s="11">
        <v>4</v>
      </c>
      <c r="K496" s="11">
        <v>191.98</v>
      </c>
    </row>
    <row r="497" spans="1:11" x14ac:dyDescent="0.25">
      <c r="A497" s="11">
        <v>2018</v>
      </c>
      <c r="B497" s="11">
        <v>1005</v>
      </c>
      <c r="C497" s="11" t="s">
        <v>23</v>
      </c>
      <c r="D497" s="11" t="s">
        <v>34</v>
      </c>
      <c r="E497" s="84">
        <v>43286</v>
      </c>
      <c r="F497" s="11">
        <v>3</v>
      </c>
      <c r="G497" s="11">
        <v>27</v>
      </c>
      <c r="H497" s="11">
        <v>186</v>
      </c>
      <c r="I497" s="11">
        <v>560.87500000000011</v>
      </c>
      <c r="J497" s="11">
        <v>4</v>
      </c>
      <c r="K497" s="11">
        <v>211.51</v>
      </c>
    </row>
    <row r="498" spans="1:11" x14ac:dyDescent="0.25">
      <c r="A498" s="11">
        <v>2018</v>
      </c>
      <c r="B498" s="11">
        <v>1005</v>
      </c>
      <c r="C498" s="11" t="s">
        <v>23</v>
      </c>
      <c r="D498" s="11" t="s">
        <v>35</v>
      </c>
      <c r="E498" s="84">
        <v>43286</v>
      </c>
      <c r="F498" s="11">
        <v>3</v>
      </c>
      <c r="G498" s="11">
        <v>27</v>
      </c>
      <c r="H498" s="11">
        <v>186</v>
      </c>
      <c r="I498" s="11">
        <v>560.87500000000011</v>
      </c>
      <c r="J498" s="11">
        <v>4</v>
      </c>
      <c r="K498" s="11">
        <v>264.83999999999997</v>
      </c>
    </row>
    <row r="499" spans="1:11" x14ac:dyDescent="0.25">
      <c r="A499" s="11">
        <v>2018</v>
      </c>
      <c r="B499" s="11">
        <v>1006</v>
      </c>
      <c r="C499" s="11" t="s">
        <v>30</v>
      </c>
      <c r="D499" s="11" t="s">
        <v>31</v>
      </c>
      <c r="E499" s="84">
        <v>43286</v>
      </c>
      <c r="F499" s="11">
        <v>3</v>
      </c>
      <c r="G499" s="11">
        <v>27</v>
      </c>
      <c r="H499" s="11">
        <v>186</v>
      </c>
      <c r="I499" s="11">
        <v>560.87500000000011</v>
      </c>
      <c r="J499" s="11">
        <v>5</v>
      </c>
      <c r="K499" s="11">
        <v>298.27999999999997</v>
      </c>
    </row>
    <row r="500" spans="1:11" x14ac:dyDescent="0.25">
      <c r="A500" s="11">
        <v>2018</v>
      </c>
      <c r="B500" s="11">
        <v>1006</v>
      </c>
      <c r="C500" s="11" t="s">
        <v>30</v>
      </c>
      <c r="D500" s="11" t="s">
        <v>32</v>
      </c>
      <c r="E500" s="84">
        <v>43286</v>
      </c>
      <c r="F500" s="11">
        <v>3</v>
      </c>
      <c r="G500" s="11">
        <v>27</v>
      </c>
      <c r="H500" s="11">
        <v>186</v>
      </c>
      <c r="I500" s="11">
        <v>560.87500000000011</v>
      </c>
      <c r="J500" s="11">
        <v>6</v>
      </c>
      <c r="K500" s="11">
        <v>388.93</v>
      </c>
    </row>
    <row r="501" spans="1:11" x14ac:dyDescent="0.25">
      <c r="A501" s="11">
        <v>2018</v>
      </c>
      <c r="B501" s="11">
        <v>1006</v>
      </c>
      <c r="C501" s="11" t="s">
        <v>30</v>
      </c>
      <c r="D501" s="11" t="s">
        <v>33</v>
      </c>
      <c r="E501" s="84">
        <v>43286</v>
      </c>
      <c r="F501" s="11">
        <v>3</v>
      </c>
      <c r="G501" s="11">
        <v>27</v>
      </c>
      <c r="H501" s="11">
        <v>186</v>
      </c>
      <c r="I501" s="11">
        <v>560.87500000000011</v>
      </c>
      <c r="J501" s="11">
        <v>6</v>
      </c>
      <c r="K501" s="11">
        <v>413.21</v>
      </c>
    </row>
    <row r="502" spans="1:11" x14ac:dyDescent="0.25">
      <c r="A502" s="11">
        <v>2018</v>
      </c>
      <c r="B502" s="11">
        <v>1006</v>
      </c>
      <c r="C502" s="11" t="s">
        <v>30</v>
      </c>
      <c r="D502" s="11" t="s">
        <v>34</v>
      </c>
      <c r="E502" s="84">
        <v>43286</v>
      </c>
      <c r="F502" s="11">
        <v>3</v>
      </c>
      <c r="G502" s="11">
        <v>27</v>
      </c>
      <c r="H502" s="11">
        <v>186</v>
      </c>
      <c r="I502" s="11">
        <v>560.87500000000011</v>
      </c>
      <c r="J502" s="11">
        <v>5</v>
      </c>
      <c r="K502" s="11">
        <v>440.8</v>
      </c>
    </row>
    <row r="503" spans="1:11" x14ac:dyDescent="0.25">
      <c r="A503" s="11">
        <v>2018</v>
      </c>
      <c r="B503" s="11">
        <v>1006</v>
      </c>
      <c r="C503" s="11" t="s">
        <v>30</v>
      </c>
      <c r="D503" s="11" t="s">
        <v>35</v>
      </c>
      <c r="E503" s="84">
        <v>43286</v>
      </c>
      <c r="F503" s="11">
        <v>3</v>
      </c>
      <c r="G503" s="11">
        <v>27</v>
      </c>
      <c r="H503" s="11">
        <v>186</v>
      </c>
      <c r="I503" s="11">
        <v>560.87500000000011</v>
      </c>
      <c r="J503" s="11">
        <v>6</v>
      </c>
      <c r="K503" s="11">
        <v>372.49</v>
      </c>
    </row>
    <row r="504" spans="1:11" x14ac:dyDescent="0.25">
      <c r="A504" s="11">
        <v>2018</v>
      </c>
      <c r="B504" s="11">
        <v>1007</v>
      </c>
      <c r="C504" s="11" t="s">
        <v>29</v>
      </c>
      <c r="D504" s="11" t="s">
        <v>31</v>
      </c>
      <c r="E504" s="84">
        <v>43286</v>
      </c>
      <c r="F504" s="11">
        <v>3</v>
      </c>
      <c r="G504" s="11">
        <v>27</v>
      </c>
      <c r="H504" s="11">
        <v>186</v>
      </c>
      <c r="I504" s="11">
        <v>560.87500000000011</v>
      </c>
      <c r="J504" s="11">
        <v>4</v>
      </c>
      <c r="K504" s="11">
        <v>205.75</v>
      </c>
    </row>
    <row r="505" spans="1:11" x14ac:dyDescent="0.25">
      <c r="A505" s="11">
        <v>2018</v>
      </c>
      <c r="B505" s="11">
        <v>1007</v>
      </c>
      <c r="C505" s="11" t="s">
        <v>29</v>
      </c>
      <c r="D505" s="11" t="s">
        <v>32</v>
      </c>
      <c r="E505" s="84">
        <v>43286</v>
      </c>
      <c r="F505" s="11">
        <v>3</v>
      </c>
      <c r="G505" s="11">
        <v>27</v>
      </c>
      <c r="H505" s="11">
        <v>186</v>
      </c>
      <c r="I505" s="11">
        <v>560.87500000000011</v>
      </c>
      <c r="J505" s="11">
        <v>5</v>
      </c>
      <c r="K505" s="11">
        <v>242.81</v>
      </c>
    </row>
    <row r="506" spans="1:11" x14ac:dyDescent="0.25">
      <c r="A506" s="11">
        <v>2018</v>
      </c>
      <c r="B506" s="11">
        <v>1007</v>
      </c>
      <c r="C506" s="11" t="s">
        <v>29</v>
      </c>
      <c r="D506" s="11" t="s">
        <v>33</v>
      </c>
      <c r="E506" s="84">
        <v>43286</v>
      </c>
      <c r="F506" s="11">
        <v>3</v>
      </c>
      <c r="G506" s="11">
        <v>27</v>
      </c>
      <c r="H506" s="11">
        <v>186</v>
      </c>
      <c r="I506" s="11">
        <v>560.87500000000011</v>
      </c>
      <c r="J506" s="11">
        <v>4</v>
      </c>
      <c r="K506" s="11">
        <v>251.3</v>
      </c>
    </row>
    <row r="507" spans="1:11" x14ac:dyDescent="0.25">
      <c r="A507" s="11">
        <v>2018</v>
      </c>
      <c r="B507" s="11">
        <v>1007</v>
      </c>
      <c r="C507" s="11" t="s">
        <v>29</v>
      </c>
      <c r="D507" s="11" t="s">
        <v>34</v>
      </c>
      <c r="E507" s="84">
        <v>43286</v>
      </c>
      <c r="F507" s="11">
        <v>3</v>
      </c>
      <c r="G507" s="11">
        <v>27</v>
      </c>
      <c r="H507" s="11">
        <v>186</v>
      </c>
      <c r="I507" s="11">
        <v>560.87500000000011</v>
      </c>
      <c r="J507" s="11">
        <v>4</v>
      </c>
      <c r="K507" s="11">
        <v>246.19</v>
      </c>
    </row>
    <row r="508" spans="1:11" x14ac:dyDescent="0.25">
      <c r="A508" s="11">
        <v>2018</v>
      </c>
      <c r="B508" s="11">
        <v>1007</v>
      </c>
      <c r="C508" s="11" t="s">
        <v>29</v>
      </c>
      <c r="D508" s="11" t="s">
        <v>35</v>
      </c>
      <c r="E508" s="84">
        <v>43286</v>
      </c>
      <c r="F508" s="11">
        <v>3</v>
      </c>
      <c r="G508" s="11">
        <v>27</v>
      </c>
      <c r="H508" s="11">
        <v>186</v>
      </c>
      <c r="I508" s="11">
        <v>560.87500000000011</v>
      </c>
      <c r="J508" s="11">
        <v>4</v>
      </c>
      <c r="K508" s="11">
        <v>204.85</v>
      </c>
    </row>
    <row r="509" spans="1:11" x14ac:dyDescent="0.25">
      <c r="A509" s="11">
        <v>2018</v>
      </c>
      <c r="B509" s="11">
        <v>1008</v>
      </c>
      <c r="C509" s="11" t="s">
        <v>28</v>
      </c>
      <c r="D509" s="11" t="s">
        <v>31</v>
      </c>
      <c r="E509" s="84">
        <v>43286</v>
      </c>
      <c r="F509" s="11">
        <v>3</v>
      </c>
      <c r="G509" s="11">
        <v>27</v>
      </c>
      <c r="H509" s="11">
        <v>186</v>
      </c>
      <c r="I509" s="11">
        <v>560.87500000000011</v>
      </c>
      <c r="J509" s="11">
        <v>4</v>
      </c>
      <c r="K509" s="11">
        <v>245.65</v>
      </c>
    </row>
    <row r="510" spans="1:11" x14ac:dyDescent="0.25">
      <c r="A510" s="11">
        <v>2018</v>
      </c>
      <c r="B510" s="11">
        <v>1008</v>
      </c>
      <c r="C510" s="11" t="s">
        <v>28</v>
      </c>
      <c r="D510" s="11" t="s">
        <v>32</v>
      </c>
      <c r="E510" s="84">
        <v>43286</v>
      </c>
      <c r="F510" s="11">
        <v>3</v>
      </c>
      <c r="G510" s="11">
        <v>27</v>
      </c>
      <c r="H510" s="11">
        <v>186</v>
      </c>
      <c r="I510" s="11">
        <v>560.87500000000011</v>
      </c>
      <c r="J510" s="11">
        <v>4</v>
      </c>
      <c r="K510" s="11">
        <v>237.15</v>
      </c>
    </row>
    <row r="511" spans="1:11" x14ac:dyDescent="0.25">
      <c r="A511" s="11">
        <v>2018</v>
      </c>
      <c r="B511" s="11">
        <v>1008</v>
      </c>
      <c r="C511" s="11" t="s">
        <v>28</v>
      </c>
      <c r="D511" s="11" t="s">
        <v>33</v>
      </c>
      <c r="E511" s="84">
        <v>43286</v>
      </c>
      <c r="F511" s="11">
        <v>3</v>
      </c>
      <c r="G511" s="11">
        <v>27</v>
      </c>
      <c r="H511" s="11">
        <v>186</v>
      </c>
      <c r="I511" s="11">
        <v>560.87500000000011</v>
      </c>
      <c r="J511" s="11">
        <v>4</v>
      </c>
      <c r="K511" s="11">
        <v>219.22</v>
      </c>
    </row>
    <row r="512" spans="1:11" x14ac:dyDescent="0.25">
      <c r="A512" s="11">
        <v>2018</v>
      </c>
      <c r="B512" s="11">
        <v>1008</v>
      </c>
      <c r="C512" s="11" t="s">
        <v>28</v>
      </c>
      <c r="D512" s="11" t="s">
        <v>34</v>
      </c>
      <c r="E512" s="84">
        <v>43286</v>
      </c>
      <c r="F512" s="11">
        <v>3</v>
      </c>
      <c r="G512" s="11">
        <v>27</v>
      </c>
      <c r="H512" s="11">
        <v>186</v>
      </c>
      <c r="I512" s="11">
        <v>560.87500000000011</v>
      </c>
      <c r="J512" s="11">
        <v>4</v>
      </c>
      <c r="K512" s="11">
        <v>251.57</v>
      </c>
    </row>
    <row r="513" spans="1:11" x14ac:dyDescent="0.25">
      <c r="A513" s="11">
        <v>2018</v>
      </c>
      <c r="B513" s="11">
        <v>1008</v>
      </c>
      <c r="C513" s="11" t="s">
        <v>28</v>
      </c>
      <c r="D513" s="11" t="s">
        <v>35</v>
      </c>
      <c r="E513" s="84">
        <v>43286</v>
      </c>
      <c r="F513" s="11">
        <v>3</v>
      </c>
      <c r="G513" s="11">
        <v>27</v>
      </c>
      <c r="H513" s="11">
        <v>186</v>
      </c>
      <c r="I513" s="11">
        <v>560.87500000000011</v>
      </c>
      <c r="J513" s="11">
        <v>3</v>
      </c>
      <c r="K513" s="11">
        <v>209.82</v>
      </c>
    </row>
    <row r="514" spans="1:11" x14ac:dyDescent="0.25">
      <c r="A514" s="11">
        <v>2018</v>
      </c>
      <c r="B514" s="11">
        <v>1009</v>
      </c>
      <c r="C514" s="11" t="s">
        <v>28</v>
      </c>
      <c r="D514" s="11" t="s">
        <v>31</v>
      </c>
      <c r="E514" s="84">
        <v>43286</v>
      </c>
      <c r="F514" s="11">
        <v>3</v>
      </c>
      <c r="G514" s="11">
        <v>27</v>
      </c>
      <c r="H514" s="11">
        <v>186</v>
      </c>
      <c r="I514" s="11">
        <v>560.87500000000011</v>
      </c>
      <c r="J514" s="11">
        <v>4</v>
      </c>
      <c r="K514" s="11">
        <v>259.23</v>
      </c>
    </row>
    <row r="515" spans="1:11" x14ac:dyDescent="0.25">
      <c r="A515" s="11">
        <v>2018</v>
      </c>
      <c r="B515" s="11">
        <v>1009</v>
      </c>
      <c r="C515" s="11" t="s">
        <v>28</v>
      </c>
      <c r="D515" s="11" t="s">
        <v>32</v>
      </c>
      <c r="E515" s="84">
        <v>43286</v>
      </c>
      <c r="F515" s="11">
        <v>3</v>
      </c>
      <c r="G515" s="11">
        <v>27</v>
      </c>
      <c r="H515" s="11">
        <v>186</v>
      </c>
      <c r="I515" s="11">
        <v>560.87500000000011</v>
      </c>
      <c r="J515" s="11">
        <v>4</v>
      </c>
      <c r="K515" s="11">
        <v>298.54000000000002</v>
      </c>
    </row>
    <row r="516" spans="1:11" x14ac:dyDescent="0.25">
      <c r="A516" s="11">
        <v>2018</v>
      </c>
      <c r="B516" s="11">
        <v>1009</v>
      </c>
      <c r="C516" s="11" t="s">
        <v>28</v>
      </c>
      <c r="D516" s="11" t="s">
        <v>33</v>
      </c>
      <c r="E516" s="84">
        <v>43286</v>
      </c>
      <c r="F516" s="11">
        <v>3</v>
      </c>
      <c r="G516" s="11">
        <v>27</v>
      </c>
      <c r="H516" s="11">
        <v>186</v>
      </c>
      <c r="I516" s="11">
        <v>560.87500000000011</v>
      </c>
      <c r="J516" s="11">
        <v>4</v>
      </c>
      <c r="K516" s="11">
        <v>206.03</v>
      </c>
    </row>
    <row r="517" spans="1:11" x14ac:dyDescent="0.25">
      <c r="A517" s="11">
        <v>2018</v>
      </c>
      <c r="B517" s="11">
        <v>1009</v>
      </c>
      <c r="C517" s="11" t="s">
        <v>28</v>
      </c>
      <c r="D517" s="11" t="s">
        <v>34</v>
      </c>
      <c r="E517" s="84">
        <v>43286</v>
      </c>
      <c r="F517" s="11">
        <v>3</v>
      </c>
      <c r="G517" s="11">
        <v>27</v>
      </c>
      <c r="H517" s="11">
        <v>186</v>
      </c>
      <c r="I517" s="11">
        <v>560.87500000000011</v>
      </c>
      <c r="J517" s="11">
        <v>5</v>
      </c>
      <c r="K517" s="11">
        <v>316.04000000000002</v>
      </c>
    </row>
    <row r="518" spans="1:11" x14ac:dyDescent="0.25">
      <c r="A518" s="11">
        <v>2018</v>
      </c>
      <c r="B518" s="11">
        <v>1009</v>
      </c>
      <c r="C518" s="11" t="s">
        <v>28</v>
      </c>
      <c r="D518" s="11" t="s">
        <v>35</v>
      </c>
      <c r="E518" s="84">
        <v>43286</v>
      </c>
      <c r="F518" s="11">
        <v>3</v>
      </c>
      <c r="G518" s="11">
        <v>27</v>
      </c>
      <c r="H518" s="11">
        <v>186</v>
      </c>
      <c r="I518" s="11">
        <v>560.87500000000011</v>
      </c>
      <c r="J518" s="11">
        <v>4</v>
      </c>
      <c r="K518" s="11">
        <v>248.34</v>
      </c>
    </row>
    <row r="519" spans="1:11" x14ac:dyDescent="0.25">
      <c r="A519" s="11">
        <v>2018</v>
      </c>
      <c r="B519" s="11">
        <v>1010</v>
      </c>
      <c r="C519" s="11" t="s">
        <v>23</v>
      </c>
      <c r="D519" s="11" t="s">
        <v>31</v>
      </c>
      <c r="E519" s="84">
        <v>43286</v>
      </c>
      <c r="F519" s="11">
        <v>3</v>
      </c>
      <c r="G519" s="11">
        <v>27</v>
      </c>
      <c r="H519" s="11">
        <v>186</v>
      </c>
      <c r="I519" s="11">
        <v>560.87500000000011</v>
      </c>
      <c r="J519" s="11">
        <v>4</v>
      </c>
      <c r="K519" s="11">
        <v>289.62</v>
      </c>
    </row>
    <row r="520" spans="1:11" x14ac:dyDescent="0.25">
      <c r="A520" s="11">
        <v>2018</v>
      </c>
      <c r="B520" s="11">
        <v>1010</v>
      </c>
      <c r="C520" s="11" t="s">
        <v>23</v>
      </c>
      <c r="D520" s="11" t="s">
        <v>32</v>
      </c>
      <c r="E520" s="84">
        <v>43286</v>
      </c>
      <c r="F520" s="11">
        <v>3</v>
      </c>
      <c r="G520" s="11">
        <v>27</v>
      </c>
      <c r="H520" s="11">
        <v>186</v>
      </c>
      <c r="I520" s="11">
        <v>560.87500000000011</v>
      </c>
      <c r="J520" s="11">
        <v>4</v>
      </c>
      <c r="K520" s="11">
        <v>280.02999999999997</v>
      </c>
    </row>
    <row r="521" spans="1:11" x14ac:dyDescent="0.25">
      <c r="A521" s="11">
        <v>2018</v>
      </c>
      <c r="B521" s="11">
        <v>1010</v>
      </c>
      <c r="C521" s="11" t="s">
        <v>23</v>
      </c>
      <c r="D521" s="11" t="s">
        <v>33</v>
      </c>
      <c r="E521" s="84">
        <v>43286</v>
      </c>
      <c r="F521" s="11">
        <v>3</v>
      </c>
      <c r="G521" s="11">
        <v>27</v>
      </c>
      <c r="H521" s="11">
        <v>186</v>
      </c>
      <c r="I521" s="11">
        <v>560.87500000000011</v>
      </c>
      <c r="J521" s="11">
        <v>4</v>
      </c>
      <c r="K521" s="11">
        <v>286.67</v>
      </c>
    </row>
    <row r="522" spans="1:11" x14ac:dyDescent="0.25">
      <c r="A522" s="11">
        <v>2018</v>
      </c>
      <c r="B522" s="11">
        <v>1010</v>
      </c>
      <c r="C522" s="11" t="s">
        <v>23</v>
      </c>
      <c r="D522" s="11" t="s">
        <v>35</v>
      </c>
      <c r="E522" s="84">
        <v>43286</v>
      </c>
      <c r="F522" s="11">
        <v>3</v>
      </c>
      <c r="G522" s="11">
        <v>27</v>
      </c>
      <c r="H522" s="11">
        <v>186</v>
      </c>
      <c r="I522" s="11">
        <v>560.87500000000011</v>
      </c>
      <c r="J522" s="11">
        <v>5</v>
      </c>
      <c r="K522" s="11">
        <v>365.2</v>
      </c>
    </row>
    <row r="523" spans="1:11" x14ac:dyDescent="0.25">
      <c r="A523" s="11">
        <v>2018</v>
      </c>
      <c r="B523" s="11">
        <v>1011</v>
      </c>
      <c r="C523" s="11" t="s">
        <v>30</v>
      </c>
      <c r="D523" s="11" t="s">
        <v>31</v>
      </c>
      <c r="E523" s="84">
        <v>43286</v>
      </c>
      <c r="F523" s="11">
        <v>3</v>
      </c>
      <c r="G523" s="11">
        <v>27</v>
      </c>
      <c r="H523" s="11">
        <v>186</v>
      </c>
      <c r="I523" s="11">
        <v>560.87500000000011</v>
      </c>
      <c r="J523" s="11">
        <v>4</v>
      </c>
      <c r="K523" s="11">
        <v>261.24</v>
      </c>
    </row>
    <row r="524" spans="1:11" x14ac:dyDescent="0.25">
      <c r="A524" s="11">
        <v>2018</v>
      </c>
      <c r="B524" s="11">
        <v>1011</v>
      </c>
      <c r="C524" s="11" t="s">
        <v>30</v>
      </c>
      <c r="D524" s="11" t="s">
        <v>32</v>
      </c>
      <c r="E524" s="84">
        <v>43286</v>
      </c>
      <c r="F524" s="11">
        <v>3</v>
      </c>
      <c r="G524" s="11">
        <v>27</v>
      </c>
      <c r="H524" s="11">
        <v>186</v>
      </c>
      <c r="I524" s="11">
        <v>560.87500000000011</v>
      </c>
      <c r="J524" s="11">
        <v>4</v>
      </c>
      <c r="K524" s="11">
        <v>324.88</v>
      </c>
    </row>
    <row r="525" spans="1:11" x14ac:dyDescent="0.25">
      <c r="A525" s="11">
        <v>2018</v>
      </c>
      <c r="B525" s="11">
        <v>1011</v>
      </c>
      <c r="C525" s="11" t="s">
        <v>30</v>
      </c>
      <c r="D525" s="11" t="s">
        <v>33</v>
      </c>
      <c r="E525" s="84">
        <v>43286</v>
      </c>
      <c r="F525" s="11">
        <v>3</v>
      </c>
      <c r="G525" s="11">
        <v>27</v>
      </c>
      <c r="H525" s="11">
        <v>186</v>
      </c>
      <c r="I525" s="11">
        <v>560.87500000000011</v>
      </c>
      <c r="J525" s="11">
        <v>5</v>
      </c>
      <c r="K525" s="11">
        <v>280.31</v>
      </c>
    </row>
    <row r="526" spans="1:11" x14ac:dyDescent="0.25">
      <c r="A526" s="11">
        <v>2018</v>
      </c>
      <c r="B526" s="11">
        <v>1011</v>
      </c>
      <c r="C526" s="11" t="s">
        <v>30</v>
      </c>
      <c r="D526" s="11" t="s">
        <v>34</v>
      </c>
      <c r="E526" s="84">
        <v>43286</v>
      </c>
      <c r="F526" s="11">
        <v>3</v>
      </c>
      <c r="G526" s="11">
        <v>27</v>
      </c>
      <c r="H526" s="11">
        <v>186</v>
      </c>
      <c r="I526" s="11">
        <v>560.87500000000011</v>
      </c>
      <c r="J526" s="11">
        <v>5</v>
      </c>
      <c r="K526" s="11">
        <v>246.57</v>
      </c>
    </row>
    <row r="527" spans="1:11" x14ac:dyDescent="0.25">
      <c r="A527" s="11">
        <v>2018</v>
      </c>
      <c r="B527" s="11">
        <v>1011</v>
      </c>
      <c r="C527" s="11" t="s">
        <v>30</v>
      </c>
      <c r="D527" s="11" t="s">
        <v>35</v>
      </c>
      <c r="E527" s="84">
        <v>43286</v>
      </c>
      <c r="F527" s="11">
        <v>3</v>
      </c>
      <c r="G527" s="11">
        <v>27</v>
      </c>
      <c r="H527" s="11">
        <v>186</v>
      </c>
      <c r="I527" s="11">
        <v>560.87500000000011</v>
      </c>
      <c r="J527" s="11">
        <v>4</v>
      </c>
      <c r="K527" s="11">
        <v>301.52</v>
      </c>
    </row>
    <row r="528" spans="1:11" x14ac:dyDescent="0.25">
      <c r="A528" s="11">
        <v>2018</v>
      </c>
      <c r="B528" s="11">
        <v>1012</v>
      </c>
      <c r="C528" s="11" t="s">
        <v>29</v>
      </c>
      <c r="D528" s="11" t="s">
        <v>31</v>
      </c>
      <c r="E528" s="84">
        <v>43286</v>
      </c>
      <c r="F528" s="11">
        <v>3</v>
      </c>
      <c r="G528" s="11">
        <v>27</v>
      </c>
      <c r="H528" s="11">
        <v>186</v>
      </c>
      <c r="I528" s="11">
        <v>560.87500000000011</v>
      </c>
      <c r="J528" s="11">
        <v>4</v>
      </c>
      <c r="K528" s="11">
        <v>231.8</v>
      </c>
    </row>
    <row r="529" spans="1:11" x14ac:dyDescent="0.25">
      <c r="A529" s="11">
        <v>2018</v>
      </c>
      <c r="B529" s="11">
        <v>1012</v>
      </c>
      <c r="C529" s="11" t="s">
        <v>29</v>
      </c>
      <c r="D529" s="11" t="s">
        <v>32</v>
      </c>
      <c r="E529" s="84">
        <v>43286</v>
      </c>
      <c r="F529" s="11">
        <v>3</v>
      </c>
      <c r="G529" s="11">
        <v>27</v>
      </c>
      <c r="H529" s="11">
        <v>186</v>
      </c>
      <c r="I529" s="11">
        <v>560.87500000000011</v>
      </c>
      <c r="J529" s="11">
        <v>4</v>
      </c>
      <c r="K529" s="11">
        <v>242.63</v>
      </c>
    </row>
    <row r="530" spans="1:11" x14ac:dyDescent="0.25">
      <c r="A530" s="11">
        <v>2018</v>
      </c>
      <c r="B530" s="11">
        <v>1012</v>
      </c>
      <c r="C530" s="11" t="s">
        <v>29</v>
      </c>
      <c r="D530" s="11" t="s">
        <v>33</v>
      </c>
      <c r="E530" s="84">
        <v>43286</v>
      </c>
      <c r="F530" s="11">
        <v>3</v>
      </c>
      <c r="G530" s="11">
        <v>27</v>
      </c>
      <c r="H530" s="11">
        <v>186</v>
      </c>
      <c r="I530" s="11">
        <v>560.87500000000011</v>
      </c>
      <c r="J530" s="11">
        <v>5</v>
      </c>
      <c r="K530" s="11">
        <v>261.5</v>
      </c>
    </row>
    <row r="531" spans="1:11" x14ac:dyDescent="0.25">
      <c r="A531" s="11">
        <v>2018</v>
      </c>
      <c r="B531" s="11">
        <v>1012</v>
      </c>
      <c r="C531" s="11" t="s">
        <v>29</v>
      </c>
      <c r="D531" s="11" t="s">
        <v>35</v>
      </c>
      <c r="E531" s="84">
        <v>43286</v>
      </c>
      <c r="F531" s="11">
        <v>3</v>
      </c>
      <c r="G531" s="11">
        <v>27</v>
      </c>
      <c r="H531" s="11">
        <v>186</v>
      </c>
      <c r="I531" s="11">
        <v>560.87500000000011</v>
      </c>
      <c r="J531" s="11">
        <v>4</v>
      </c>
      <c r="K531" s="11">
        <v>235.91</v>
      </c>
    </row>
    <row r="532" spans="1:11" x14ac:dyDescent="0.25">
      <c r="A532" s="11">
        <v>2018</v>
      </c>
      <c r="B532" s="11">
        <v>1001</v>
      </c>
      <c r="C532" s="11" t="s">
        <v>29</v>
      </c>
      <c r="D532" s="11" t="s">
        <v>31</v>
      </c>
      <c r="E532" s="84">
        <v>43293</v>
      </c>
      <c r="F532" s="11">
        <v>4</v>
      </c>
      <c r="G532" s="11">
        <v>34</v>
      </c>
      <c r="H532" s="11">
        <v>193</v>
      </c>
      <c r="I532" s="11">
        <v>683.62500000000011</v>
      </c>
      <c r="J532" s="11">
        <v>7</v>
      </c>
      <c r="K532" s="11">
        <v>605.64</v>
      </c>
    </row>
    <row r="533" spans="1:11" x14ac:dyDescent="0.25">
      <c r="A533" s="11">
        <v>2018</v>
      </c>
      <c r="B533" s="11">
        <v>1001</v>
      </c>
      <c r="C533" s="11" t="s">
        <v>29</v>
      </c>
      <c r="D533" s="11" t="s">
        <v>32</v>
      </c>
      <c r="E533" s="84">
        <v>43293</v>
      </c>
      <c r="F533" s="11">
        <v>4</v>
      </c>
      <c r="G533" s="11">
        <v>34</v>
      </c>
      <c r="H533" s="11">
        <v>193</v>
      </c>
      <c r="I533" s="11">
        <v>683.62500000000011</v>
      </c>
      <c r="J533" s="11">
        <v>8</v>
      </c>
      <c r="K533" s="11">
        <v>470.99</v>
      </c>
    </row>
    <row r="534" spans="1:11" x14ac:dyDescent="0.25">
      <c r="A534" s="11">
        <v>2018</v>
      </c>
      <c r="B534" s="11">
        <v>1001</v>
      </c>
      <c r="C534" s="11" t="s">
        <v>29</v>
      </c>
      <c r="D534" s="11" t="s">
        <v>34</v>
      </c>
      <c r="E534" s="84">
        <v>43293</v>
      </c>
      <c r="F534" s="11">
        <v>4</v>
      </c>
      <c r="G534" s="11">
        <v>34</v>
      </c>
      <c r="H534" s="11">
        <v>193</v>
      </c>
      <c r="I534" s="11">
        <v>683.62500000000011</v>
      </c>
      <c r="J534" s="11">
        <v>7</v>
      </c>
      <c r="K534" s="11">
        <v>583.47</v>
      </c>
    </row>
    <row r="535" spans="1:11" x14ac:dyDescent="0.25">
      <c r="A535" s="11">
        <v>2018</v>
      </c>
      <c r="B535" s="11">
        <v>1001</v>
      </c>
      <c r="C535" s="11" t="s">
        <v>29</v>
      </c>
      <c r="D535" s="11" t="s">
        <v>35</v>
      </c>
      <c r="E535" s="84">
        <v>43293</v>
      </c>
      <c r="F535" s="11">
        <v>4</v>
      </c>
      <c r="G535" s="11">
        <v>34</v>
      </c>
      <c r="H535" s="11">
        <v>193</v>
      </c>
      <c r="I535" s="11">
        <v>683.62500000000011</v>
      </c>
      <c r="J535" s="11">
        <v>9</v>
      </c>
      <c r="K535" s="11">
        <v>588.52</v>
      </c>
    </row>
    <row r="536" spans="1:11" x14ac:dyDescent="0.25">
      <c r="A536" s="11">
        <v>2018</v>
      </c>
      <c r="B536" s="11">
        <v>1002</v>
      </c>
      <c r="C536" s="11" t="s">
        <v>28</v>
      </c>
      <c r="D536" s="11" t="s">
        <v>31</v>
      </c>
      <c r="E536" s="84">
        <v>43293</v>
      </c>
      <c r="F536" s="11">
        <v>4</v>
      </c>
      <c r="G536" s="11">
        <v>34</v>
      </c>
      <c r="H536" s="11">
        <v>193</v>
      </c>
      <c r="I536" s="11">
        <v>683.62500000000011</v>
      </c>
      <c r="J536" s="11">
        <v>6</v>
      </c>
      <c r="K536" s="11">
        <v>579.71</v>
      </c>
    </row>
    <row r="537" spans="1:11" x14ac:dyDescent="0.25">
      <c r="A537" s="11">
        <v>2018</v>
      </c>
      <c r="B537" s="11">
        <v>1002</v>
      </c>
      <c r="C537" s="11" t="s">
        <v>28</v>
      </c>
      <c r="D537" s="11" t="s">
        <v>32</v>
      </c>
      <c r="E537" s="84">
        <v>43293</v>
      </c>
      <c r="F537" s="11">
        <v>4</v>
      </c>
      <c r="G537" s="11">
        <v>34</v>
      </c>
      <c r="H537" s="11">
        <v>193</v>
      </c>
      <c r="I537" s="11">
        <v>683.62500000000011</v>
      </c>
      <c r="J537" s="11">
        <v>7</v>
      </c>
      <c r="K537" s="11">
        <v>609.38</v>
      </c>
    </row>
    <row r="538" spans="1:11" x14ac:dyDescent="0.25">
      <c r="A538" s="11">
        <v>2018</v>
      </c>
      <c r="B538" s="11">
        <v>1002</v>
      </c>
      <c r="C538" s="11" t="s">
        <v>28</v>
      </c>
      <c r="D538" s="11" t="s">
        <v>33</v>
      </c>
      <c r="E538" s="84">
        <v>43293</v>
      </c>
      <c r="F538" s="11">
        <v>4</v>
      </c>
      <c r="G538" s="11">
        <v>34</v>
      </c>
      <c r="H538" s="11">
        <v>193</v>
      </c>
      <c r="I538" s="11">
        <v>683.62500000000011</v>
      </c>
      <c r="J538" s="11">
        <v>8</v>
      </c>
      <c r="K538" s="11">
        <v>547.89</v>
      </c>
    </row>
    <row r="539" spans="1:11" x14ac:dyDescent="0.25">
      <c r="A539" s="11">
        <v>2018</v>
      </c>
      <c r="B539" s="11">
        <v>1002</v>
      </c>
      <c r="C539" s="11" t="s">
        <v>28</v>
      </c>
      <c r="D539" s="11" t="s">
        <v>34</v>
      </c>
      <c r="E539" s="84">
        <v>43293</v>
      </c>
      <c r="F539" s="11">
        <v>4</v>
      </c>
      <c r="G539" s="11">
        <v>34</v>
      </c>
      <c r="H539" s="11">
        <v>193</v>
      </c>
      <c r="I539" s="11">
        <v>683.62500000000011</v>
      </c>
      <c r="J539" s="11">
        <v>7</v>
      </c>
      <c r="K539" s="11">
        <v>595.66</v>
      </c>
    </row>
    <row r="540" spans="1:11" x14ac:dyDescent="0.25">
      <c r="A540" s="11">
        <v>2018</v>
      </c>
      <c r="B540" s="11">
        <v>1003</v>
      </c>
      <c r="C540" s="11" t="s">
        <v>30</v>
      </c>
      <c r="D540" s="11" t="s">
        <v>31</v>
      </c>
      <c r="E540" s="84">
        <v>43293</v>
      </c>
      <c r="F540" s="11">
        <v>4</v>
      </c>
      <c r="G540" s="11">
        <v>34</v>
      </c>
      <c r="H540" s="11">
        <v>193</v>
      </c>
      <c r="I540" s="11">
        <v>683.62500000000011</v>
      </c>
      <c r="J540" s="11">
        <v>6</v>
      </c>
      <c r="K540" s="11">
        <v>510.23</v>
      </c>
    </row>
    <row r="541" spans="1:11" x14ac:dyDescent="0.25">
      <c r="A541" s="11">
        <v>2018</v>
      </c>
      <c r="B541" s="11">
        <v>1003</v>
      </c>
      <c r="C541" s="11" t="s">
        <v>30</v>
      </c>
      <c r="D541" s="11" t="s">
        <v>32</v>
      </c>
      <c r="E541" s="84">
        <v>43293</v>
      </c>
      <c r="F541" s="11">
        <v>4</v>
      </c>
      <c r="G541" s="11">
        <v>34</v>
      </c>
      <c r="H541" s="11">
        <v>193</v>
      </c>
      <c r="I541" s="11">
        <v>683.62500000000011</v>
      </c>
      <c r="J541" s="11">
        <v>6</v>
      </c>
      <c r="K541" s="11">
        <v>565.07000000000005</v>
      </c>
    </row>
    <row r="542" spans="1:11" x14ac:dyDescent="0.25">
      <c r="A542" s="11">
        <v>2018</v>
      </c>
      <c r="B542" s="11">
        <v>1003</v>
      </c>
      <c r="C542" s="11" t="s">
        <v>30</v>
      </c>
      <c r="D542" s="11" t="s">
        <v>33</v>
      </c>
      <c r="E542" s="84">
        <v>43293</v>
      </c>
      <c r="F542" s="11">
        <v>4</v>
      </c>
      <c r="G542" s="11">
        <v>34</v>
      </c>
      <c r="H542" s="11">
        <v>193</v>
      </c>
      <c r="I542" s="11">
        <v>683.62500000000011</v>
      </c>
      <c r="J542" s="11">
        <v>6</v>
      </c>
      <c r="K542" s="11">
        <v>595.91999999999996</v>
      </c>
    </row>
    <row r="543" spans="1:11" x14ac:dyDescent="0.25">
      <c r="A543" s="11">
        <v>2018</v>
      </c>
      <c r="B543" s="11">
        <v>1003</v>
      </c>
      <c r="C543" s="11" t="s">
        <v>30</v>
      </c>
      <c r="D543" s="11" t="s">
        <v>35</v>
      </c>
      <c r="E543" s="84">
        <v>43293</v>
      </c>
      <c r="F543" s="11">
        <v>4</v>
      </c>
      <c r="G543" s="11">
        <v>34</v>
      </c>
      <c r="H543" s="11">
        <v>193</v>
      </c>
      <c r="I543" s="11">
        <v>683.62500000000011</v>
      </c>
      <c r="J543" s="11">
        <v>6</v>
      </c>
      <c r="K543" s="11">
        <v>581.04</v>
      </c>
    </row>
    <row r="544" spans="1:11" x14ac:dyDescent="0.25">
      <c r="A544" s="11">
        <v>2018</v>
      </c>
      <c r="B544" s="11">
        <v>1004</v>
      </c>
      <c r="C544" s="11" t="s">
        <v>23</v>
      </c>
      <c r="D544" s="11" t="s">
        <v>31</v>
      </c>
      <c r="E544" s="84">
        <v>43293</v>
      </c>
      <c r="F544" s="11">
        <v>4</v>
      </c>
      <c r="G544" s="11">
        <v>34</v>
      </c>
      <c r="H544" s="11">
        <v>193</v>
      </c>
      <c r="I544" s="11">
        <v>683.62500000000011</v>
      </c>
      <c r="J544" s="11">
        <v>7</v>
      </c>
      <c r="K544" s="11">
        <v>651.46</v>
      </c>
    </row>
    <row r="545" spans="1:11" x14ac:dyDescent="0.25">
      <c r="A545" s="11">
        <v>2018</v>
      </c>
      <c r="B545" s="11">
        <v>1004</v>
      </c>
      <c r="C545" s="11" t="s">
        <v>23</v>
      </c>
      <c r="D545" s="11" t="s">
        <v>32</v>
      </c>
      <c r="E545" s="84">
        <v>43293</v>
      </c>
      <c r="F545" s="11">
        <v>4</v>
      </c>
      <c r="G545" s="11">
        <v>34</v>
      </c>
      <c r="H545" s="11">
        <v>193</v>
      </c>
      <c r="I545" s="11">
        <v>683.62500000000011</v>
      </c>
      <c r="J545" s="11">
        <v>5</v>
      </c>
      <c r="K545" s="11">
        <v>478.76</v>
      </c>
    </row>
    <row r="546" spans="1:11" x14ac:dyDescent="0.25">
      <c r="A546" s="11">
        <v>2018</v>
      </c>
      <c r="B546" s="11">
        <v>1004</v>
      </c>
      <c r="C546" s="11" t="s">
        <v>23</v>
      </c>
      <c r="D546" s="11" t="s">
        <v>33</v>
      </c>
      <c r="E546" s="84">
        <v>43293</v>
      </c>
      <c r="F546" s="11">
        <v>4</v>
      </c>
      <c r="G546" s="11">
        <v>34</v>
      </c>
      <c r="H546" s="11">
        <v>193</v>
      </c>
      <c r="I546" s="11">
        <v>683.62500000000011</v>
      </c>
      <c r="J546" s="11">
        <v>7</v>
      </c>
      <c r="K546" s="11">
        <v>571.86</v>
      </c>
    </row>
    <row r="547" spans="1:11" x14ac:dyDescent="0.25">
      <c r="A547" s="11">
        <v>2018</v>
      </c>
      <c r="B547" s="11">
        <v>1004</v>
      </c>
      <c r="C547" s="11" t="s">
        <v>23</v>
      </c>
      <c r="D547" s="11" t="s">
        <v>34</v>
      </c>
      <c r="E547" s="84">
        <v>43293</v>
      </c>
      <c r="F547" s="11">
        <v>4</v>
      </c>
      <c r="G547" s="11">
        <v>34</v>
      </c>
      <c r="H547" s="11">
        <v>193</v>
      </c>
      <c r="I547" s="11">
        <v>683.62500000000011</v>
      </c>
      <c r="J547" s="11">
        <v>5</v>
      </c>
      <c r="K547" s="11">
        <v>434.69</v>
      </c>
    </row>
    <row r="548" spans="1:11" x14ac:dyDescent="0.25">
      <c r="A548" s="11">
        <v>2018</v>
      </c>
      <c r="B548" s="11">
        <v>1004</v>
      </c>
      <c r="C548" s="11" t="s">
        <v>23</v>
      </c>
      <c r="D548" s="11" t="s">
        <v>35</v>
      </c>
      <c r="E548" s="84">
        <v>43293</v>
      </c>
      <c r="F548" s="11">
        <v>4</v>
      </c>
      <c r="G548" s="11">
        <v>34</v>
      </c>
      <c r="H548" s="11">
        <v>193</v>
      </c>
      <c r="I548" s="11">
        <v>683.62500000000011</v>
      </c>
      <c r="J548" s="11">
        <v>6</v>
      </c>
      <c r="K548" s="11">
        <v>551.76</v>
      </c>
    </row>
    <row r="549" spans="1:11" x14ac:dyDescent="0.25">
      <c r="A549" s="11">
        <v>2018</v>
      </c>
      <c r="B549" s="11">
        <v>1005</v>
      </c>
      <c r="C549" s="11" t="s">
        <v>23</v>
      </c>
      <c r="D549" s="11" t="s">
        <v>31</v>
      </c>
      <c r="E549" s="84">
        <v>43293</v>
      </c>
      <c r="F549" s="11">
        <v>4</v>
      </c>
      <c r="G549" s="11">
        <v>34</v>
      </c>
      <c r="H549" s="11">
        <v>193</v>
      </c>
      <c r="I549" s="11">
        <v>683.62500000000011</v>
      </c>
      <c r="J549" s="11">
        <v>7</v>
      </c>
      <c r="K549" s="11">
        <v>626.91999999999996</v>
      </c>
    </row>
    <row r="550" spans="1:11" x14ac:dyDescent="0.25">
      <c r="A550" s="11">
        <v>2018</v>
      </c>
      <c r="B550" s="11">
        <v>1005</v>
      </c>
      <c r="C550" s="11" t="s">
        <v>23</v>
      </c>
      <c r="D550" s="11" t="s">
        <v>32</v>
      </c>
      <c r="E550" s="84">
        <v>43293</v>
      </c>
      <c r="F550" s="11">
        <v>4</v>
      </c>
      <c r="G550" s="11">
        <v>34</v>
      </c>
      <c r="H550" s="11">
        <v>193</v>
      </c>
      <c r="I550" s="11">
        <v>683.62500000000011</v>
      </c>
      <c r="J550" s="11">
        <v>5</v>
      </c>
      <c r="K550" s="11">
        <v>343.83</v>
      </c>
    </row>
    <row r="551" spans="1:11" x14ac:dyDescent="0.25">
      <c r="A551" s="11">
        <v>2018</v>
      </c>
      <c r="B551" s="11">
        <v>1005</v>
      </c>
      <c r="C551" s="11" t="s">
        <v>23</v>
      </c>
      <c r="D551" s="11" t="s">
        <v>33</v>
      </c>
      <c r="E551" s="84">
        <v>43293</v>
      </c>
      <c r="F551" s="11">
        <v>4</v>
      </c>
      <c r="G551" s="11">
        <v>34</v>
      </c>
      <c r="H551" s="11">
        <v>193</v>
      </c>
      <c r="I551" s="11">
        <v>683.62500000000011</v>
      </c>
      <c r="J551" s="11">
        <v>5</v>
      </c>
      <c r="K551" s="11">
        <v>421.26</v>
      </c>
    </row>
    <row r="552" spans="1:11" x14ac:dyDescent="0.25">
      <c r="A552" s="11">
        <v>2018</v>
      </c>
      <c r="B552" s="11">
        <v>1005</v>
      </c>
      <c r="C552" s="11" t="s">
        <v>23</v>
      </c>
      <c r="D552" s="11" t="s">
        <v>34</v>
      </c>
      <c r="E552" s="84">
        <v>43293</v>
      </c>
      <c r="F552" s="11">
        <v>4</v>
      </c>
      <c r="G552" s="11">
        <v>34</v>
      </c>
      <c r="H552" s="11">
        <v>193</v>
      </c>
      <c r="I552" s="11">
        <v>683.62500000000011</v>
      </c>
      <c r="J552" s="11">
        <v>5</v>
      </c>
      <c r="K552" s="11">
        <v>376</v>
      </c>
    </row>
    <row r="553" spans="1:11" x14ac:dyDescent="0.25">
      <c r="A553" s="11">
        <v>2018</v>
      </c>
      <c r="B553" s="11">
        <v>1005</v>
      </c>
      <c r="C553" s="11" t="s">
        <v>23</v>
      </c>
      <c r="D553" s="11" t="s">
        <v>35</v>
      </c>
      <c r="E553" s="84">
        <v>43293</v>
      </c>
      <c r="F553" s="11">
        <v>4</v>
      </c>
      <c r="G553" s="11">
        <v>34</v>
      </c>
      <c r="H553" s="11">
        <v>193</v>
      </c>
      <c r="I553" s="11">
        <v>683.62500000000011</v>
      </c>
      <c r="J553" s="11">
        <v>7</v>
      </c>
      <c r="K553" s="11">
        <v>623.32000000000005</v>
      </c>
    </row>
    <row r="554" spans="1:11" x14ac:dyDescent="0.25">
      <c r="A554" s="11">
        <v>2018</v>
      </c>
      <c r="B554" s="11">
        <v>1006</v>
      </c>
      <c r="C554" s="11" t="s">
        <v>30</v>
      </c>
      <c r="D554" s="11" t="s">
        <v>31</v>
      </c>
      <c r="E554" s="84">
        <v>43293</v>
      </c>
      <c r="F554" s="11">
        <v>4</v>
      </c>
      <c r="G554" s="11">
        <v>34</v>
      </c>
      <c r="H554" s="11">
        <v>193</v>
      </c>
      <c r="I554" s="11">
        <v>683.62500000000011</v>
      </c>
      <c r="J554" s="11">
        <v>8</v>
      </c>
      <c r="K554" s="11">
        <v>605.69000000000005</v>
      </c>
    </row>
    <row r="555" spans="1:11" x14ac:dyDescent="0.25">
      <c r="A555" s="11">
        <v>2018</v>
      </c>
      <c r="B555" s="11">
        <v>1006</v>
      </c>
      <c r="C555" s="11" t="s">
        <v>30</v>
      </c>
      <c r="D555" s="11" t="s">
        <v>32</v>
      </c>
      <c r="E555" s="84">
        <v>43293</v>
      </c>
      <c r="F555" s="11">
        <v>4</v>
      </c>
      <c r="G555" s="11">
        <v>34</v>
      </c>
      <c r="H555" s="11">
        <v>193</v>
      </c>
      <c r="I555" s="11">
        <v>683.62500000000011</v>
      </c>
      <c r="J555" s="11">
        <v>5</v>
      </c>
      <c r="K555" s="11">
        <v>378.82</v>
      </c>
    </row>
    <row r="556" spans="1:11" x14ac:dyDescent="0.25">
      <c r="A556" s="11">
        <v>2018</v>
      </c>
      <c r="B556" s="11">
        <v>1006</v>
      </c>
      <c r="C556" s="11" t="s">
        <v>30</v>
      </c>
      <c r="D556" s="11" t="s">
        <v>33</v>
      </c>
      <c r="E556" s="84">
        <v>43293</v>
      </c>
      <c r="F556" s="11">
        <v>4</v>
      </c>
      <c r="G556" s="11">
        <v>34</v>
      </c>
      <c r="H556" s="11">
        <v>193</v>
      </c>
      <c r="I556" s="11">
        <v>683.62500000000011</v>
      </c>
      <c r="J556" s="11">
        <v>5</v>
      </c>
      <c r="K556" s="11">
        <v>428.46</v>
      </c>
    </row>
    <row r="557" spans="1:11" x14ac:dyDescent="0.25">
      <c r="A557" s="11">
        <v>2018</v>
      </c>
      <c r="B557" s="11">
        <v>1006</v>
      </c>
      <c r="C557" s="11" t="s">
        <v>30</v>
      </c>
      <c r="D557" s="11" t="s">
        <v>34</v>
      </c>
      <c r="E557" s="84">
        <v>43293</v>
      </c>
      <c r="F557" s="11">
        <v>4</v>
      </c>
      <c r="G557" s="11">
        <v>34</v>
      </c>
      <c r="H557" s="11">
        <v>193</v>
      </c>
      <c r="I557" s="11">
        <v>683.62500000000011</v>
      </c>
      <c r="J557" s="11">
        <v>5</v>
      </c>
      <c r="K557" s="11">
        <v>665.79</v>
      </c>
    </row>
    <row r="558" spans="1:11" x14ac:dyDescent="0.25">
      <c r="A558" s="11">
        <v>2018</v>
      </c>
      <c r="B558" s="11">
        <v>1006</v>
      </c>
      <c r="C558" s="11" t="s">
        <v>30</v>
      </c>
      <c r="D558" s="11" t="s">
        <v>35</v>
      </c>
      <c r="E558" s="84">
        <v>43293</v>
      </c>
      <c r="F558" s="11">
        <v>4</v>
      </c>
      <c r="G558" s="11">
        <v>34</v>
      </c>
      <c r="H558" s="11">
        <v>193</v>
      </c>
      <c r="I558" s="11">
        <v>683.62500000000011</v>
      </c>
      <c r="J558" s="11">
        <v>6</v>
      </c>
      <c r="K558" s="11">
        <v>606.16999999999996</v>
      </c>
    </row>
    <row r="559" spans="1:11" x14ac:dyDescent="0.25">
      <c r="A559" s="11">
        <v>2018</v>
      </c>
      <c r="B559" s="11">
        <v>1007</v>
      </c>
      <c r="C559" s="11" t="s">
        <v>29</v>
      </c>
      <c r="D559" s="11" t="s">
        <v>31</v>
      </c>
      <c r="E559" s="84">
        <v>43293</v>
      </c>
      <c r="F559" s="11">
        <v>4</v>
      </c>
      <c r="G559" s="11">
        <v>34</v>
      </c>
      <c r="H559" s="11">
        <v>193</v>
      </c>
      <c r="I559" s="11">
        <v>683.62500000000011</v>
      </c>
      <c r="J559" s="11">
        <v>7</v>
      </c>
      <c r="K559" s="11">
        <v>507.97</v>
      </c>
    </row>
    <row r="560" spans="1:11" x14ac:dyDescent="0.25">
      <c r="A560" s="11">
        <v>2018</v>
      </c>
      <c r="B560" s="11">
        <v>1007</v>
      </c>
      <c r="C560" s="11" t="s">
        <v>29</v>
      </c>
      <c r="D560" s="11" t="s">
        <v>32</v>
      </c>
      <c r="E560" s="84">
        <v>43293</v>
      </c>
      <c r="F560" s="11">
        <v>4</v>
      </c>
      <c r="G560" s="11">
        <v>34</v>
      </c>
      <c r="H560" s="11">
        <v>193</v>
      </c>
      <c r="I560" s="11">
        <v>683.62500000000011</v>
      </c>
      <c r="J560" s="11">
        <v>8</v>
      </c>
      <c r="K560" s="11">
        <v>565.51</v>
      </c>
    </row>
    <row r="561" spans="1:11" x14ac:dyDescent="0.25">
      <c r="A561" s="11">
        <v>2018</v>
      </c>
      <c r="B561" s="11">
        <v>1007</v>
      </c>
      <c r="C561" s="11" t="s">
        <v>29</v>
      </c>
      <c r="D561" s="11" t="s">
        <v>33</v>
      </c>
      <c r="E561" s="84">
        <v>43293</v>
      </c>
      <c r="F561" s="11">
        <v>4</v>
      </c>
      <c r="G561" s="11">
        <v>34</v>
      </c>
      <c r="H561" s="11">
        <v>193</v>
      </c>
      <c r="I561" s="11">
        <v>683.62500000000011</v>
      </c>
      <c r="J561" s="11">
        <v>7</v>
      </c>
      <c r="K561" s="11">
        <v>429.32</v>
      </c>
    </row>
    <row r="562" spans="1:11" x14ac:dyDescent="0.25">
      <c r="A562" s="11">
        <v>2018</v>
      </c>
      <c r="B562" s="11">
        <v>1007</v>
      </c>
      <c r="C562" s="11" t="s">
        <v>29</v>
      </c>
      <c r="D562" s="11" t="s">
        <v>34</v>
      </c>
      <c r="E562" s="84">
        <v>43293</v>
      </c>
      <c r="F562" s="11">
        <v>4</v>
      </c>
      <c r="G562" s="11">
        <v>34</v>
      </c>
      <c r="H562" s="11">
        <v>193</v>
      </c>
      <c r="I562" s="11">
        <v>683.62500000000011</v>
      </c>
      <c r="J562" s="11">
        <v>6</v>
      </c>
      <c r="K562" s="11">
        <v>499.5</v>
      </c>
    </row>
    <row r="563" spans="1:11" x14ac:dyDescent="0.25">
      <c r="A563" s="11">
        <v>2018</v>
      </c>
      <c r="B563" s="11">
        <v>1007</v>
      </c>
      <c r="C563" s="11" t="s">
        <v>29</v>
      </c>
      <c r="D563" s="11" t="s">
        <v>35</v>
      </c>
      <c r="E563" s="84">
        <v>43293</v>
      </c>
      <c r="F563" s="11">
        <v>4</v>
      </c>
      <c r="G563" s="11">
        <v>34</v>
      </c>
      <c r="H563" s="11">
        <v>193</v>
      </c>
      <c r="I563" s="11">
        <v>683.62500000000011</v>
      </c>
      <c r="J563" s="11">
        <v>7</v>
      </c>
      <c r="K563" s="11">
        <v>628.83000000000004</v>
      </c>
    </row>
    <row r="564" spans="1:11" x14ac:dyDescent="0.25">
      <c r="A564" s="11">
        <v>2018</v>
      </c>
      <c r="B564" s="11">
        <v>1008</v>
      </c>
      <c r="C564" s="11" t="s">
        <v>28</v>
      </c>
      <c r="D564" s="11" t="s">
        <v>31</v>
      </c>
      <c r="E564" s="84">
        <v>43293</v>
      </c>
      <c r="F564" s="11">
        <v>4</v>
      </c>
      <c r="G564" s="11">
        <v>34</v>
      </c>
      <c r="H564" s="11">
        <v>193</v>
      </c>
      <c r="I564" s="11">
        <v>683.62500000000011</v>
      </c>
      <c r="J564" s="11">
        <v>8</v>
      </c>
      <c r="K564" s="11">
        <v>686.95</v>
      </c>
    </row>
    <row r="565" spans="1:11" x14ac:dyDescent="0.25">
      <c r="A565" s="11">
        <v>2018</v>
      </c>
      <c r="B565" s="11">
        <v>1008</v>
      </c>
      <c r="C565" s="11" t="s">
        <v>28</v>
      </c>
      <c r="D565" s="11" t="s">
        <v>32</v>
      </c>
      <c r="E565" s="84">
        <v>43293</v>
      </c>
      <c r="F565" s="11">
        <v>4</v>
      </c>
      <c r="G565" s="11">
        <v>34</v>
      </c>
      <c r="H565" s="11">
        <v>193</v>
      </c>
      <c r="I565" s="11">
        <v>683.62500000000011</v>
      </c>
      <c r="J565" s="11">
        <v>6</v>
      </c>
      <c r="K565" s="11">
        <v>539.05999999999995</v>
      </c>
    </row>
    <row r="566" spans="1:11" x14ac:dyDescent="0.25">
      <c r="A566" s="11">
        <v>2018</v>
      </c>
      <c r="B566" s="11">
        <v>1008</v>
      </c>
      <c r="C566" s="11" t="s">
        <v>28</v>
      </c>
      <c r="D566" s="11" t="s">
        <v>33</v>
      </c>
      <c r="E566" s="84">
        <v>43293</v>
      </c>
      <c r="F566" s="11">
        <v>4</v>
      </c>
      <c r="G566" s="11">
        <v>34</v>
      </c>
      <c r="H566" s="11">
        <v>193</v>
      </c>
      <c r="I566" s="11">
        <v>683.62500000000011</v>
      </c>
      <c r="J566" s="11">
        <v>8</v>
      </c>
      <c r="K566" s="11">
        <v>835.05</v>
      </c>
    </row>
    <row r="567" spans="1:11" x14ac:dyDescent="0.25">
      <c r="A567" s="11">
        <v>2018</v>
      </c>
      <c r="B567" s="11">
        <v>1008</v>
      </c>
      <c r="C567" s="11" t="s">
        <v>28</v>
      </c>
      <c r="D567" s="11" t="s">
        <v>34</v>
      </c>
      <c r="E567" s="84">
        <v>43293</v>
      </c>
      <c r="F567" s="11">
        <v>4</v>
      </c>
      <c r="G567" s="11">
        <v>34</v>
      </c>
      <c r="H567" s="11">
        <v>193</v>
      </c>
      <c r="I567" s="11">
        <v>683.62500000000011</v>
      </c>
      <c r="J567" s="11">
        <v>7</v>
      </c>
      <c r="K567" s="11">
        <v>880.56</v>
      </c>
    </row>
    <row r="568" spans="1:11" x14ac:dyDescent="0.25">
      <c r="A568" s="11">
        <v>2018</v>
      </c>
      <c r="B568" s="11">
        <v>1008</v>
      </c>
      <c r="C568" s="11" t="s">
        <v>28</v>
      </c>
      <c r="D568" s="11" t="s">
        <v>35</v>
      </c>
      <c r="E568" s="84">
        <v>43293</v>
      </c>
      <c r="F568" s="11">
        <v>4</v>
      </c>
      <c r="G568" s="11">
        <v>34</v>
      </c>
      <c r="H568" s="11">
        <v>193</v>
      </c>
      <c r="I568" s="11">
        <v>683.62500000000011</v>
      </c>
      <c r="J568" s="11">
        <v>7</v>
      </c>
      <c r="K568" s="11">
        <v>542.36</v>
      </c>
    </row>
    <row r="569" spans="1:11" x14ac:dyDescent="0.25">
      <c r="A569" s="11">
        <v>2018</v>
      </c>
      <c r="B569" s="11">
        <v>1009</v>
      </c>
      <c r="C569" s="11" t="s">
        <v>28</v>
      </c>
      <c r="D569" s="11" t="s">
        <v>31</v>
      </c>
      <c r="E569" s="84">
        <v>43293</v>
      </c>
      <c r="F569" s="11">
        <v>4</v>
      </c>
      <c r="G569" s="11">
        <v>34</v>
      </c>
      <c r="H569" s="11">
        <v>193</v>
      </c>
      <c r="I569" s="11">
        <v>683.62500000000011</v>
      </c>
      <c r="J569" s="11">
        <v>7</v>
      </c>
      <c r="K569" s="11">
        <v>1077.54</v>
      </c>
    </row>
    <row r="570" spans="1:11" x14ac:dyDescent="0.25">
      <c r="A570" s="11">
        <v>2018</v>
      </c>
      <c r="B570" s="11">
        <v>1009</v>
      </c>
      <c r="C570" s="11" t="s">
        <v>28</v>
      </c>
      <c r="D570" s="11" t="s">
        <v>32</v>
      </c>
      <c r="E570" s="84">
        <v>43293</v>
      </c>
      <c r="F570" s="11">
        <v>4</v>
      </c>
      <c r="G570" s="11">
        <v>34</v>
      </c>
      <c r="H570" s="11">
        <v>193</v>
      </c>
      <c r="I570" s="11">
        <v>683.62500000000011</v>
      </c>
      <c r="J570" s="11">
        <v>6</v>
      </c>
      <c r="K570" s="11">
        <v>949.52</v>
      </c>
    </row>
    <row r="571" spans="1:11" x14ac:dyDescent="0.25">
      <c r="A571" s="11">
        <v>2018</v>
      </c>
      <c r="B571" s="11">
        <v>1009</v>
      </c>
      <c r="C571" s="11" t="s">
        <v>28</v>
      </c>
      <c r="D571" s="11" t="s">
        <v>33</v>
      </c>
      <c r="E571" s="84">
        <v>43293</v>
      </c>
      <c r="F571" s="11">
        <v>4</v>
      </c>
      <c r="G571" s="11">
        <v>34</v>
      </c>
      <c r="H571" s="11">
        <v>193</v>
      </c>
      <c r="I571" s="11">
        <v>683.62500000000011</v>
      </c>
      <c r="J571" s="11">
        <v>7</v>
      </c>
      <c r="K571" s="11">
        <v>847.15</v>
      </c>
    </row>
    <row r="572" spans="1:11" x14ac:dyDescent="0.25">
      <c r="A572" s="11">
        <v>2018</v>
      </c>
      <c r="B572" s="11">
        <v>1009</v>
      </c>
      <c r="C572" s="11" t="s">
        <v>28</v>
      </c>
      <c r="D572" s="11" t="s">
        <v>34</v>
      </c>
      <c r="E572" s="84">
        <v>43293</v>
      </c>
      <c r="F572" s="11">
        <v>4</v>
      </c>
      <c r="G572" s="11">
        <v>34</v>
      </c>
      <c r="H572" s="11">
        <v>193</v>
      </c>
      <c r="I572" s="11">
        <v>683.62500000000011</v>
      </c>
      <c r="J572" s="11">
        <v>6</v>
      </c>
      <c r="K572" s="11">
        <v>624.46</v>
      </c>
    </row>
    <row r="573" spans="1:11" x14ac:dyDescent="0.25">
      <c r="A573" s="11">
        <v>2018</v>
      </c>
      <c r="B573" s="11">
        <v>1009</v>
      </c>
      <c r="C573" s="11" t="s">
        <v>28</v>
      </c>
      <c r="D573" s="11" t="s">
        <v>35</v>
      </c>
      <c r="E573" s="84">
        <v>43293</v>
      </c>
      <c r="F573" s="11">
        <v>4</v>
      </c>
      <c r="G573" s="11">
        <v>34</v>
      </c>
      <c r="H573" s="11">
        <v>193</v>
      </c>
      <c r="I573" s="11">
        <v>683.62500000000011</v>
      </c>
      <c r="J573" s="11">
        <v>8</v>
      </c>
      <c r="K573" s="11">
        <v>825.39</v>
      </c>
    </row>
    <row r="574" spans="1:11" x14ac:dyDescent="0.25">
      <c r="A574" s="11">
        <v>2018</v>
      </c>
      <c r="B574" s="11">
        <v>1010</v>
      </c>
      <c r="C574" s="11" t="s">
        <v>23</v>
      </c>
      <c r="D574" s="11" t="s">
        <v>31</v>
      </c>
      <c r="E574" s="84">
        <v>43293</v>
      </c>
      <c r="F574" s="11">
        <v>4</v>
      </c>
      <c r="G574" s="11">
        <v>34</v>
      </c>
      <c r="H574" s="11">
        <v>193</v>
      </c>
      <c r="I574" s="11">
        <v>683.62500000000011</v>
      </c>
      <c r="J574" s="11">
        <v>7</v>
      </c>
      <c r="K574" s="11">
        <v>883.76</v>
      </c>
    </row>
    <row r="575" spans="1:11" x14ac:dyDescent="0.25">
      <c r="A575" s="11">
        <v>2018</v>
      </c>
      <c r="B575" s="11">
        <v>1010</v>
      </c>
      <c r="C575" s="11" t="s">
        <v>23</v>
      </c>
      <c r="D575" s="11" t="s">
        <v>32</v>
      </c>
      <c r="E575" s="84">
        <v>43293</v>
      </c>
      <c r="F575" s="11">
        <v>4</v>
      </c>
      <c r="G575" s="11">
        <v>34</v>
      </c>
      <c r="H575" s="11">
        <v>193</v>
      </c>
      <c r="I575" s="11">
        <v>683.62500000000011</v>
      </c>
      <c r="J575" s="11">
        <v>8</v>
      </c>
      <c r="K575" s="11">
        <v>656.83</v>
      </c>
    </row>
    <row r="576" spans="1:11" x14ac:dyDescent="0.25">
      <c r="A576" s="11">
        <v>2018</v>
      </c>
      <c r="B576" s="11">
        <v>1010</v>
      </c>
      <c r="C576" s="11" t="s">
        <v>23</v>
      </c>
      <c r="D576" s="11" t="s">
        <v>33</v>
      </c>
      <c r="E576" s="84">
        <v>43293</v>
      </c>
      <c r="F576" s="11">
        <v>4</v>
      </c>
      <c r="G576" s="11">
        <v>34</v>
      </c>
      <c r="H576" s="11">
        <v>193</v>
      </c>
      <c r="I576" s="11">
        <v>683.62500000000011</v>
      </c>
      <c r="J576" s="11">
        <v>6</v>
      </c>
      <c r="K576" s="11">
        <v>560.28</v>
      </c>
    </row>
    <row r="577" spans="1:11" x14ac:dyDescent="0.25">
      <c r="A577" s="11">
        <v>2018</v>
      </c>
      <c r="B577" s="11">
        <v>1010</v>
      </c>
      <c r="C577" s="11" t="s">
        <v>23</v>
      </c>
      <c r="D577" s="11" t="s">
        <v>34</v>
      </c>
      <c r="E577" s="84">
        <v>43293</v>
      </c>
      <c r="F577" s="11">
        <v>4</v>
      </c>
      <c r="G577" s="11">
        <v>34</v>
      </c>
      <c r="H577" s="11">
        <v>193</v>
      </c>
      <c r="I577" s="11">
        <v>683.62500000000011</v>
      </c>
      <c r="J577" s="11">
        <v>6</v>
      </c>
      <c r="K577" s="11">
        <v>612.15</v>
      </c>
    </row>
    <row r="578" spans="1:11" x14ac:dyDescent="0.25">
      <c r="A578" s="11">
        <v>2018</v>
      </c>
      <c r="B578" s="11">
        <v>1010</v>
      </c>
      <c r="C578" s="11" t="s">
        <v>23</v>
      </c>
      <c r="D578" s="11" t="s">
        <v>35</v>
      </c>
      <c r="E578" s="84">
        <v>43293</v>
      </c>
      <c r="F578" s="11">
        <v>4</v>
      </c>
      <c r="G578" s="11">
        <v>34</v>
      </c>
      <c r="H578" s="11">
        <v>193</v>
      </c>
      <c r="I578" s="11">
        <v>683.62500000000011</v>
      </c>
      <c r="J578" s="11">
        <v>8</v>
      </c>
      <c r="K578" s="11">
        <v>864.54</v>
      </c>
    </row>
    <row r="579" spans="1:11" x14ac:dyDescent="0.25">
      <c r="A579" s="11">
        <v>2018</v>
      </c>
      <c r="B579" s="11">
        <v>1011</v>
      </c>
      <c r="C579" s="11" t="s">
        <v>30</v>
      </c>
      <c r="D579" s="11" t="s">
        <v>31</v>
      </c>
      <c r="E579" s="84">
        <v>43293</v>
      </c>
      <c r="F579" s="11">
        <v>4</v>
      </c>
      <c r="G579" s="11">
        <v>34</v>
      </c>
      <c r="H579" s="11">
        <v>193</v>
      </c>
      <c r="I579" s="11">
        <v>683.62500000000011</v>
      </c>
      <c r="J579" s="11">
        <v>9</v>
      </c>
      <c r="K579" s="11">
        <v>897.27</v>
      </c>
    </row>
    <row r="580" spans="1:11" x14ac:dyDescent="0.25">
      <c r="A580" s="11">
        <v>2018</v>
      </c>
      <c r="B580" s="11">
        <v>1011</v>
      </c>
      <c r="C580" s="11" t="s">
        <v>30</v>
      </c>
      <c r="D580" s="11" t="s">
        <v>32</v>
      </c>
      <c r="E580" s="84">
        <v>43293</v>
      </c>
      <c r="F580" s="11">
        <v>4</v>
      </c>
      <c r="G580" s="11">
        <v>34</v>
      </c>
      <c r="H580" s="11">
        <v>193</v>
      </c>
      <c r="I580" s="11">
        <v>683.62500000000011</v>
      </c>
      <c r="J580" s="11">
        <v>10</v>
      </c>
      <c r="K580" s="11">
        <v>834.24</v>
      </c>
    </row>
    <row r="581" spans="1:11" x14ac:dyDescent="0.25">
      <c r="A581" s="11">
        <v>2018</v>
      </c>
      <c r="B581" s="11">
        <v>1011</v>
      </c>
      <c r="C581" s="11" t="s">
        <v>30</v>
      </c>
      <c r="D581" s="11" t="s">
        <v>33</v>
      </c>
      <c r="E581" s="84">
        <v>43293</v>
      </c>
      <c r="F581" s="11">
        <v>4</v>
      </c>
      <c r="G581" s="11">
        <v>34</v>
      </c>
      <c r="H581" s="11">
        <v>193</v>
      </c>
      <c r="I581" s="11">
        <v>683.62500000000011</v>
      </c>
      <c r="J581" s="11">
        <v>8</v>
      </c>
      <c r="K581" s="11">
        <v>843.57</v>
      </c>
    </row>
    <row r="582" spans="1:11" x14ac:dyDescent="0.25">
      <c r="A582" s="11">
        <v>2018</v>
      </c>
      <c r="B582" s="11">
        <v>1011</v>
      </c>
      <c r="C582" s="11" t="s">
        <v>30</v>
      </c>
      <c r="D582" s="11" t="s">
        <v>34</v>
      </c>
      <c r="E582" s="84">
        <v>43293</v>
      </c>
      <c r="F582" s="11">
        <v>4</v>
      </c>
      <c r="G582" s="11">
        <v>34</v>
      </c>
      <c r="H582" s="11">
        <v>193</v>
      </c>
      <c r="I582" s="11">
        <v>683.62500000000011</v>
      </c>
      <c r="J582" s="11">
        <v>8</v>
      </c>
      <c r="K582" s="11">
        <v>664.05</v>
      </c>
    </row>
    <row r="583" spans="1:11" x14ac:dyDescent="0.25">
      <c r="A583" s="11">
        <v>2018</v>
      </c>
      <c r="B583" s="11">
        <v>1011</v>
      </c>
      <c r="C583" s="11" t="s">
        <v>30</v>
      </c>
      <c r="D583" s="11" t="s">
        <v>35</v>
      </c>
      <c r="E583" s="84">
        <v>43293</v>
      </c>
      <c r="F583" s="11">
        <v>4</v>
      </c>
      <c r="G583" s="11">
        <v>34</v>
      </c>
      <c r="H583" s="11">
        <v>193</v>
      </c>
      <c r="I583" s="11">
        <v>683.62500000000011</v>
      </c>
      <c r="J583" s="11">
        <v>6</v>
      </c>
      <c r="K583" s="11">
        <v>619.86</v>
      </c>
    </row>
    <row r="584" spans="1:11" x14ac:dyDescent="0.25">
      <c r="A584" s="11">
        <v>2018</v>
      </c>
      <c r="B584" s="11">
        <v>1012</v>
      </c>
      <c r="C584" s="11" t="s">
        <v>29</v>
      </c>
      <c r="D584" s="11" t="s">
        <v>31</v>
      </c>
      <c r="E584" s="84">
        <v>43293</v>
      </c>
      <c r="F584" s="11">
        <v>4</v>
      </c>
      <c r="G584" s="11">
        <v>34</v>
      </c>
      <c r="H584" s="11">
        <v>193</v>
      </c>
      <c r="I584" s="11">
        <v>683.62500000000011</v>
      </c>
      <c r="J584" s="11">
        <v>7</v>
      </c>
      <c r="K584" s="11">
        <v>612.54</v>
      </c>
    </row>
    <row r="585" spans="1:11" x14ac:dyDescent="0.25">
      <c r="A585" s="11">
        <v>2018</v>
      </c>
      <c r="B585" s="11">
        <v>1012</v>
      </c>
      <c r="C585" s="11" t="s">
        <v>29</v>
      </c>
      <c r="D585" s="11" t="s">
        <v>32</v>
      </c>
      <c r="E585" s="84">
        <v>43293</v>
      </c>
      <c r="F585" s="11">
        <v>4</v>
      </c>
      <c r="G585" s="11">
        <v>34</v>
      </c>
      <c r="H585" s="11">
        <v>193</v>
      </c>
      <c r="I585" s="11">
        <v>683.62500000000011</v>
      </c>
      <c r="J585" s="11">
        <v>9</v>
      </c>
      <c r="K585" s="11">
        <v>709.19</v>
      </c>
    </row>
    <row r="586" spans="1:11" x14ac:dyDescent="0.25">
      <c r="A586" s="11">
        <v>2018</v>
      </c>
      <c r="B586" s="11">
        <v>1012</v>
      </c>
      <c r="C586" s="11" t="s">
        <v>29</v>
      </c>
      <c r="D586" s="11" t="s">
        <v>33</v>
      </c>
      <c r="E586" s="84">
        <v>43293</v>
      </c>
      <c r="F586" s="11">
        <v>4</v>
      </c>
      <c r="G586" s="11">
        <v>34</v>
      </c>
      <c r="H586" s="11">
        <v>193</v>
      </c>
      <c r="I586" s="11">
        <v>683.62500000000011</v>
      </c>
      <c r="J586" s="11">
        <v>7</v>
      </c>
      <c r="K586" s="11">
        <v>619.29</v>
      </c>
    </row>
    <row r="587" spans="1:11" x14ac:dyDescent="0.25">
      <c r="A587" s="11">
        <v>2018</v>
      </c>
      <c r="B587" s="11">
        <v>1012</v>
      </c>
      <c r="C587" s="11" t="s">
        <v>29</v>
      </c>
      <c r="D587" s="11" t="s">
        <v>34</v>
      </c>
      <c r="E587" s="84">
        <v>43293</v>
      </c>
      <c r="F587" s="11">
        <v>4</v>
      </c>
      <c r="G587" s="11">
        <v>34</v>
      </c>
      <c r="H587" s="11">
        <v>193</v>
      </c>
      <c r="I587" s="11">
        <v>683.62500000000011</v>
      </c>
      <c r="J587" s="11">
        <v>9</v>
      </c>
      <c r="K587" s="11">
        <v>592.70000000000005</v>
      </c>
    </row>
    <row r="588" spans="1:11" x14ac:dyDescent="0.25">
      <c r="A588" s="11">
        <v>2018</v>
      </c>
      <c r="B588" s="11">
        <v>1012</v>
      </c>
      <c r="C588" s="11" t="s">
        <v>29</v>
      </c>
      <c r="D588" s="11" t="s">
        <v>35</v>
      </c>
      <c r="E588" s="84">
        <v>43293</v>
      </c>
      <c r="F588" s="11">
        <v>4</v>
      </c>
      <c r="G588" s="11">
        <v>34</v>
      </c>
      <c r="H588" s="11">
        <v>193</v>
      </c>
      <c r="I588" s="11">
        <v>683.62500000000011</v>
      </c>
      <c r="J588" s="11">
        <v>7</v>
      </c>
      <c r="K588" s="11">
        <v>376.37</v>
      </c>
    </row>
    <row r="589" spans="1:11" x14ac:dyDescent="0.25">
      <c r="A589" s="11">
        <v>2018</v>
      </c>
      <c r="B589" s="11">
        <v>1001</v>
      </c>
      <c r="C589" s="11" t="s">
        <v>29</v>
      </c>
      <c r="D589" s="11" t="s">
        <v>31</v>
      </c>
      <c r="E589" s="84">
        <v>43300</v>
      </c>
      <c r="F589" s="11">
        <v>5</v>
      </c>
      <c r="G589" s="11">
        <v>41</v>
      </c>
      <c r="H589" s="11">
        <v>200</v>
      </c>
      <c r="I589" s="11">
        <v>801.42500000000007</v>
      </c>
      <c r="J589" s="11">
        <v>7</v>
      </c>
      <c r="K589" s="11">
        <v>970.67</v>
      </c>
    </row>
    <row r="590" spans="1:11" x14ac:dyDescent="0.25">
      <c r="A590" s="11">
        <v>2018</v>
      </c>
      <c r="B590" s="11">
        <v>1001</v>
      </c>
      <c r="C590" s="11" t="s">
        <v>29</v>
      </c>
      <c r="D590" s="11" t="s">
        <v>32</v>
      </c>
      <c r="E590" s="84">
        <v>43300</v>
      </c>
      <c r="F590" s="11">
        <v>5</v>
      </c>
      <c r="G590" s="11">
        <v>41</v>
      </c>
      <c r="H590" s="11">
        <v>200</v>
      </c>
      <c r="I590" s="11">
        <v>801.42500000000007</v>
      </c>
      <c r="J590" s="11">
        <v>8</v>
      </c>
      <c r="K590" s="11">
        <v>908.19</v>
      </c>
    </row>
    <row r="591" spans="1:11" x14ac:dyDescent="0.25">
      <c r="A591" s="11">
        <v>2018</v>
      </c>
      <c r="B591" s="11">
        <v>1001</v>
      </c>
      <c r="C591" s="11" t="s">
        <v>29</v>
      </c>
      <c r="D591" s="11" t="s">
        <v>33</v>
      </c>
      <c r="E591" s="84">
        <v>43300</v>
      </c>
      <c r="F591" s="11">
        <v>5</v>
      </c>
      <c r="G591" s="11">
        <v>41</v>
      </c>
      <c r="H591" s="11">
        <v>200</v>
      </c>
      <c r="I591" s="11">
        <v>801.42500000000007</v>
      </c>
      <c r="J591" s="11">
        <v>6</v>
      </c>
      <c r="K591" s="11">
        <v>1143.3499999999999</v>
      </c>
    </row>
    <row r="592" spans="1:11" x14ac:dyDescent="0.25">
      <c r="A592" s="11">
        <v>2018</v>
      </c>
      <c r="B592" s="11">
        <v>1001</v>
      </c>
      <c r="C592" s="11" t="s">
        <v>29</v>
      </c>
      <c r="D592" s="11" t="s">
        <v>35</v>
      </c>
      <c r="E592" s="84">
        <v>43300</v>
      </c>
      <c r="F592" s="11">
        <v>5</v>
      </c>
      <c r="G592" s="11">
        <v>41</v>
      </c>
      <c r="H592" s="11">
        <v>200</v>
      </c>
      <c r="I592" s="11">
        <v>801.42500000000007</v>
      </c>
      <c r="J592" s="11">
        <v>9</v>
      </c>
      <c r="K592" s="11">
        <v>1118.49</v>
      </c>
    </row>
    <row r="593" spans="1:11" x14ac:dyDescent="0.25">
      <c r="A593" s="11">
        <v>2018</v>
      </c>
      <c r="B593" s="11">
        <v>1002</v>
      </c>
      <c r="C593" s="11" t="s">
        <v>28</v>
      </c>
      <c r="D593" s="11" t="s">
        <v>31</v>
      </c>
      <c r="E593" s="84">
        <v>43300</v>
      </c>
      <c r="F593" s="11">
        <v>5</v>
      </c>
      <c r="G593" s="11">
        <v>41</v>
      </c>
      <c r="H593" s="11">
        <v>200</v>
      </c>
      <c r="I593" s="11">
        <v>801.42500000000007</v>
      </c>
      <c r="J593" s="11">
        <v>9</v>
      </c>
      <c r="K593" s="11">
        <v>911.55</v>
      </c>
    </row>
    <row r="594" spans="1:11" x14ac:dyDescent="0.25">
      <c r="A594" s="11">
        <v>2018</v>
      </c>
      <c r="B594" s="11">
        <v>1002</v>
      </c>
      <c r="C594" s="11" t="s">
        <v>28</v>
      </c>
      <c r="D594" s="11" t="s">
        <v>32</v>
      </c>
      <c r="E594" s="84">
        <v>43300</v>
      </c>
      <c r="F594" s="11">
        <v>5</v>
      </c>
      <c r="G594" s="11">
        <v>41</v>
      </c>
      <c r="H594" s="11">
        <v>200</v>
      </c>
      <c r="I594" s="11">
        <v>801.42500000000007</v>
      </c>
      <c r="J594" s="11">
        <v>8</v>
      </c>
      <c r="K594" s="11">
        <v>908.19</v>
      </c>
    </row>
    <row r="595" spans="1:11" x14ac:dyDescent="0.25">
      <c r="A595" s="11">
        <v>2018</v>
      </c>
      <c r="B595" s="11">
        <v>1002</v>
      </c>
      <c r="C595" s="11" t="s">
        <v>28</v>
      </c>
      <c r="D595" s="11" t="s">
        <v>33</v>
      </c>
      <c r="E595" s="84">
        <v>43300</v>
      </c>
      <c r="F595" s="11">
        <v>5</v>
      </c>
      <c r="G595" s="11">
        <v>41</v>
      </c>
      <c r="H595" s="11">
        <v>200</v>
      </c>
      <c r="I595" s="11">
        <v>801.42500000000007</v>
      </c>
      <c r="J595" s="11">
        <v>7</v>
      </c>
      <c r="K595" s="11">
        <v>883.36</v>
      </c>
    </row>
    <row r="596" spans="1:11" x14ac:dyDescent="0.25">
      <c r="A596" s="11">
        <v>2018</v>
      </c>
      <c r="B596" s="11">
        <v>1002</v>
      </c>
      <c r="C596" s="11" t="s">
        <v>28</v>
      </c>
      <c r="D596" s="11" t="s">
        <v>35</v>
      </c>
      <c r="E596" s="84">
        <v>43300</v>
      </c>
      <c r="F596" s="11">
        <v>5</v>
      </c>
      <c r="G596" s="11">
        <v>41</v>
      </c>
      <c r="H596" s="11">
        <v>200</v>
      </c>
      <c r="I596" s="11">
        <v>801.42500000000007</v>
      </c>
      <c r="J596" s="11">
        <v>7</v>
      </c>
      <c r="K596" s="11">
        <v>873.94</v>
      </c>
    </row>
    <row r="597" spans="1:11" x14ac:dyDescent="0.25">
      <c r="A597" s="11">
        <v>2018</v>
      </c>
      <c r="B597" s="11">
        <v>1003</v>
      </c>
      <c r="C597" s="11" t="s">
        <v>30</v>
      </c>
      <c r="D597" s="11" t="s">
        <v>31</v>
      </c>
      <c r="E597" s="84">
        <v>43300</v>
      </c>
      <c r="F597" s="11">
        <v>5</v>
      </c>
      <c r="G597" s="11">
        <v>41</v>
      </c>
      <c r="H597" s="11">
        <v>200</v>
      </c>
      <c r="I597" s="11">
        <v>801.42500000000007</v>
      </c>
      <c r="J597" s="11">
        <v>9</v>
      </c>
      <c r="K597" s="11">
        <v>1200.76</v>
      </c>
    </row>
    <row r="598" spans="1:11" x14ac:dyDescent="0.25">
      <c r="A598" s="11">
        <v>2018</v>
      </c>
      <c r="B598" s="11">
        <v>1003</v>
      </c>
      <c r="C598" s="11" t="s">
        <v>30</v>
      </c>
      <c r="D598" s="11" t="s">
        <v>32</v>
      </c>
      <c r="E598" s="84">
        <v>43300</v>
      </c>
      <c r="F598" s="11">
        <v>5</v>
      </c>
      <c r="G598" s="11">
        <v>41</v>
      </c>
      <c r="H598" s="11">
        <v>200</v>
      </c>
      <c r="I598" s="11">
        <v>801.42500000000007</v>
      </c>
      <c r="J598" s="11">
        <v>8</v>
      </c>
      <c r="K598" s="11">
        <v>1207.99</v>
      </c>
    </row>
    <row r="599" spans="1:11" x14ac:dyDescent="0.25">
      <c r="A599" s="11">
        <v>2018</v>
      </c>
      <c r="B599" s="11">
        <v>1003</v>
      </c>
      <c r="C599" s="11" t="s">
        <v>30</v>
      </c>
      <c r="D599" s="11" t="s">
        <v>34</v>
      </c>
      <c r="E599" s="84">
        <v>43300</v>
      </c>
      <c r="F599" s="11">
        <v>5</v>
      </c>
      <c r="G599" s="11">
        <v>41</v>
      </c>
      <c r="H599" s="11">
        <v>200</v>
      </c>
      <c r="I599" s="11">
        <v>801.42500000000007</v>
      </c>
      <c r="J599" s="11">
        <v>7</v>
      </c>
      <c r="K599" s="11">
        <v>1279.25</v>
      </c>
    </row>
    <row r="600" spans="1:11" x14ac:dyDescent="0.25">
      <c r="A600" s="11">
        <v>2018</v>
      </c>
      <c r="B600" s="11">
        <v>1003</v>
      </c>
      <c r="C600" s="11" t="s">
        <v>30</v>
      </c>
      <c r="D600" s="11" t="s">
        <v>35</v>
      </c>
      <c r="E600" s="84">
        <v>43300</v>
      </c>
      <c r="F600" s="11">
        <v>5</v>
      </c>
      <c r="G600" s="11">
        <v>41</v>
      </c>
      <c r="H600" s="11">
        <v>200</v>
      </c>
      <c r="I600" s="11">
        <v>801.42500000000007</v>
      </c>
      <c r="J600" s="11">
        <v>7</v>
      </c>
      <c r="K600" s="11">
        <v>952.73</v>
      </c>
    </row>
    <row r="601" spans="1:11" x14ac:dyDescent="0.25">
      <c r="A601" s="11">
        <v>2018</v>
      </c>
      <c r="B601" s="11">
        <v>1004</v>
      </c>
      <c r="C601" s="11" t="s">
        <v>23</v>
      </c>
      <c r="D601" s="11" t="s">
        <v>31</v>
      </c>
      <c r="E601" s="84">
        <v>43300</v>
      </c>
      <c r="F601" s="11">
        <v>5</v>
      </c>
      <c r="G601" s="11">
        <v>41</v>
      </c>
      <c r="H601" s="11">
        <v>200</v>
      </c>
      <c r="I601" s="11">
        <v>801.42500000000007</v>
      </c>
      <c r="J601" s="11">
        <v>5</v>
      </c>
      <c r="K601" s="11">
        <v>731.61</v>
      </c>
    </row>
    <row r="602" spans="1:11" x14ac:dyDescent="0.25">
      <c r="A602" s="11">
        <v>2018</v>
      </c>
      <c r="B602" s="11">
        <v>1004</v>
      </c>
      <c r="C602" s="11" t="s">
        <v>23</v>
      </c>
      <c r="D602" s="11" t="s">
        <v>32</v>
      </c>
      <c r="E602" s="84">
        <v>43300</v>
      </c>
      <c r="F602" s="11">
        <v>5</v>
      </c>
      <c r="G602" s="11">
        <v>41</v>
      </c>
      <c r="H602" s="11">
        <v>200</v>
      </c>
      <c r="I602" s="11">
        <v>801.42500000000007</v>
      </c>
      <c r="J602" s="11">
        <v>6</v>
      </c>
      <c r="K602" s="11">
        <v>590.29999999999995</v>
      </c>
    </row>
    <row r="603" spans="1:11" x14ac:dyDescent="0.25">
      <c r="A603" s="11">
        <v>2018</v>
      </c>
      <c r="B603" s="11">
        <v>1004</v>
      </c>
      <c r="C603" s="11" t="s">
        <v>23</v>
      </c>
      <c r="D603" s="11" t="s">
        <v>33</v>
      </c>
      <c r="E603" s="84">
        <v>43300</v>
      </c>
      <c r="F603" s="11">
        <v>5</v>
      </c>
      <c r="G603" s="11">
        <v>41</v>
      </c>
      <c r="H603" s="11">
        <v>200</v>
      </c>
      <c r="I603" s="11">
        <v>801.42500000000007</v>
      </c>
      <c r="J603" s="11">
        <v>6</v>
      </c>
      <c r="K603" s="11">
        <v>581.34</v>
      </c>
    </row>
    <row r="604" spans="1:11" x14ac:dyDescent="0.25">
      <c r="A604" s="11">
        <v>2018</v>
      </c>
      <c r="B604" s="11">
        <v>1004</v>
      </c>
      <c r="C604" s="11" t="s">
        <v>23</v>
      </c>
      <c r="D604" s="11" t="s">
        <v>34</v>
      </c>
      <c r="E604" s="84">
        <v>43300</v>
      </c>
      <c r="F604" s="11">
        <v>5</v>
      </c>
      <c r="G604" s="11">
        <v>41</v>
      </c>
      <c r="H604" s="11">
        <v>200</v>
      </c>
      <c r="I604" s="11">
        <v>801.42500000000007</v>
      </c>
      <c r="J604" s="11">
        <v>7</v>
      </c>
      <c r="K604" s="11">
        <v>937.7</v>
      </c>
    </row>
    <row r="605" spans="1:11" x14ac:dyDescent="0.25">
      <c r="A605" s="11">
        <v>2018</v>
      </c>
      <c r="B605" s="11">
        <v>1004</v>
      </c>
      <c r="C605" s="11" t="s">
        <v>23</v>
      </c>
      <c r="D605" s="11" t="s">
        <v>35</v>
      </c>
      <c r="E605" s="84">
        <v>43300</v>
      </c>
      <c r="F605" s="11">
        <v>5</v>
      </c>
      <c r="G605" s="11">
        <v>41</v>
      </c>
      <c r="H605" s="11">
        <v>200</v>
      </c>
      <c r="I605" s="11">
        <v>801.42500000000007</v>
      </c>
      <c r="J605" s="11">
        <v>8</v>
      </c>
      <c r="K605" s="11">
        <v>755.49</v>
      </c>
    </row>
    <row r="606" spans="1:11" x14ac:dyDescent="0.25">
      <c r="A606" s="11">
        <v>2018</v>
      </c>
      <c r="B606" s="11">
        <v>1005</v>
      </c>
      <c r="C606" s="11" t="s">
        <v>23</v>
      </c>
      <c r="D606" s="11" t="s">
        <v>31</v>
      </c>
      <c r="E606" s="84">
        <v>43300</v>
      </c>
      <c r="F606" s="11">
        <v>5</v>
      </c>
      <c r="G606" s="11">
        <v>41</v>
      </c>
      <c r="H606" s="11">
        <v>200</v>
      </c>
      <c r="I606" s="11">
        <v>801.42500000000007</v>
      </c>
      <c r="J606" s="11">
        <v>9</v>
      </c>
      <c r="K606" s="11">
        <v>922.36</v>
      </c>
    </row>
    <row r="607" spans="1:11" x14ac:dyDescent="0.25">
      <c r="A607" s="11">
        <v>2018</v>
      </c>
      <c r="B607" s="11">
        <v>1005</v>
      </c>
      <c r="C607" s="11" t="s">
        <v>23</v>
      </c>
      <c r="D607" s="11" t="s">
        <v>32</v>
      </c>
      <c r="E607" s="84">
        <v>43300</v>
      </c>
      <c r="F607" s="11">
        <v>5</v>
      </c>
      <c r="G607" s="11">
        <v>41</v>
      </c>
      <c r="H607" s="11">
        <v>200</v>
      </c>
      <c r="I607" s="11">
        <v>801.42500000000007</v>
      </c>
      <c r="J607" s="11">
        <v>8</v>
      </c>
      <c r="K607" s="11">
        <v>1020.43</v>
      </c>
    </row>
    <row r="608" spans="1:11" x14ac:dyDescent="0.25">
      <c r="A608" s="11">
        <v>2018</v>
      </c>
      <c r="B608" s="11">
        <v>1005</v>
      </c>
      <c r="C608" s="11" t="s">
        <v>23</v>
      </c>
      <c r="D608" s="11" t="s">
        <v>33</v>
      </c>
      <c r="E608" s="84">
        <v>43300</v>
      </c>
      <c r="F608" s="11">
        <v>5</v>
      </c>
      <c r="G608" s="11">
        <v>41</v>
      </c>
      <c r="H608" s="11">
        <v>200</v>
      </c>
      <c r="I608" s="11">
        <v>801.42500000000007</v>
      </c>
      <c r="J608" s="11">
        <v>8</v>
      </c>
      <c r="K608" s="11">
        <v>1203.6400000000001</v>
      </c>
    </row>
    <row r="609" spans="1:11" x14ac:dyDescent="0.25">
      <c r="A609" s="11">
        <v>2018</v>
      </c>
      <c r="B609" s="11">
        <v>1005</v>
      </c>
      <c r="C609" s="11" t="s">
        <v>23</v>
      </c>
      <c r="D609" s="11" t="s">
        <v>34</v>
      </c>
      <c r="E609" s="84">
        <v>43300</v>
      </c>
      <c r="F609" s="11">
        <v>5</v>
      </c>
      <c r="G609" s="11">
        <v>41</v>
      </c>
      <c r="H609" s="11">
        <v>200</v>
      </c>
      <c r="I609" s="11">
        <v>801.42500000000007</v>
      </c>
      <c r="J609" s="11">
        <v>8</v>
      </c>
      <c r="K609" s="11">
        <v>840.75</v>
      </c>
    </row>
    <row r="610" spans="1:11" x14ac:dyDescent="0.25">
      <c r="A610" s="11">
        <v>2018</v>
      </c>
      <c r="B610" s="11">
        <v>1005</v>
      </c>
      <c r="C610" s="11" t="s">
        <v>23</v>
      </c>
      <c r="D610" s="11" t="s">
        <v>35</v>
      </c>
      <c r="E610" s="84">
        <v>43300</v>
      </c>
      <c r="F610" s="11">
        <v>5</v>
      </c>
      <c r="G610" s="11">
        <v>41</v>
      </c>
      <c r="H610" s="11">
        <v>200</v>
      </c>
      <c r="I610" s="11">
        <v>801.42500000000007</v>
      </c>
      <c r="J610" s="11">
        <v>9</v>
      </c>
      <c r="K610" s="11">
        <v>1156.8599999999999</v>
      </c>
    </row>
    <row r="611" spans="1:11" x14ac:dyDescent="0.25">
      <c r="A611" s="11">
        <v>2018</v>
      </c>
      <c r="B611" s="11">
        <v>1006</v>
      </c>
      <c r="C611" s="11" t="s">
        <v>30</v>
      </c>
      <c r="D611" s="11" t="s">
        <v>32</v>
      </c>
      <c r="E611" s="84">
        <v>43300</v>
      </c>
      <c r="F611" s="11">
        <v>5</v>
      </c>
      <c r="G611" s="11">
        <v>41</v>
      </c>
      <c r="H611" s="11">
        <v>200</v>
      </c>
      <c r="I611" s="11">
        <v>801.42500000000007</v>
      </c>
      <c r="J611" s="11">
        <v>8</v>
      </c>
      <c r="K611" s="11">
        <v>1251.3</v>
      </c>
    </row>
    <row r="612" spans="1:11" x14ac:dyDescent="0.25">
      <c r="A612" s="11">
        <v>2018</v>
      </c>
      <c r="B612" s="11">
        <v>1006</v>
      </c>
      <c r="C612" s="11" t="s">
        <v>30</v>
      </c>
      <c r="D612" s="11" t="s">
        <v>33</v>
      </c>
      <c r="E612" s="84">
        <v>43300</v>
      </c>
      <c r="F612" s="11">
        <v>5</v>
      </c>
      <c r="G612" s="11">
        <v>41</v>
      </c>
      <c r="H612" s="11">
        <v>200</v>
      </c>
      <c r="I612" s="11">
        <v>801.42500000000007</v>
      </c>
      <c r="J612" s="11">
        <v>9</v>
      </c>
      <c r="K612" s="11">
        <v>1076.72</v>
      </c>
    </row>
    <row r="613" spans="1:11" x14ac:dyDescent="0.25">
      <c r="A613" s="11">
        <v>2018</v>
      </c>
      <c r="B613" s="11">
        <v>1006</v>
      </c>
      <c r="C613" s="11" t="s">
        <v>30</v>
      </c>
      <c r="D613" s="11" t="s">
        <v>34</v>
      </c>
      <c r="E613" s="84">
        <v>43300</v>
      </c>
      <c r="F613" s="11">
        <v>5</v>
      </c>
      <c r="G613" s="11">
        <v>41</v>
      </c>
      <c r="H613" s="11">
        <v>200</v>
      </c>
      <c r="I613" s="11">
        <v>801.42500000000007</v>
      </c>
      <c r="J613" s="11">
        <v>9</v>
      </c>
      <c r="K613" s="11">
        <v>1091.55</v>
      </c>
    </row>
    <row r="614" spans="1:11" x14ac:dyDescent="0.25">
      <c r="A614" s="11">
        <v>2018</v>
      </c>
      <c r="B614" s="11">
        <v>1006</v>
      </c>
      <c r="C614" s="11" t="s">
        <v>30</v>
      </c>
      <c r="D614" s="11" t="s">
        <v>35</v>
      </c>
      <c r="E614" s="84">
        <v>43300</v>
      </c>
      <c r="F614" s="11">
        <v>5</v>
      </c>
      <c r="G614" s="11">
        <v>41</v>
      </c>
      <c r="H614" s="11">
        <v>200</v>
      </c>
      <c r="I614" s="11">
        <v>801.42500000000007</v>
      </c>
      <c r="J614" s="11">
        <v>8</v>
      </c>
      <c r="K614" s="11">
        <v>1327.91</v>
      </c>
    </row>
    <row r="615" spans="1:11" x14ac:dyDescent="0.25">
      <c r="A615" s="11">
        <v>2018</v>
      </c>
      <c r="B615" s="11">
        <v>1007</v>
      </c>
      <c r="C615" s="11" t="s">
        <v>29</v>
      </c>
      <c r="D615" s="11" t="s">
        <v>31</v>
      </c>
      <c r="E615" s="84">
        <v>43300</v>
      </c>
      <c r="F615" s="11">
        <v>5</v>
      </c>
      <c r="G615" s="11">
        <v>41</v>
      </c>
      <c r="H615" s="11">
        <v>200</v>
      </c>
      <c r="I615" s="11">
        <v>801.42500000000007</v>
      </c>
      <c r="J615" s="11">
        <v>6</v>
      </c>
      <c r="K615" s="11">
        <v>623.75</v>
      </c>
    </row>
    <row r="616" spans="1:11" x14ac:dyDescent="0.25">
      <c r="A616" s="11">
        <v>2018</v>
      </c>
      <c r="B616" s="11">
        <v>1007</v>
      </c>
      <c r="C616" s="11" t="s">
        <v>29</v>
      </c>
      <c r="D616" s="11" t="s">
        <v>32</v>
      </c>
      <c r="E616" s="84">
        <v>43300</v>
      </c>
      <c r="F616" s="11">
        <v>5</v>
      </c>
      <c r="G616" s="11">
        <v>41</v>
      </c>
      <c r="H616" s="11">
        <v>200</v>
      </c>
      <c r="I616" s="11">
        <v>801.42500000000007</v>
      </c>
      <c r="J616" s="11">
        <v>7</v>
      </c>
      <c r="K616" s="11">
        <v>461.45</v>
      </c>
    </row>
    <row r="617" spans="1:11" x14ac:dyDescent="0.25">
      <c r="A617" s="11">
        <v>2018</v>
      </c>
      <c r="B617" s="11">
        <v>1007</v>
      </c>
      <c r="C617" s="11" t="s">
        <v>29</v>
      </c>
      <c r="D617" s="11" t="s">
        <v>33</v>
      </c>
      <c r="E617" s="84">
        <v>43300</v>
      </c>
      <c r="F617" s="11">
        <v>5</v>
      </c>
      <c r="G617" s="11">
        <v>41</v>
      </c>
      <c r="H617" s="11">
        <v>200</v>
      </c>
      <c r="I617" s="11">
        <v>801.42500000000007</v>
      </c>
      <c r="J617" s="11">
        <v>7</v>
      </c>
      <c r="K617" s="11">
        <v>554.04</v>
      </c>
    </row>
    <row r="618" spans="1:11" x14ac:dyDescent="0.25">
      <c r="A618" s="11">
        <v>2018</v>
      </c>
      <c r="B618" s="11">
        <v>1007</v>
      </c>
      <c r="C618" s="11" t="s">
        <v>29</v>
      </c>
      <c r="D618" s="11" t="s">
        <v>34</v>
      </c>
      <c r="E618" s="84">
        <v>43300</v>
      </c>
      <c r="F618" s="11">
        <v>5</v>
      </c>
      <c r="G618" s="11">
        <v>41</v>
      </c>
      <c r="H618" s="11">
        <v>200</v>
      </c>
      <c r="I618" s="11">
        <v>801.42500000000007</v>
      </c>
      <c r="J618" s="11">
        <v>5</v>
      </c>
      <c r="K618" s="11">
        <v>871.58</v>
      </c>
    </row>
    <row r="619" spans="1:11" x14ac:dyDescent="0.25">
      <c r="A619" s="11">
        <v>2018</v>
      </c>
      <c r="B619" s="11">
        <v>1007</v>
      </c>
      <c r="C619" s="11" t="s">
        <v>29</v>
      </c>
      <c r="D619" s="11" t="s">
        <v>35</v>
      </c>
      <c r="E619" s="84">
        <v>43300</v>
      </c>
      <c r="F619" s="11">
        <v>5</v>
      </c>
      <c r="G619" s="11">
        <v>41</v>
      </c>
      <c r="H619" s="11">
        <v>200</v>
      </c>
      <c r="I619" s="11">
        <v>801.42500000000007</v>
      </c>
      <c r="J619" s="11">
        <v>7</v>
      </c>
      <c r="K619" s="11">
        <v>1017.15</v>
      </c>
    </row>
    <row r="620" spans="1:11" x14ac:dyDescent="0.25">
      <c r="A620" s="11">
        <v>2018</v>
      </c>
      <c r="B620" s="11">
        <v>1008</v>
      </c>
      <c r="C620" s="11" t="s">
        <v>28</v>
      </c>
      <c r="D620" s="11" t="s">
        <v>31</v>
      </c>
      <c r="E620" s="84">
        <v>43300</v>
      </c>
      <c r="F620" s="11">
        <v>5</v>
      </c>
      <c r="G620" s="11">
        <v>41</v>
      </c>
      <c r="H620" s="11">
        <v>200</v>
      </c>
      <c r="I620" s="11">
        <v>801.42500000000007</v>
      </c>
      <c r="J620" s="11">
        <v>10</v>
      </c>
      <c r="K620" s="11">
        <v>1013.25</v>
      </c>
    </row>
    <row r="621" spans="1:11" x14ac:dyDescent="0.25">
      <c r="A621" s="11">
        <v>2018</v>
      </c>
      <c r="B621" s="11">
        <v>1008</v>
      </c>
      <c r="C621" s="11" t="s">
        <v>28</v>
      </c>
      <c r="D621" s="11" t="s">
        <v>32</v>
      </c>
      <c r="E621" s="84">
        <v>43300</v>
      </c>
      <c r="F621" s="11">
        <v>5</v>
      </c>
      <c r="G621" s="11">
        <v>41</v>
      </c>
      <c r="H621" s="11">
        <v>200</v>
      </c>
      <c r="I621" s="11">
        <v>801.42500000000007</v>
      </c>
      <c r="J621" s="11">
        <v>8</v>
      </c>
      <c r="K621" s="11">
        <v>929.75</v>
      </c>
    </row>
    <row r="622" spans="1:11" x14ac:dyDescent="0.25">
      <c r="A622" s="11">
        <v>2018</v>
      </c>
      <c r="B622" s="11">
        <v>1008</v>
      </c>
      <c r="C622" s="11" t="s">
        <v>28</v>
      </c>
      <c r="D622" s="11" t="s">
        <v>33</v>
      </c>
      <c r="E622" s="84">
        <v>43300</v>
      </c>
      <c r="F622" s="11">
        <v>5</v>
      </c>
      <c r="G622" s="11">
        <v>41</v>
      </c>
      <c r="H622" s="11">
        <v>200</v>
      </c>
      <c r="I622" s="11">
        <v>801.42500000000007</v>
      </c>
      <c r="J622" s="11">
        <v>7</v>
      </c>
      <c r="K622" s="11">
        <v>887.15</v>
      </c>
    </row>
    <row r="623" spans="1:11" x14ac:dyDescent="0.25">
      <c r="A623" s="11">
        <v>2018</v>
      </c>
      <c r="B623" s="11">
        <v>1008</v>
      </c>
      <c r="C623" s="11" t="s">
        <v>28</v>
      </c>
      <c r="D623" s="11" t="s">
        <v>34</v>
      </c>
      <c r="E623" s="84">
        <v>43300</v>
      </c>
      <c r="F623" s="11">
        <v>5</v>
      </c>
      <c r="G623" s="11">
        <v>41</v>
      </c>
      <c r="H623" s="11">
        <v>200</v>
      </c>
      <c r="I623" s="11">
        <v>801.42500000000007</v>
      </c>
      <c r="J623" s="11">
        <v>6</v>
      </c>
      <c r="K623" s="11">
        <v>977</v>
      </c>
    </row>
    <row r="624" spans="1:11" x14ac:dyDescent="0.25">
      <c r="A624" s="11">
        <v>2018</v>
      </c>
      <c r="B624" s="11">
        <v>1008</v>
      </c>
      <c r="C624" s="11" t="s">
        <v>28</v>
      </c>
      <c r="D624" s="11" t="s">
        <v>35</v>
      </c>
      <c r="E624" s="84">
        <v>43300</v>
      </c>
      <c r="F624" s="11">
        <v>5</v>
      </c>
      <c r="G624" s="11">
        <v>41</v>
      </c>
      <c r="H624" s="11">
        <v>200</v>
      </c>
      <c r="I624" s="11">
        <v>801.42500000000007</v>
      </c>
      <c r="J624" s="11">
        <v>8</v>
      </c>
      <c r="K624" s="11">
        <v>1097.6099999999999</v>
      </c>
    </row>
    <row r="625" spans="1:11" x14ac:dyDescent="0.25">
      <c r="A625" s="11">
        <v>2018</v>
      </c>
      <c r="B625" s="11">
        <v>1009</v>
      </c>
      <c r="C625" s="11" t="s">
        <v>28</v>
      </c>
      <c r="D625" s="11" t="s">
        <v>31</v>
      </c>
      <c r="E625" s="84">
        <v>43300</v>
      </c>
      <c r="F625" s="11">
        <v>5</v>
      </c>
      <c r="G625" s="11">
        <v>41</v>
      </c>
      <c r="H625" s="11">
        <v>200</v>
      </c>
      <c r="I625" s="11">
        <v>801.42500000000007</v>
      </c>
      <c r="J625" s="11">
        <v>13</v>
      </c>
      <c r="K625" s="11">
        <v>816.65</v>
      </c>
    </row>
    <row r="626" spans="1:11" x14ac:dyDescent="0.25">
      <c r="A626" s="11">
        <v>2018</v>
      </c>
      <c r="B626" s="11">
        <v>1009</v>
      </c>
      <c r="C626" s="11" t="s">
        <v>28</v>
      </c>
      <c r="D626" s="11" t="s">
        <v>32</v>
      </c>
      <c r="E626" s="84">
        <v>43300</v>
      </c>
      <c r="F626" s="11">
        <v>5</v>
      </c>
      <c r="G626" s="11">
        <v>41</v>
      </c>
      <c r="H626" s="11">
        <v>200</v>
      </c>
      <c r="I626" s="11">
        <v>801.42500000000007</v>
      </c>
      <c r="J626" s="11">
        <v>8</v>
      </c>
      <c r="K626" s="11">
        <v>1447.21</v>
      </c>
    </row>
    <row r="627" spans="1:11" x14ac:dyDescent="0.25">
      <c r="A627" s="11">
        <v>2018</v>
      </c>
      <c r="B627" s="11">
        <v>1009</v>
      </c>
      <c r="C627" s="11" t="s">
        <v>28</v>
      </c>
      <c r="D627" s="11" t="s">
        <v>33</v>
      </c>
      <c r="E627" s="84">
        <v>43300</v>
      </c>
      <c r="F627" s="11">
        <v>5</v>
      </c>
      <c r="G627" s="11">
        <v>41</v>
      </c>
      <c r="H627" s="11">
        <v>200</v>
      </c>
      <c r="I627" s="11">
        <v>801.42500000000007</v>
      </c>
      <c r="J627" s="11">
        <v>8</v>
      </c>
      <c r="K627" s="11">
        <v>1218.3399999999999</v>
      </c>
    </row>
    <row r="628" spans="1:11" x14ac:dyDescent="0.25">
      <c r="A628" s="11">
        <v>2018</v>
      </c>
      <c r="B628" s="11">
        <v>1009</v>
      </c>
      <c r="C628" s="11" t="s">
        <v>28</v>
      </c>
      <c r="D628" s="11" t="s">
        <v>34</v>
      </c>
      <c r="E628" s="84">
        <v>43300</v>
      </c>
      <c r="F628" s="11">
        <v>5</v>
      </c>
      <c r="G628" s="11">
        <v>41</v>
      </c>
      <c r="H628" s="11">
        <v>200</v>
      </c>
      <c r="I628" s="11">
        <v>801.42500000000007</v>
      </c>
      <c r="J628" s="11">
        <v>12</v>
      </c>
      <c r="K628" s="11">
        <v>875.83</v>
      </c>
    </row>
    <row r="629" spans="1:11" x14ac:dyDescent="0.25">
      <c r="A629" s="11">
        <v>2018</v>
      </c>
      <c r="B629" s="11">
        <v>1009</v>
      </c>
      <c r="C629" s="11" t="s">
        <v>28</v>
      </c>
      <c r="D629" s="11" t="s">
        <v>35</v>
      </c>
      <c r="E629" s="84">
        <v>43300</v>
      </c>
      <c r="F629" s="11">
        <v>5</v>
      </c>
      <c r="G629" s="11">
        <v>41</v>
      </c>
      <c r="H629" s="11">
        <v>200</v>
      </c>
      <c r="I629" s="11">
        <v>801.42500000000007</v>
      </c>
      <c r="J629" s="11">
        <v>7</v>
      </c>
      <c r="K629" s="11">
        <v>826.16</v>
      </c>
    </row>
    <row r="630" spans="1:11" x14ac:dyDescent="0.25">
      <c r="A630" s="11">
        <v>2018</v>
      </c>
      <c r="B630" s="11">
        <v>1010</v>
      </c>
      <c r="C630" s="11" t="s">
        <v>23</v>
      </c>
      <c r="D630" s="11" t="s">
        <v>31</v>
      </c>
      <c r="E630" s="84">
        <v>43300</v>
      </c>
      <c r="F630" s="11">
        <v>5</v>
      </c>
      <c r="G630" s="11">
        <v>41</v>
      </c>
      <c r="H630" s="11">
        <v>200</v>
      </c>
      <c r="I630" s="11">
        <v>801.42500000000007</v>
      </c>
      <c r="J630" s="11">
        <v>8</v>
      </c>
      <c r="K630" s="11">
        <v>1284.04</v>
      </c>
    </row>
    <row r="631" spans="1:11" x14ac:dyDescent="0.25">
      <c r="A631" s="11">
        <v>2018</v>
      </c>
      <c r="B631" s="11">
        <v>1010</v>
      </c>
      <c r="C631" s="11" t="s">
        <v>23</v>
      </c>
      <c r="D631" s="11" t="s">
        <v>32</v>
      </c>
      <c r="E631" s="84">
        <v>43300</v>
      </c>
      <c r="F631" s="11">
        <v>5</v>
      </c>
      <c r="G631" s="11">
        <v>41</v>
      </c>
      <c r="H631" s="11">
        <v>200</v>
      </c>
      <c r="I631" s="11">
        <v>801.42500000000007</v>
      </c>
      <c r="J631" s="11">
        <v>8</v>
      </c>
      <c r="K631" s="11">
        <v>956.89</v>
      </c>
    </row>
    <row r="632" spans="1:11" x14ac:dyDescent="0.25">
      <c r="A632" s="11">
        <v>2018</v>
      </c>
      <c r="B632" s="11">
        <v>1010</v>
      </c>
      <c r="C632" s="11" t="s">
        <v>23</v>
      </c>
      <c r="D632" s="11" t="s">
        <v>33</v>
      </c>
      <c r="E632" s="84">
        <v>43300</v>
      </c>
      <c r="F632" s="11">
        <v>5</v>
      </c>
      <c r="G632" s="11">
        <v>41</v>
      </c>
      <c r="H632" s="11">
        <v>200</v>
      </c>
      <c r="I632" s="11">
        <v>801.42500000000007</v>
      </c>
      <c r="J632" s="11">
        <v>9</v>
      </c>
      <c r="K632" s="11">
        <v>1185.26</v>
      </c>
    </row>
    <row r="633" spans="1:11" x14ac:dyDescent="0.25">
      <c r="A633" s="11">
        <v>2018</v>
      </c>
      <c r="B633" s="11">
        <v>1010</v>
      </c>
      <c r="C633" s="11" t="s">
        <v>23</v>
      </c>
      <c r="D633" s="11" t="s">
        <v>34</v>
      </c>
      <c r="E633" s="84">
        <v>43300</v>
      </c>
      <c r="F633" s="11">
        <v>5</v>
      </c>
      <c r="G633" s="11">
        <v>41</v>
      </c>
      <c r="H633" s="11">
        <v>200</v>
      </c>
      <c r="I633" s="11">
        <v>801.42500000000007</v>
      </c>
      <c r="J633" s="11">
        <v>7</v>
      </c>
      <c r="K633" s="11">
        <v>796.76</v>
      </c>
    </row>
    <row r="634" spans="1:11" x14ac:dyDescent="0.25">
      <c r="A634" s="11">
        <v>2018</v>
      </c>
      <c r="B634" s="11">
        <v>1010</v>
      </c>
      <c r="C634" s="11" t="s">
        <v>23</v>
      </c>
      <c r="D634" s="11" t="s">
        <v>35</v>
      </c>
      <c r="E634" s="84">
        <v>43300</v>
      </c>
      <c r="F634" s="11">
        <v>5</v>
      </c>
      <c r="G634" s="11">
        <v>41</v>
      </c>
      <c r="H634" s="11">
        <v>200</v>
      </c>
      <c r="I634" s="11">
        <v>801.42500000000007</v>
      </c>
      <c r="J634" s="11">
        <v>8</v>
      </c>
      <c r="K634" s="11">
        <v>1274.53</v>
      </c>
    </row>
    <row r="635" spans="1:11" x14ac:dyDescent="0.25">
      <c r="A635" s="11">
        <v>2018</v>
      </c>
      <c r="B635" s="11">
        <v>1011</v>
      </c>
      <c r="C635" s="11" t="s">
        <v>30</v>
      </c>
      <c r="D635" s="11" t="s">
        <v>31</v>
      </c>
      <c r="E635" s="84">
        <v>43300</v>
      </c>
      <c r="F635" s="11">
        <v>5</v>
      </c>
      <c r="G635" s="11">
        <v>41</v>
      </c>
      <c r="H635" s="11">
        <v>200</v>
      </c>
      <c r="I635" s="11">
        <v>801.42500000000007</v>
      </c>
      <c r="J635" s="11">
        <v>10</v>
      </c>
      <c r="K635" s="11">
        <v>1036.74</v>
      </c>
    </row>
    <row r="636" spans="1:11" x14ac:dyDescent="0.25">
      <c r="A636" s="11">
        <v>2018</v>
      </c>
      <c r="B636" s="11">
        <v>1011</v>
      </c>
      <c r="C636" s="11" t="s">
        <v>30</v>
      </c>
      <c r="D636" s="11" t="s">
        <v>32</v>
      </c>
      <c r="E636" s="84">
        <v>43300</v>
      </c>
      <c r="F636" s="11">
        <v>5</v>
      </c>
      <c r="G636" s="11">
        <v>41</v>
      </c>
      <c r="H636" s="11">
        <v>200</v>
      </c>
      <c r="I636" s="11">
        <v>801.42500000000007</v>
      </c>
      <c r="J636" s="11">
        <v>7</v>
      </c>
      <c r="K636" s="11">
        <v>809.33</v>
      </c>
    </row>
    <row r="637" spans="1:11" x14ac:dyDescent="0.25">
      <c r="A637" s="11">
        <v>2018</v>
      </c>
      <c r="B637" s="11">
        <v>1011</v>
      </c>
      <c r="C637" s="11" t="s">
        <v>30</v>
      </c>
      <c r="D637" s="11" t="s">
        <v>33</v>
      </c>
      <c r="E637" s="84">
        <v>43300</v>
      </c>
      <c r="F637" s="11">
        <v>5</v>
      </c>
      <c r="G637" s="11">
        <v>41</v>
      </c>
      <c r="H637" s="11">
        <v>200</v>
      </c>
      <c r="I637" s="11">
        <v>801.42500000000007</v>
      </c>
      <c r="J637" s="11">
        <v>10</v>
      </c>
      <c r="K637" s="11">
        <v>1032.1400000000001</v>
      </c>
    </row>
    <row r="638" spans="1:11" x14ac:dyDescent="0.25">
      <c r="A638" s="11">
        <v>2018</v>
      </c>
      <c r="B638" s="11">
        <v>1011</v>
      </c>
      <c r="C638" s="11" t="s">
        <v>30</v>
      </c>
      <c r="D638" s="11" t="s">
        <v>34</v>
      </c>
      <c r="E638" s="84">
        <v>43300</v>
      </c>
      <c r="F638" s="11">
        <v>5</v>
      </c>
      <c r="G638" s="11">
        <v>41</v>
      </c>
      <c r="H638" s="11">
        <v>200</v>
      </c>
      <c r="I638" s="11">
        <v>801.42500000000007</v>
      </c>
      <c r="J638" s="11">
        <v>9</v>
      </c>
      <c r="K638" s="11">
        <v>1166.79</v>
      </c>
    </row>
    <row r="639" spans="1:11" x14ac:dyDescent="0.25">
      <c r="A639" s="11">
        <v>2018</v>
      </c>
      <c r="B639" s="11">
        <v>1011</v>
      </c>
      <c r="C639" s="11" t="s">
        <v>30</v>
      </c>
      <c r="D639" s="11" t="s">
        <v>35</v>
      </c>
      <c r="E639" s="84">
        <v>43300</v>
      </c>
      <c r="F639" s="11">
        <v>5</v>
      </c>
      <c r="G639" s="11">
        <v>41</v>
      </c>
      <c r="H639" s="11">
        <v>200</v>
      </c>
      <c r="I639" s="11">
        <v>801.42500000000007</v>
      </c>
      <c r="J639" s="11">
        <v>7</v>
      </c>
      <c r="K639" s="11">
        <v>926.31</v>
      </c>
    </row>
    <row r="640" spans="1:11" x14ac:dyDescent="0.25">
      <c r="A640" s="11">
        <v>2018</v>
      </c>
      <c r="B640" s="11">
        <v>1012</v>
      </c>
      <c r="C640" s="11" t="s">
        <v>29</v>
      </c>
      <c r="D640" s="11" t="s">
        <v>31</v>
      </c>
      <c r="E640" s="84">
        <v>43300</v>
      </c>
      <c r="F640" s="11">
        <v>5</v>
      </c>
      <c r="G640" s="11">
        <v>41</v>
      </c>
      <c r="H640" s="11">
        <v>200</v>
      </c>
      <c r="I640" s="11">
        <v>801.42500000000007</v>
      </c>
      <c r="J640" s="11">
        <v>9</v>
      </c>
      <c r="K640" s="11">
        <v>671.08</v>
      </c>
    </row>
    <row r="641" spans="1:11" x14ac:dyDescent="0.25">
      <c r="A641" s="11">
        <v>2018</v>
      </c>
      <c r="B641" s="11">
        <v>1012</v>
      </c>
      <c r="C641" s="11" t="s">
        <v>29</v>
      </c>
      <c r="D641" s="11" t="s">
        <v>32</v>
      </c>
      <c r="E641" s="84">
        <v>43300</v>
      </c>
      <c r="F641" s="11">
        <v>5</v>
      </c>
      <c r="G641" s="11">
        <v>41</v>
      </c>
      <c r="H641" s="11">
        <v>200</v>
      </c>
      <c r="I641" s="11">
        <v>801.42500000000007</v>
      </c>
      <c r="J641" s="11">
        <v>7</v>
      </c>
      <c r="K641" s="11">
        <v>1100.47</v>
      </c>
    </row>
    <row r="642" spans="1:11" x14ac:dyDescent="0.25">
      <c r="A642" s="11">
        <v>2018</v>
      </c>
      <c r="B642" s="11">
        <v>1012</v>
      </c>
      <c r="C642" s="11" t="s">
        <v>29</v>
      </c>
      <c r="D642" s="11" t="s">
        <v>33</v>
      </c>
      <c r="E642" s="84">
        <v>43300</v>
      </c>
      <c r="F642" s="11">
        <v>5</v>
      </c>
      <c r="G642" s="11">
        <v>41</v>
      </c>
      <c r="H642" s="11">
        <v>200</v>
      </c>
      <c r="I642" s="11">
        <v>801.42500000000007</v>
      </c>
      <c r="J642" s="11">
        <v>6</v>
      </c>
      <c r="K642" s="11">
        <v>1318.25</v>
      </c>
    </row>
    <row r="643" spans="1:11" x14ac:dyDescent="0.25">
      <c r="A643" s="11">
        <v>2018</v>
      </c>
      <c r="B643" s="11">
        <v>1012</v>
      </c>
      <c r="C643" s="11" t="s">
        <v>29</v>
      </c>
      <c r="D643" s="11" t="s">
        <v>34</v>
      </c>
      <c r="E643" s="84">
        <v>43300</v>
      </c>
      <c r="F643" s="11">
        <v>5</v>
      </c>
      <c r="G643" s="11">
        <v>41</v>
      </c>
      <c r="H643" s="11">
        <v>200</v>
      </c>
      <c r="I643" s="11">
        <v>801.42500000000007</v>
      </c>
      <c r="J643" s="11">
        <v>5</v>
      </c>
      <c r="K643" s="11">
        <v>932.74</v>
      </c>
    </row>
    <row r="644" spans="1:11" x14ac:dyDescent="0.25">
      <c r="A644" s="11">
        <v>2018</v>
      </c>
      <c r="B644" s="11">
        <v>1012</v>
      </c>
      <c r="C644" s="11" t="s">
        <v>29</v>
      </c>
      <c r="D644" s="11" t="s">
        <v>35</v>
      </c>
      <c r="E644" s="84">
        <v>43300</v>
      </c>
      <c r="F644" s="11">
        <v>5</v>
      </c>
      <c r="G644" s="11">
        <v>41</v>
      </c>
      <c r="H644" s="11">
        <v>200</v>
      </c>
      <c r="I644" s="11">
        <v>801.42500000000007</v>
      </c>
      <c r="J644" s="11">
        <v>6</v>
      </c>
      <c r="K644" s="11">
        <v>854.97</v>
      </c>
    </row>
    <row r="645" spans="1:11" x14ac:dyDescent="0.25">
      <c r="A645" s="11">
        <v>2018</v>
      </c>
      <c r="B645" s="11">
        <v>1001</v>
      </c>
      <c r="C645" s="11" t="s">
        <v>29</v>
      </c>
      <c r="D645" s="11" t="s">
        <v>31</v>
      </c>
      <c r="E645" s="84">
        <v>43307</v>
      </c>
      <c r="F645" s="11">
        <v>6</v>
      </c>
      <c r="G645" s="11">
        <v>48</v>
      </c>
      <c r="H645" s="11">
        <v>207</v>
      </c>
      <c r="I645" s="11">
        <v>939.625</v>
      </c>
      <c r="J645" s="11">
        <v>7</v>
      </c>
      <c r="K645" s="11">
        <v>1381.93</v>
      </c>
    </row>
    <row r="646" spans="1:11" x14ac:dyDescent="0.25">
      <c r="A646" s="11">
        <v>2018</v>
      </c>
      <c r="B646" s="11">
        <v>1001</v>
      </c>
      <c r="C646" s="11" t="s">
        <v>29</v>
      </c>
      <c r="D646" s="11" t="s">
        <v>32</v>
      </c>
      <c r="E646" s="84">
        <v>43307</v>
      </c>
      <c r="F646" s="11">
        <v>6</v>
      </c>
      <c r="G646" s="11">
        <v>48</v>
      </c>
      <c r="H646" s="11">
        <v>207</v>
      </c>
      <c r="I646" s="11">
        <v>939.625</v>
      </c>
      <c r="J646" s="11">
        <v>6</v>
      </c>
      <c r="K646" s="11">
        <v>563.46</v>
      </c>
    </row>
    <row r="647" spans="1:11" x14ac:dyDescent="0.25">
      <c r="A647" s="11">
        <v>2018</v>
      </c>
      <c r="B647" s="11">
        <v>1001</v>
      </c>
      <c r="C647" s="11" t="s">
        <v>29</v>
      </c>
      <c r="D647" s="11" t="s">
        <v>33</v>
      </c>
      <c r="E647" s="84">
        <v>43307</v>
      </c>
      <c r="F647" s="11">
        <v>6</v>
      </c>
      <c r="G647" s="11">
        <v>48</v>
      </c>
      <c r="H647" s="11">
        <v>207</v>
      </c>
      <c r="I647" s="11">
        <v>939.625</v>
      </c>
      <c r="J647" s="11">
        <v>8</v>
      </c>
      <c r="K647" s="11">
        <v>758.15</v>
      </c>
    </row>
    <row r="648" spans="1:11" x14ac:dyDescent="0.25">
      <c r="A648" s="11">
        <v>2018</v>
      </c>
      <c r="B648" s="11">
        <v>1001</v>
      </c>
      <c r="C648" s="11" t="s">
        <v>29</v>
      </c>
      <c r="D648" s="11" t="s">
        <v>34</v>
      </c>
      <c r="E648" s="84">
        <v>43307</v>
      </c>
      <c r="F648" s="11">
        <v>6</v>
      </c>
      <c r="G648" s="11">
        <v>48</v>
      </c>
      <c r="H648" s="11">
        <v>207</v>
      </c>
      <c r="I648" s="11">
        <v>939.625</v>
      </c>
      <c r="J648" s="11">
        <v>10</v>
      </c>
      <c r="K648" s="11">
        <v>1095.98</v>
      </c>
    </row>
    <row r="649" spans="1:11" x14ac:dyDescent="0.25">
      <c r="A649" s="11">
        <v>2018</v>
      </c>
      <c r="B649" s="11">
        <v>1002</v>
      </c>
      <c r="C649" s="11" t="s">
        <v>28</v>
      </c>
      <c r="D649" s="11" t="s">
        <v>31</v>
      </c>
      <c r="E649" s="84">
        <v>43307</v>
      </c>
      <c r="F649" s="11">
        <v>6</v>
      </c>
      <c r="G649" s="11">
        <v>48</v>
      </c>
      <c r="H649" s="11">
        <v>207</v>
      </c>
      <c r="I649" s="11">
        <v>939.625</v>
      </c>
      <c r="J649" s="11">
        <v>7</v>
      </c>
      <c r="K649" s="11">
        <v>1107.78</v>
      </c>
    </row>
    <row r="650" spans="1:11" x14ac:dyDescent="0.25">
      <c r="A650" s="11">
        <v>2018</v>
      </c>
      <c r="B650" s="11">
        <v>1002</v>
      </c>
      <c r="C650" s="11" t="s">
        <v>28</v>
      </c>
      <c r="D650" s="11" t="s">
        <v>32</v>
      </c>
      <c r="E650" s="84">
        <v>43307</v>
      </c>
      <c r="F650" s="11">
        <v>6</v>
      </c>
      <c r="G650" s="11">
        <v>48</v>
      </c>
      <c r="H650" s="11">
        <v>207</v>
      </c>
      <c r="I650" s="11">
        <v>939.625</v>
      </c>
      <c r="J650" s="11">
        <v>6</v>
      </c>
      <c r="K650" s="11">
        <v>815.92</v>
      </c>
    </row>
    <row r="651" spans="1:11" x14ac:dyDescent="0.25">
      <c r="A651" s="11">
        <v>2018</v>
      </c>
      <c r="B651" s="11">
        <v>1002</v>
      </c>
      <c r="C651" s="11" t="s">
        <v>28</v>
      </c>
      <c r="D651" s="11" t="s">
        <v>33</v>
      </c>
      <c r="E651" s="84">
        <v>43307</v>
      </c>
      <c r="F651" s="11">
        <v>6</v>
      </c>
      <c r="G651" s="11">
        <v>48</v>
      </c>
      <c r="H651" s="11">
        <v>207</v>
      </c>
      <c r="I651" s="11">
        <v>939.625</v>
      </c>
      <c r="J651" s="11">
        <v>7</v>
      </c>
      <c r="K651" s="11">
        <v>964.39</v>
      </c>
    </row>
    <row r="652" spans="1:11" x14ac:dyDescent="0.25">
      <c r="A652" s="11">
        <v>2018</v>
      </c>
      <c r="B652" s="11">
        <v>1002</v>
      </c>
      <c r="C652" s="11" t="s">
        <v>28</v>
      </c>
      <c r="D652" s="11" t="s">
        <v>34</v>
      </c>
      <c r="E652" s="84">
        <v>43307</v>
      </c>
      <c r="F652" s="11">
        <v>6</v>
      </c>
      <c r="G652" s="11">
        <v>48</v>
      </c>
      <c r="H652" s="11">
        <v>207</v>
      </c>
      <c r="I652" s="11">
        <v>939.625</v>
      </c>
      <c r="J652" s="11">
        <v>6</v>
      </c>
      <c r="K652" s="11">
        <v>771.54</v>
      </c>
    </row>
    <row r="653" spans="1:11" x14ac:dyDescent="0.25">
      <c r="A653" s="11">
        <v>2018</v>
      </c>
      <c r="B653" s="11">
        <v>1003</v>
      </c>
      <c r="C653" s="11" t="s">
        <v>30</v>
      </c>
      <c r="D653" s="11" t="s">
        <v>31</v>
      </c>
      <c r="E653" s="84">
        <v>43307</v>
      </c>
      <c r="F653" s="11">
        <v>6</v>
      </c>
      <c r="G653" s="11">
        <v>48</v>
      </c>
      <c r="H653" s="11">
        <v>207</v>
      </c>
      <c r="I653" s="11">
        <v>939.625</v>
      </c>
      <c r="J653" s="11">
        <v>7</v>
      </c>
      <c r="K653" s="11">
        <v>1170.92</v>
      </c>
    </row>
    <row r="654" spans="1:11" x14ac:dyDescent="0.25">
      <c r="A654" s="11">
        <v>2018</v>
      </c>
      <c r="B654" s="11">
        <v>1003</v>
      </c>
      <c r="C654" s="11" t="s">
        <v>30</v>
      </c>
      <c r="D654" s="11" t="s">
        <v>32</v>
      </c>
      <c r="E654" s="84">
        <v>43307</v>
      </c>
      <c r="F654" s="11">
        <v>6</v>
      </c>
      <c r="G654" s="11">
        <v>48</v>
      </c>
      <c r="H654" s="11">
        <v>207</v>
      </c>
      <c r="I654" s="11">
        <v>939.625</v>
      </c>
      <c r="J654" s="11">
        <v>6</v>
      </c>
      <c r="K654" s="11">
        <v>1123.0899999999999</v>
      </c>
    </row>
    <row r="655" spans="1:11" x14ac:dyDescent="0.25">
      <c r="A655" s="11">
        <v>2018</v>
      </c>
      <c r="B655" s="11">
        <v>1003</v>
      </c>
      <c r="C655" s="11" t="s">
        <v>30</v>
      </c>
      <c r="D655" s="11" t="s">
        <v>33</v>
      </c>
      <c r="E655" s="84">
        <v>43307</v>
      </c>
      <c r="F655" s="11">
        <v>6</v>
      </c>
      <c r="G655" s="11">
        <v>48</v>
      </c>
      <c r="H655" s="11">
        <v>207</v>
      </c>
      <c r="I655" s="11">
        <v>939.625</v>
      </c>
      <c r="J655" s="11">
        <v>6</v>
      </c>
      <c r="K655" s="11">
        <v>1199.68</v>
      </c>
    </row>
    <row r="656" spans="1:11" x14ac:dyDescent="0.25">
      <c r="A656" s="11">
        <v>2018</v>
      </c>
      <c r="B656" s="11">
        <v>1003</v>
      </c>
      <c r="C656" s="11" t="s">
        <v>30</v>
      </c>
      <c r="D656" s="11" t="s">
        <v>34</v>
      </c>
      <c r="E656" s="84">
        <v>43307</v>
      </c>
      <c r="F656" s="11">
        <v>6</v>
      </c>
      <c r="G656" s="11">
        <v>48</v>
      </c>
      <c r="H656" s="11">
        <v>207</v>
      </c>
      <c r="I656" s="11">
        <v>939.625</v>
      </c>
      <c r="J656" s="11">
        <v>8</v>
      </c>
      <c r="K656" s="11">
        <v>990.14</v>
      </c>
    </row>
    <row r="657" spans="1:11" x14ac:dyDescent="0.25">
      <c r="A657" s="11">
        <v>2018</v>
      </c>
      <c r="B657" s="11">
        <v>1003</v>
      </c>
      <c r="C657" s="11" t="s">
        <v>30</v>
      </c>
      <c r="D657" s="11" t="s">
        <v>35</v>
      </c>
      <c r="E657" s="84">
        <v>43307</v>
      </c>
      <c r="F657" s="11">
        <v>6</v>
      </c>
      <c r="G657" s="11">
        <v>48</v>
      </c>
      <c r="H657" s="11">
        <v>207</v>
      </c>
      <c r="I657" s="11">
        <v>939.625</v>
      </c>
    </row>
    <row r="658" spans="1:11" x14ac:dyDescent="0.25">
      <c r="A658" s="11">
        <v>2018</v>
      </c>
      <c r="B658" s="11">
        <v>1004</v>
      </c>
      <c r="C658" s="11" t="s">
        <v>23</v>
      </c>
      <c r="D658" s="11" t="s">
        <v>31</v>
      </c>
      <c r="E658" s="84">
        <v>43307</v>
      </c>
      <c r="F658" s="11">
        <v>6</v>
      </c>
      <c r="G658" s="11">
        <v>48</v>
      </c>
      <c r="H658" s="11">
        <v>207</v>
      </c>
      <c r="I658" s="11">
        <v>939.625</v>
      </c>
      <c r="J658" s="11">
        <v>9</v>
      </c>
      <c r="K658" s="11">
        <v>1097.29</v>
      </c>
    </row>
    <row r="659" spans="1:11" x14ac:dyDescent="0.25">
      <c r="A659" s="11">
        <v>2018</v>
      </c>
      <c r="B659" s="11">
        <v>1004</v>
      </c>
      <c r="C659" s="11" t="s">
        <v>23</v>
      </c>
      <c r="D659" s="11" t="s">
        <v>32</v>
      </c>
      <c r="E659" s="84">
        <v>43307</v>
      </c>
      <c r="F659" s="11">
        <v>6</v>
      </c>
      <c r="G659" s="11">
        <v>48</v>
      </c>
      <c r="H659" s="11">
        <v>207</v>
      </c>
      <c r="I659" s="11">
        <v>939.625</v>
      </c>
      <c r="J659" s="11">
        <v>9</v>
      </c>
      <c r="K659" s="11">
        <v>1324.83</v>
      </c>
    </row>
    <row r="660" spans="1:11" x14ac:dyDescent="0.25">
      <c r="A660" s="11">
        <v>2018</v>
      </c>
      <c r="B660" s="11">
        <v>1004</v>
      </c>
      <c r="C660" s="11" t="s">
        <v>23</v>
      </c>
      <c r="D660" s="11" t="s">
        <v>33</v>
      </c>
      <c r="E660" s="84">
        <v>43307</v>
      </c>
      <c r="F660" s="11">
        <v>6</v>
      </c>
      <c r="G660" s="11">
        <v>48</v>
      </c>
      <c r="H660" s="11">
        <v>207</v>
      </c>
      <c r="I660" s="11">
        <v>939.625</v>
      </c>
      <c r="J660" s="11">
        <v>7</v>
      </c>
      <c r="K660" s="11">
        <v>897.05</v>
      </c>
    </row>
    <row r="661" spans="1:11" x14ac:dyDescent="0.25">
      <c r="A661" s="11">
        <v>2018</v>
      </c>
      <c r="B661" s="11">
        <v>1004</v>
      </c>
      <c r="C661" s="11" t="s">
        <v>23</v>
      </c>
      <c r="D661" s="11" t="s">
        <v>35</v>
      </c>
      <c r="E661" s="84">
        <v>43307</v>
      </c>
      <c r="F661" s="11">
        <v>6</v>
      </c>
      <c r="G661" s="11">
        <v>48</v>
      </c>
      <c r="H661" s="11">
        <v>207</v>
      </c>
      <c r="I661" s="11">
        <v>939.625</v>
      </c>
      <c r="J661" s="11">
        <v>7</v>
      </c>
      <c r="K661" s="11">
        <v>1327.91</v>
      </c>
    </row>
    <row r="662" spans="1:11" x14ac:dyDescent="0.25">
      <c r="A662" s="11">
        <v>2018</v>
      </c>
      <c r="B662" s="11">
        <v>1005</v>
      </c>
      <c r="C662" s="11" t="s">
        <v>23</v>
      </c>
      <c r="D662" s="11" t="s">
        <v>31</v>
      </c>
      <c r="E662" s="84">
        <v>43307</v>
      </c>
      <c r="F662" s="11">
        <v>6</v>
      </c>
      <c r="G662" s="11">
        <v>48</v>
      </c>
      <c r="H662" s="11">
        <v>207</v>
      </c>
      <c r="I662" s="11">
        <v>939.625</v>
      </c>
      <c r="J662" s="11">
        <v>8</v>
      </c>
      <c r="K662" s="11">
        <v>1438.27</v>
      </c>
    </row>
    <row r="663" spans="1:11" x14ac:dyDescent="0.25">
      <c r="A663" s="11">
        <v>2018</v>
      </c>
      <c r="B663" s="11">
        <v>1005</v>
      </c>
      <c r="C663" s="11" t="s">
        <v>23</v>
      </c>
      <c r="D663" s="11" t="s">
        <v>32</v>
      </c>
      <c r="E663" s="84">
        <v>43307</v>
      </c>
      <c r="F663" s="11">
        <v>6</v>
      </c>
      <c r="G663" s="11">
        <v>48</v>
      </c>
      <c r="H663" s="11">
        <v>207</v>
      </c>
      <c r="I663" s="11">
        <v>939.625</v>
      </c>
      <c r="J663" s="11">
        <v>6</v>
      </c>
      <c r="K663" s="11">
        <v>900.1</v>
      </c>
    </row>
    <row r="664" spans="1:11" x14ac:dyDescent="0.25">
      <c r="A664" s="11">
        <v>2018</v>
      </c>
      <c r="B664" s="11">
        <v>1005</v>
      </c>
      <c r="C664" s="11" t="s">
        <v>23</v>
      </c>
      <c r="D664" s="11" t="s">
        <v>33</v>
      </c>
      <c r="E664" s="84">
        <v>43307</v>
      </c>
      <c r="F664" s="11">
        <v>6</v>
      </c>
      <c r="G664" s="11">
        <v>48</v>
      </c>
      <c r="H664" s="11">
        <v>207</v>
      </c>
      <c r="I664" s="11">
        <v>939.625</v>
      </c>
      <c r="J664" s="11">
        <v>4</v>
      </c>
      <c r="K664" s="11">
        <v>773.14</v>
      </c>
    </row>
    <row r="665" spans="1:11" x14ac:dyDescent="0.25">
      <c r="A665" s="11">
        <v>2018</v>
      </c>
      <c r="B665" s="11">
        <v>1005</v>
      </c>
      <c r="C665" s="11" t="s">
        <v>23</v>
      </c>
      <c r="D665" s="11" t="s">
        <v>34</v>
      </c>
      <c r="E665" s="84">
        <v>43307</v>
      </c>
      <c r="F665" s="11">
        <v>6</v>
      </c>
      <c r="G665" s="11">
        <v>48</v>
      </c>
      <c r="H665" s="11">
        <v>207</v>
      </c>
      <c r="I665" s="11">
        <v>939.625</v>
      </c>
      <c r="J665" s="11">
        <v>7</v>
      </c>
      <c r="K665" s="11">
        <v>1678.32</v>
      </c>
    </row>
    <row r="666" spans="1:11" x14ac:dyDescent="0.25">
      <c r="A666" s="11">
        <v>2018</v>
      </c>
      <c r="B666" s="11">
        <v>1005</v>
      </c>
      <c r="C666" s="11" t="s">
        <v>23</v>
      </c>
      <c r="D666" s="11" t="s">
        <v>35</v>
      </c>
      <c r="E666" s="84">
        <v>43307</v>
      </c>
      <c r="F666" s="11">
        <v>6</v>
      </c>
      <c r="G666" s="11">
        <v>48</v>
      </c>
      <c r="H666" s="11">
        <v>207</v>
      </c>
      <c r="I666" s="11">
        <v>939.625</v>
      </c>
      <c r="J666" s="11">
        <v>5</v>
      </c>
      <c r="K666" s="11">
        <v>1143.46</v>
      </c>
    </row>
    <row r="667" spans="1:11" x14ac:dyDescent="0.25">
      <c r="A667" s="11">
        <v>2018</v>
      </c>
      <c r="B667" s="11">
        <v>1006</v>
      </c>
      <c r="C667" s="11" t="s">
        <v>30</v>
      </c>
      <c r="D667" s="11" t="s">
        <v>31</v>
      </c>
      <c r="E667" s="84">
        <v>43307</v>
      </c>
      <c r="F667" s="11">
        <v>6</v>
      </c>
      <c r="G667" s="11">
        <v>48</v>
      </c>
      <c r="H667" s="11">
        <v>207</v>
      </c>
      <c r="I667" s="11">
        <v>939.625</v>
      </c>
      <c r="J667" s="11">
        <v>8</v>
      </c>
      <c r="K667" s="11">
        <v>1271.8800000000001</v>
      </c>
    </row>
    <row r="668" spans="1:11" x14ac:dyDescent="0.25">
      <c r="A668" s="11">
        <v>2018</v>
      </c>
      <c r="B668" s="11">
        <v>1006</v>
      </c>
      <c r="C668" s="11" t="s">
        <v>30</v>
      </c>
      <c r="D668" s="11" t="s">
        <v>32</v>
      </c>
      <c r="E668" s="84">
        <v>43307</v>
      </c>
      <c r="F668" s="11">
        <v>6</v>
      </c>
      <c r="G668" s="11">
        <v>48</v>
      </c>
      <c r="H668" s="11">
        <v>207</v>
      </c>
      <c r="I668" s="11">
        <v>939.625</v>
      </c>
      <c r="J668" s="11">
        <v>3</v>
      </c>
      <c r="K668" s="11">
        <v>707.16</v>
      </c>
    </row>
    <row r="669" spans="1:11" x14ac:dyDescent="0.25">
      <c r="A669" s="11">
        <v>2018</v>
      </c>
      <c r="B669" s="11">
        <v>1006</v>
      </c>
      <c r="C669" s="11" t="s">
        <v>30</v>
      </c>
      <c r="D669" s="11" t="s">
        <v>33</v>
      </c>
      <c r="E669" s="84">
        <v>43307</v>
      </c>
      <c r="F669" s="11">
        <v>6</v>
      </c>
      <c r="G669" s="11">
        <v>48</v>
      </c>
      <c r="H669" s="11">
        <v>207</v>
      </c>
      <c r="I669" s="11">
        <v>939.625</v>
      </c>
      <c r="J669" s="11">
        <v>4</v>
      </c>
      <c r="K669" s="11">
        <v>738.35</v>
      </c>
    </row>
    <row r="670" spans="1:11" x14ac:dyDescent="0.25">
      <c r="A670" s="11">
        <v>2018</v>
      </c>
      <c r="B670" s="11">
        <v>1006</v>
      </c>
      <c r="C670" s="11" t="s">
        <v>30</v>
      </c>
      <c r="D670" s="11" t="s">
        <v>34</v>
      </c>
      <c r="E670" s="84">
        <v>43307</v>
      </c>
      <c r="F670" s="11">
        <v>6</v>
      </c>
      <c r="G670" s="11">
        <v>48</v>
      </c>
      <c r="H670" s="11">
        <v>207</v>
      </c>
      <c r="I670" s="11">
        <v>939.625</v>
      </c>
      <c r="J670" s="11">
        <v>7</v>
      </c>
      <c r="K670" s="11">
        <v>1634.67</v>
      </c>
    </row>
    <row r="671" spans="1:11" x14ac:dyDescent="0.25">
      <c r="A671" s="11">
        <v>2018</v>
      </c>
      <c r="B671" s="11">
        <v>1006</v>
      </c>
      <c r="C671" s="11" t="s">
        <v>30</v>
      </c>
      <c r="D671" s="11" t="s">
        <v>35</v>
      </c>
      <c r="E671" s="84">
        <v>43307</v>
      </c>
      <c r="F671" s="11">
        <v>6</v>
      </c>
      <c r="G671" s="11">
        <v>48</v>
      </c>
      <c r="H671" s="11">
        <v>207</v>
      </c>
      <c r="I671" s="11">
        <v>939.625</v>
      </c>
      <c r="J671" s="11">
        <v>10</v>
      </c>
      <c r="K671" s="11">
        <v>1565.75</v>
      </c>
    </row>
    <row r="672" spans="1:11" x14ac:dyDescent="0.25">
      <c r="A672" s="11">
        <v>2018</v>
      </c>
      <c r="B672" s="11">
        <v>1007</v>
      </c>
      <c r="C672" s="11" t="s">
        <v>29</v>
      </c>
      <c r="D672" s="11" t="s">
        <v>31</v>
      </c>
      <c r="E672" s="84">
        <v>43307</v>
      </c>
      <c r="F672" s="11">
        <v>6</v>
      </c>
      <c r="G672" s="11">
        <v>48</v>
      </c>
      <c r="H672" s="11">
        <v>207</v>
      </c>
      <c r="I672" s="11">
        <v>939.625</v>
      </c>
      <c r="J672" s="11">
        <v>3</v>
      </c>
      <c r="K672" s="11">
        <v>907.48</v>
      </c>
    </row>
    <row r="673" spans="1:11" x14ac:dyDescent="0.25">
      <c r="A673" s="11">
        <v>2018</v>
      </c>
      <c r="B673" s="11">
        <v>1007</v>
      </c>
      <c r="C673" s="11" t="s">
        <v>29</v>
      </c>
      <c r="D673" s="11" t="s">
        <v>32</v>
      </c>
      <c r="E673" s="84">
        <v>43307</v>
      </c>
      <c r="F673" s="11">
        <v>6</v>
      </c>
      <c r="G673" s="11">
        <v>48</v>
      </c>
      <c r="H673" s="11">
        <v>207</v>
      </c>
      <c r="I673" s="11">
        <v>939.625</v>
      </c>
      <c r="J673" s="11">
        <v>6</v>
      </c>
      <c r="K673" s="11">
        <v>1238.4100000000001</v>
      </c>
    </row>
    <row r="674" spans="1:11" x14ac:dyDescent="0.25">
      <c r="A674" s="11">
        <v>2018</v>
      </c>
      <c r="B674" s="11">
        <v>1007</v>
      </c>
      <c r="C674" s="11" t="s">
        <v>29</v>
      </c>
      <c r="D674" s="11" t="s">
        <v>33</v>
      </c>
      <c r="E674" s="84">
        <v>43307</v>
      </c>
      <c r="F674" s="11">
        <v>6</v>
      </c>
      <c r="G674" s="11">
        <v>48</v>
      </c>
      <c r="H674" s="11">
        <v>207</v>
      </c>
      <c r="I674" s="11">
        <v>939.625</v>
      </c>
      <c r="J674" s="11">
        <v>7</v>
      </c>
      <c r="K674" s="11">
        <v>622.66</v>
      </c>
    </row>
    <row r="675" spans="1:11" x14ac:dyDescent="0.25">
      <c r="A675" s="11">
        <v>2018</v>
      </c>
      <c r="B675" s="11">
        <v>1007</v>
      </c>
      <c r="C675" s="11" t="s">
        <v>29</v>
      </c>
      <c r="D675" s="11" t="s">
        <v>34</v>
      </c>
      <c r="E675" s="84">
        <v>43307</v>
      </c>
      <c r="F675" s="11">
        <v>6</v>
      </c>
      <c r="G675" s="11">
        <v>48</v>
      </c>
      <c r="H675" s="11">
        <v>207</v>
      </c>
      <c r="I675" s="11">
        <v>939.625</v>
      </c>
    </row>
    <row r="676" spans="1:11" x14ac:dyDescent="0.25">
      <c r="A676" s="11">
        <v>2018</v>
      </c>
      <c r="B676" s="11">
        <v>1007</v>
      </c>
      <c r="C676" s="11" t="s">
        <v>29</v>
      </c>
      <c r="D676" s="11" t="s">
        <v>35</v>
      </c>
      <c r="E676" s="84">
        <v>43307</v>
      </c>
      <c r="F676" s="11">
        <v>6</v>
      </c>
      <c r="G676" s="11">
        <v>48</v>
      </c>
      <c r="H676" s="11">
        <v>207</v>
      </c>
      <c r="I676" s="11">
        <v>939.625</v>
      </c>
    </row>
    <row r="677" spans="1:11" x14ac:dyDescent="0.25">
      <c r="A677" s="11">
        <v>2018</v>
      </c>
      <c r="B677" s="11">
        <v>1008</v>
      </c>
      <c r="C677" s="11" t="s">
        <v>28</v>
      </c>
      <c r="D677" s="11" t="s">
        <v>31</v>
      </c>
      <c r="E677" s="84">
        <v>43307</v>
      </c>
      <c r="F677" s="11">
        <v>6</v>
      </c>
      <c r="G677" s="11">
        <v>48</v>
      </c>
      <c r="H677" s="11">
        <v>207</v>
      </c>
      <c r="I677" s="11">
        <v>939.625</v>
      </c>
      <c r="J677" s="11">
        <v>8</v>
      </c>
      <c r="K677" s="11">
        <v>1399.47</v>
      </c>
    </row>
    <row r="678" spans="1:11" x14ac:dyDescent="0.25">
      <c r="A678" s="11">
        <v>2018</v>
      </c>
      <c r="B678" s="11">
        <v>1008</v>
      </c>
      <c r="C678" s="11" t="s">
        <v>28</v>
      </c>
      <c r="D678" s="11" t="s">
        <v>32</v>
      </c>
      <c r="E678" s="84">
        <v>43307</v>
      </c>
      <c r="F678" s="11">
        <v>6</v>
      </c>
      <c r="G678" s="11">
        <v>48</v>
      </c>
      <c r="H678" s="11">
        <v>207</v>
      </c>
      <c r="I678" s="11">
        <v>939.625</v>
      </c>
      <c r="J678" s="11">
        <v>9</v>
      </c>
      <c r="K678" s="11">
        <v>1380</v>
      </c>
    </row>
    <row r="679" spans="1:11" x14ac:dyDescent="0.25">
      <c r="A679" s="11">
        <v>2018</v>
      </c>
      <c r="B679" s="11">
        <v>1008</v>
      </c>
      <c r="C679" s="11" t="s">
        <v>28</v>
      </c>
      <c r="D679" s="11" t="s">
        <v>33</v>
      </c>
      <c r="E679" s="84">
        <v>43307</v>
      </c>
      <c r="F679" s="11">
        <v>6</v>
      </c>
      <c r="G679" s="11">
        <v>48</v>
      </c>
      <c r="H679" s="11">
        <v>207</v>
      </c>
      <c r="I679" s="11">
        <v>939.625</v>
      </c>
      <c r="J679" s="11">
        <v>6</v>
      </c>
      <c r="K679" s="11">
        <v>941.37</v>
      </c>
    </row>
    <row r="680" spans="1:11" x14ac:dyDescent="0.25">
      <c r="A680" s="11">
        <v>2018</v>
      </c>
      <c r="B680" s="11">
        <v>1008</v>
      </c>
      <c r="C680" s="11" t="s">
        <v>28</v>
      </c>
      <c r="D680" s="11" t="s">
        <v>34</v>
      </c>
      <c r="E680" s="84">
        <v>43307</v>
      </c>
      <c r="F680" s="11">
        <v>6</v>
      </c>
      <c r="G680" s="11">
        <v>48</v>
      </c>
      <c r="H680" s="11">
        <v>207</v>
      </c>
      <c r="I680" s="11">
        <v>939.625</v>
      </c>
      <c r="J680" s="11">
        <v>7</v>
      </c>
      <c r="K680" s="11">
        <v>1249.3800000000001</v>
      </c>
    </row>
    <row r="681" spans="1:11" x14ac:dyDescent="0.25">
      <c r="A681" s="11">
        <v>2018</v>
      </c>
      <c r="B681" s="11">
        <v>1008</v>
      </c>
      <c r="C681" s="11" t="s">
        <v>28</v>
      </c>
      <c r="D681" s="11" t="s">
        <v>35</v>
      </c>
      <c r="E681" s="84">
        <v>43307</v>
      </c>
      <c r="F681" s="11">
        <v>6</v>
      </c>
      <c r="G681" s="11">
        <v>48</v>
      </c>
      <c r="H681" s="11">
        <v>207</v>
      </c>
      <c r="I681" s="11">
        <v>939.625</v>
      </c>
      <c r="J681" s="11">
        <v>7</v>
      </c>
      <c r="K681" s="11">
        <v>1436.72</v>
      </c>
    </row>
    <row r="682" spans="1:11" x14ac:dyDescent="0.25">
      <c r="A682" s="11">
        <v>2018</v>
      </c>
      <c r="B682" s="11">
        <v>1009</v>
      </c>
      <c r="C682" s="11" t="s">
        <v>28</v>
      </c>
      <c r="D682" s="11" t="s">
        <v>31</v>
      </c>
      <c r="E682" s="84">
        <v>43307</v>
      </c>
      <c r="F682" s="11">
        <v>6</v>
      </c>
      <c r="G682" s="11">
        <v>48</v>
      </c>
      <c r="H682" s="11">
        <v>207</v>
      </c>
      <c r="I682" s="11">
        <v>939.625</v>
      </c>
      <c r="J682" s="11">
        <v>7</v>
      </c>
      <c r="K682" s="11">
        <v>1185.17</v>
      </c>
    </row>
    <row r="683" spans="1:11" x14ac:dyDescent="0.25">
      <c r="A683" s="11">
        <v>2018</v>
      </c>
      <c r="B683" s="11">
        <v>1009</v>
      </c>
      <c r="C683" s="11" t="s">
        <v>28</v>
      </c>
      <c r="D683" s="11" t="s">
        <v>32</v>
      </c>
      <c r="E683" s="84">
        <v>43307</v>
      </c>
      <c r="F683" s="11">
        <v>6</v>
      </c>
      <c r="G683" s="11">
        <v>48</v>
      </c>
      <c r="H683" s="11">
        <v>207</v>
      </c>
      <c r="I683" s="11">
        <v>939.625</v>
      </c>
      <c r="J683" s="11">
        <v>7</v>
      </c>
      <c r="K683" s="11">
        <v>863.72</v>
      </c>
    </row>
    <row r="684" spans="1:11" x14ac:dyDescent="0.25">
      <c r="A684" s="11">
        <v>2018</v>
      </c>
      <c r="B684" s="11">
        <v>1009</v>
      </c>
      <c r="C684" s="11" t="s">
        <v>28</v>
      </c>
      <c r="D684" s="11" t="s">
        <v>33</v>
      </c>
      <c r="E684" s="84">
        <v>43307</v>
      </c>
      <c r="F684" s="11">
        <v>6</v>
      </c>
      <c r="G684" s="11">
        <v>48</v>
      </c>
      <c r="H684" s="11">
        <v>207</v>
      </c>
      <c r="I684" s="11">
        <v>939.625</v>
      </c>
      <c r="J684" s="11">
        <v>7</v>
      </c>
      <c r="K684" s="11">
        <v>1792.94</v>
      </c>
    </row>
    <row r="685" spans="1:11" x14ac:dyDescent="0.25">
      <c r="A685" s="11">
        <v>2018</v>
      </c>
      <c r="B685" s="11">
        <v>1009</v>
      </c>
      <c r="C685" s="11" t="s">
        <v>28</v>
      </c>
      <c r="D685" s="11" t="s">
        <v>34</v>
      </c>
      <c r="E685" s="84">
        <v>43307</v>
      </c>
      <c r="F685" s="11">
        <v>6</v>
      </c>
      <c r="G685" s="11">
        <v>48</v>
      </c>
      <c r="H685" s="11">
        <v>207</v>
      </c>
      <c r="I685" s="11">
        <v>939.625</v>
      </c>
      <c r="J685" s="11">
        <v>6</v>
      </c>
      <c r="K685" s="11">
        <v>716.4</v>
      </c>
    </row>
    <row r="686" spans="1:11" x14ac:dyDescent="0.25">
      <c r="A686" s="11">
        <v>2018</v>
      </c>
      <c r="B686" s="11">
        <v>1009</v>
      </c>
      <c r="C686" s="11" t="s">
        <v>28</v>
      </c>
      <c r="D686" s="11" t="s">
        <v>35</v>
      </c>
      <c r="E686" s="84">
        <v>43307</v>
      </c>
      <c r="F686" s="11">
        <v>6</v>
      </c>
      <c r="G686" s="11">
        <v>48</v>
      </c>
      <c r="H686" s="11">
        <v>207</v>
      </c>
      <c r="I686" s="11">
        <v>939.625</v>
      </c>
      <c r="J686" s="11">
        <v>6</v>
      </c>
      <c r="K686" s="11">
        <v>1309.52</v>
      </c>
    </row>
    <row r="687" spans="1:11" x14ac:dyDescent="0.25">
      <c r="A687" s="11">
        <v>2018</v>
      </c>
      <c r="B687" s="11">
        <v>1010</v>
      </c>
      <c r="C687" s="11" t="s">
        <v>23</v>
      </c>
      <c r="D687" s="11" t="s">
        <v>31</v>
      </c>
      <c r="E687" s="84">
        <v>43307</v>
      </c>
      <c r="F687" s="11">
        <v>6</v>
      </c>
      <c r="G687" s="11">
        <v>48</v>
      </c>
      <c r="H687" s="11">
        <v>207</v>
      </c>
      <c r="I687" s="11">
        <v>939.625</v>
      </c>
      <c r="J687" s="11">
        <v>9</v>
      </c>
      <c r="K687" s="11">
        <v>1346.41</v>
      </c>
    </row>
    <row r="688" spans="1:11" x14ac:dyDescent="0.25">
      <c r="A688" s="11">
        <v>2018</v>
      </c>
      <c r="B688" s="11">
        <v>1010</v>
      </c>
      <c r="C688" s="11" t="s">
        <v>23</v>
      </c>
      <c r="D688" s="11" t="s">
        <v>32</v>
      </c>
      <c r="E688" s="84">
        <v>43307</v>
      </c>
      <c r="F688" s="11">
        <v>6</v>
      </c>
      <c r="G688" s="11">
        <v>48</v>
      </c>
      <c r="H688" s="11">
        <v>207</v>
      </c>
      <c r="I688" s="11">
        <v>939.625</v>
      </c>
      <c r="J688" s="11">
        <v>8</v>
      </c>
      <c r="K688" s="11">
        <v>1695.49</v>
      </c>
    </row>
    <row r="689" spans="1:11" x14ac:dyDescent="0.25">
      <c r="A689" s="11">
        <v>2018</v>
      </c>
      <c r="B689" s="11">
        <v>1010</v>
      </c>
      <c r="C689" s="11" t="s">
        <v>23</v>
      </c>
      <c r="D689" s="11" t="s">
        <v>33</v>
      </c>
      <c r="E689" s="84">
        <v>43307</v>
      </c>
      <c r="F689" s="11">
        <v>6</v>
      </c>
      <c r="G689" s="11">
        <v>48</v>
      </c>
      <c r="H689" s="11">
        <v>207</v>
      </c>
      <c r="I689" s="11">
        <v>939.625</v>
      </c>
      <c r="J689" s="11">
        <v>8</v>
      </c>
      <c r="K689" s="11">
        <v>1203.73</v>
      </c>
    </row>
    <row r="690" spans="1:11" x14ac:dyDescent="0.25">
      <c r="A690" s="11">
        <v>2018</v>
      </c>
      <c r="B690" s="11">
        <v>1010</v>
      </c>
      <c r="C690" s="11" t="s">
        <v>23</v>
      </c>
      <c r="D690" s="11" t="s">
        <v>34</v>
      </c>
      <c r="E690" s="84">
        <v>43307</v>
      </c>
      <c r="F690" s="11">
        <v>6</v>
      </c>
      <c r="G690" s="11">
        <v>48</v>
      </c>
      <c r="H690" s="11">
        <v>207</v>
      </c>
      <c r="I690" s="11">
        <v>939.625</v>
      </c>
      <c r="J690" s="11">
        <v>8</v>
      </c>
      <c r="K690" s="11">
        <v>1247.47</v>
      </c>
    </row>
    <row r="691" spans="1:11" x14ac:dyDescent="0.25">
      <c r="A691" s="11">
        <v>2018</v>
      </c>
      <c r="B691" s="11">
        <v>1010</v>
      </c>
      <c r="C691" s="11" t="s">
        <v>23</v>
      </c>
      <c r="D691" s="11" t="s">
        <v>35</v>
      </c>
      <c r="E691" s="84">
        <v>43307</v>
      </c>
      <c r="F691" s="11">
        <v>6</v>
      </c>
      <c r="G691" s="11">
        <v>48</v>
      </c>
      <c r="H691" s="11">
        <v>207</v>
      </c>
      <c r="I691" s="11">
        <v>939.625</v>
      </c>
      <c r="J691" s="11">
        <v>8</v>
      </c>
      <c r="K691" s="11">
        <v>1920.39</v>
      </c>
    </row>
    <row r="692" spans="1:11" x14ac:dyDescent="0.25">
      <c r="A692" s="11">
        <v>2018</v>
      </c>
      <c r="B692" s="11">
        <v>1011</v>
      </c>
      <c r="C692" s="11" t="s">
        <v>30</v>
      </c>
      <c r="D692" s="11" t="s">
        <v>31</v>
      </c>
      <c r="E692" s="84">
        <v>43307</v>
      </c>
      <c r="F692" s="11">
        <v>6</v>
      </c>
      <c r="G692" s="11">
        <v>48</v>
      </c>
      <c r="H692" s="11">
        <v>207</v>
      </c>
      <c r="I692" s="11">
        <v>939.625</v>
      </c>
      <c r="J692" s="11">
        <v>5</v>
      </c>
      <c r="K692" s="11">
        <v>629.5</v>
      </c>
    </row>
    <row r="693" spans="1:11" x14ac:dyDescent="0.25">
      <c r="A693" s="11">
        <v>2018</v>
      </c>
      <c r="B693" s="11">
        <v>1011</v>
      </c>
      <c r="C693" s="11" t="s">
        <v>30</v>
      </c>
      <c r="D693" s="11" t="s">
        <v>32</v>
      </c>
      <c r="E693" s="84">
        <v>43307</v>
      </c>
      <c r="F693" s="11">
        <v>6</v>
      </c>
      <c r="G693" s="11">
        <v>48</v>
      </c>
      <c r="H693" s="11">
        <v>207</v>
      </c>
      <c r="I693" s="11">
        <v>939.625</v>
      </c>
      <c r="J693" s="11">
        <v>10</v>
      </c>
      <c r="K693" s="11">
        <v>796.57</v>
      </c>
    </row>
    <row r="694" spans="1:11" x14ac:dyDescent="0.25">
      <c r="A694" s="11">
        <v>2018</v>
      </c>
      <c r="B694" s="11">
        <v>1011</v>
      </c>
      <c r="C694" s="11" t="s">
        <v>30</v>
      </c>
      <c r="D694" s="11" t="s">
        <v>33</v>
      </c>
      <c r="E694" s="84">
        <v>43307</v>
      </c>
      <c r="F694" s="11">
        <v>6</v>
      </c>
      <c r="G694" s="11">
        <v>48</v>
      </c>
      <c r="H694" s="11">
        <v>207</v>
      </c>
      <c r="I694" s="11">
        <v>939.625</v>
      </c>
      <c r="J694" s="11">
        <v>8</v>
      </c>
      <c r="K694" s="11">
        <v>1018.58</v>
      </c>
    </row>
    <row r="695" spans="1:11" x14ac:dyDescent="0.25">
      <c r="A695" s="11">
        <v>2018</v>
      </c>
      <c r="B695" s="11">
        <v>1011</v>
      </c>
      <c r="C695" s="11" t="s">
        <v>30</v>
      </c>
      <c r="D695" s="11" t="s">
        <v>34</v>
      </c>
      <c r="E695" s="84">
        <v>43307</v>
      </c>
      <c r="F695" s="11">
        <v>6</v>
      </c>
      <c r="G695" s="11">
        <v>48</v>
      </c>
      <c r="H695" s="11">
        <v>207</v>
      </c>
      <c r="I695" s="11">
        <v>939.625</v>
      </c>
      <c r="J695" s="11">
        <v>11</v>
      </c>
      <c r="K695" s="11">
        <v>1019.11</v>
      </c>
    </row>
    <row r="696" spans="1:11" x14ac:dyDescent="0.25">
      <c r="A696" s="11">
        <v>2018</v>
      </c>
      <c r="B696" s="11">
        <v>1012</v>
      </c>
      <c r="C696" s="11" t="s">
        <v>29</v>
      </c>
      <c r="D696" s="11" t="s">
        <v>32</v>
      </c>
      <c r="E696" s="84">
        <v>43307</v>
      </c>
      <c r="F696" s="11">
        <v>6</v>
      </c>
      <c r="G696" s="11">
        <v>48</v>
      </c>
      <c r="H696" s="11">
        <v>207</v>
      </c>
      <c r="I696" s="11">
        <v>939.625</v>
      </c>
      <c r="J696" s="11">
        <v>9</v>
      </c>
      <c r="K696" s="11">
        <v>1271.6400000000001</v>
      </c>
    </row>
    <row r="697" spans="1:11" x14ac:dyDescent="0.25">
      <c r="A697" s="11">
        <v>2018</v>
      </c>
      <c r="B697" s="11">
        <v>1012</v>
      </c>
      <c r="C697" s="11" t="s">
        <v>29</v>
      </c>
      <c r="D697" s="11" t="s">
        <v>33</v>
      </c>
      <c r="E697" s="84">
        <v>43307</v>
      </c>
      <c r="F697" s="11">
        <v>6</v>
      </c>
      <c r="G697" s="11">
        <v>48</v>
      </c>
      <c r="H697" s="11">
        <v>207</v>
      </c>
      <c r="I697" s="11">
        <v>939.625</v>
      </c>
      <c r="J697" s="11">
        <v>10</v>
      </c>
      <c r="K697" s="11">
        <v>1376.78</v>
      </c>
    </row>
    <row r="698" spans="1:11" x14ac:dyDescent="0.25">
      <c r="A698" s="11">
        <v>2018</v>
      </c>
      <c r="B698" s="11">
        <v>1012</v>
      </c>
      <c r="C698" s="11" t="s">
        <v>29</v>
      </c>
      <c r="D698" s="11" t="s">
        <v>34</v>
      </c>
      <c r="E698" s="84">
        <v>43307</v>
      </c>
      <c r="F698" s="11">
        <v>6</v>
      </c>
      <c r="G698" s="11">
        <v>48</v>
      </c>
      <c r="H698" s="11">
        <v>207</v>
      </c>
      <c r="I698" s="11">
        <v>939.625</v>
      </c>
      <c r="J698" s="11">
        <v>9</v>
      </c>
      <c r="K698" s="11">
        <v>1271.8599999999999</v>
      </c>
    </row>
    <row r="699" spans="1:11" x14ac:dyDescent="0.25">
      <c r="A699" s="11">
        <v>2018</v>
      </c>
      <c r="B699" s="11">
        <v>1012</v>
      </c>
      <c r="C699" s="11" t="s">
        <v>29</v>
      </c>
      <c r="D699" s="11" t="s">
        <v>35</v>
      </c>
      <c r="E699" s="84">
        <v>43307</v>
      </c>
      <c r="F699" s="11">
        <v>6</v>
      </c>
      <c r="G699" s="11">
        <v>48</v>
      </c>
      <c r="H699" s="11">
        <v>207</v>
      </c>
      <c r="I699" s="11">
        <v>939.625</v>
      </c>
      <c r="J699" s="11">
        <v>5</v>
      </c>
      <c r="K699" s="11">
        <v>940.67</v>
      </c>
    </row>
    <row r="700" spans="1:11" x14ac:dyDescent="0.25">
      <c r="A700" s="11">
        <v>2018</v>
      </c>
      <c r="B700" s="11">
        <v>1001</v>
      </c>
      <c r="C700" s="11" t="s">
        <v>29</v>
      </c>
      <c r="D700" s="11" t="s">
        <v>31</v>
      </c>
      <c r="E700" s="84">
        <v>43314</v>
      </c>
      <c r="F700" s="11">
        <v>7</v>
      </c>
      <c r="G700" s="11">
        <v>54</v>
      </c>
      <c r="H700" s="11">
        <v>214</v>
      </c>
      <c r="I700" s="11">
        <v>1081.3749999999998</v>
      </c>
      <c r="J700" s="11">
        <v>5</v>
      </c>
      <c r="K700" s="11">
        <v>1025.7</v>
      </c>
    </row>
    <row r="701" spans="1:11" x14ac:dyDescent="0.25">
      <c r="A701" s="11">
        <v>2018</v>
      </c>
      <c r="B701" s="11">
        <v>1001</v>
      </c>
      <c r="C701" s="11" t="s">
        <v>29</v>
      </c>
      <c r="D701" s="11" t="s">
        <v>32</v>
      </c>
      <c r="E701" s="84">
        <v>43314</v>
      </c>
      <c r="F701" s="11">
        <v>7</v>
      </c>
      <c r="G701" s="11">
        <v>54</v>
      </c>
      <c r="H701" s="11">
        <v>214</v>
      </c>
      <c r="I701" s="11">
        <v>1081.3749999999998</v>
      </c>
      <c r="J701" s="11">
        <v>6</v>
      </c>
      <c r="K701" s="11">
        <v>655.22</v>
      </c>
    </row>
    <row r="702" spans="1:11" x14ac:dyDescent="0.25">
      <c r="A702" s="11">
        <v>2018</v>
      </c>
      <c r="B702" s="11">
        <v>1001</v>
      </c>
      <c r="C702" s="11" t="s">
        <v>29</v>
      </c>
      <c r="D702" s="11" t="s">
        <v>33</v>
      </c>
      <c r="E702" s="84">
        <v>43314</v>
      </c>
      <c r="F702" s="11">
        <v>7</v>
      </c>
      <c r="G702" s="11">
        <v>54</v>
      </c>
      <c r="H702" s="11">
        <v>214</v>
      </c>
      <c r="I702" s="11">
        <v>1081.3749999999998</v>
      </c>
      <c r="J702" s="11">
        <v>6</v>
      </c>
      <c r="K702" s="11">
        <v>701.9</v>
      </c>
    </row>
    <row r="703" spans="1:11" x14ac:dyDescent="0.25">
      <c r="A703" s="11">
        <v>2018</v>
      </c>
      <c r="B703" s="11">
        <v>1001</v>
      </c>
      <c r="C703" s="11" t="s">
        <v>29</v>
      </c>
      <c r="D703" s="11" t="s">
        <v>34</v>
      </c>
      <c r="E703" s="84">
        <v>43314</v>
      </c>
      <c r="F703" s="11">
        <v>7</v>
      </c>
      <c r="G703" s="11">
        <v>54</v>
      </c>
      <c r="H703" s="11">
        <v>214</v>
      </c>
      <c r="I703" s="11">
        <v>1081.3749999999998</v>
      </c>
      <c r="J703" s="11">
        <v>6</v>
      </c>
      <c r="K703" s="11">
        <v>907.93</v>
      </c>
    </row>
    <row r="704" spans="1:11" x14ac:dyDescent="0.25">
      <c r="A704" s="11">
        <v>2018</v>
      </c>
      <c r="B704" s="11">
        <v>1001</v>
      </c>
      <c r="C704" s="11" t="s">
        <v>29</v>
      </c>
      <c r="D704" s="11" t="s">
        <v>35</v>
      </c>
      <c r="E704" s="84">
        <v>43314</v>
      </c>
      <c r="F704" s="11">
        <v>7</v>
      </c>
      <c r="G704" s="11">
        <v>54</v>
      </c>
      <c r="H704" s="11">
        <v>214</v>
      </c>
      <c r="I704" s="11">
        <v>1081.3749999999998</v>
      </c>
      <c r="J704" s="11">
        <v>7</v>
      </c>
      <c r="K704" s="11">
        <v>694.21</v>
      </c>
    </row>
    <row r="705" spans="1:11" x14ac:dyDescent="0.25">
      <c r="A705" s="11">
        <v>2018</v>
      </c>
      <c r="B705" s="11">
        <v>1002</v>
      </c>
      <c r="C705" s="11" t="s">
        <v>28</v>
      </c>
      <c r="D705" s="11" t="s">
        <v>31</v>
      </c>
      <c r="E705" s="84">
        <v>43314</v>
      </c>
      <c r="F705" s="11">
        <v>7</v>
      </c>
      <c r="G705" s="11">
        <v>54</v>
      </c>
      <c r="H705" s="11">
        <v>214</v>
      </c>
      <c r="I705" s="11">
        <v>1081.3749999999998</v>
      </c>
      <c r="J705" s="11">
        <v>11</v>
      </c>
      <c r="K705" s="11">
        <v>1458.29</v>
      </c>
    </row>
    <row r="706" spans="1:11" x14ac:dyDescent="0.25">
      <c r="A706" s="11">
        <v>2018</v>
      </c>
      <c r="B706" s="11">
        <v>1002</v>
      </c>
      <c r="C706" s="11" t="s">
        <v>28</v>
      </c>
      <c r="D706" s="11" t="s">
        <v>32</v>
      </c>
      <c r="E706" s="84">
        <v>43314</v>
      </c>
      <c r="F706" s="11">
        <v>7</v>
      </c>
      <c r="G706" s="11">
        <v>54</v>
      </c>
      <c r="H706" s="11">
        <v>214</v>
      </c>
      <c r="I706" s="11">
        <v>1081.3749999999998</v>
      </c>
      <c r="J706" s="11">
        <v>6</v>
      </c>
      <c r="K706" s="11">
        <v>859.53</v>
      </c>
    </row>
    <row r="707" spans="1:11" x14ac:dyDescent="0.25">
      <c r="A707" s="11">
        <v>2018</v>
      </c>
      <c r="B707" s="11">
        <v>1002</v>
      </c>
      <c r="C707" s="11" t="s">
        <v>28</v>
      </c>
      <c r="D707" s="11" t="s">
        <v>33</v>
      </c>
      <c r="E707" s="84">
        <v>43314</v>
      </c>
      <c r="F707" s="11">
        <v>7</v>
      </c>
      <c r="G707" s="11">
        <v>54</v>
      </c>
      <c r="H707" s="11">
        <v>214</v>
      </c>
      <c r="I707" s="11">
        <v>1081.3749999999998</v>
      </c>
      <c r="J707" s="11">
        <v>6</v>
      </c>
      <c r="K707" s="11">
        <v>1045.01</v>
      </c>
    </row>
    <row r="708" spans="1:11" x14ac:dyDescent="0.25">
      <c r="A708" s="11">
        <v>2018</v>
      </c>
      <c r="B708" s="11">
        <v>1002</v>
      </c>
      <c r="C708" s="11" t="s">
        <v>28</v>
      </c>
      <c r="D708" s="11" t="s">
        <v>34</v>
      </c>
      <c r="E708" s="84">
        <v>43314</v>
      </c>
      <c r="F708" s="11">
        <v>7</v>
      </c>
      <c r="G708" s="11">
        <v>54</v>
      </c>
      <c r="H708" s="11">
        <v>214</v>
      </c>
      <c r="I708" s="11">
        <v>1081.3749999999998</v>
      </c>
      <c r="J708" s="11">
        <v>9</v>
      </c>
      <c r="K708" s="11">
        <v>988.22</v>
      </c>
    </row>
    <row r="709" spans="1:11" x14ac:dyDescent="0.25">
      <c r="A709" s="11">
        <v>2018</v>
      </c>
      <c r="B709" s="11">
        <v>1002</v>
      </c>
      <c r="C709" s="11" t="s">
        <v>28</v>
      </c>
      <c r="D709" s="11" t="s">
        <v>35</v>
      </c>
      <c r="E709" s="84">
        <v>43314</v>
      </c>
      <c r="F709" s="11">
        <v>7</v>
      </c>
      <c r="G709" s="11">
        <v>54</v>
      </c>
      <c r="H709" s="11">
        <v>214</v>
      </c>
      <c r="I709" s="11">
        <v>1081.3749999999998</v>
      </c>
      <c r="J709" s="11">
        <v>8</v>
      </c>
      <c r="K709" s="11">
        <v>1377.05</v>
      </c>
    </row>
    <row r="710" spans="1:11" x14ac:dyDescent="0.25">
      <c r="A710" s="11">
        <v>2018</v>
      </c>
      <c r="B710" s="11">
        <v>1003</v>
      </c>
      <c r="C710" s="11" t="s">
        <v>30</v>
      </c>
      <c r="D710" s="11" t="s">
        <v>31</v>
      </c>
      <c r="E710" s="84">
        <v>43314</v>
      </c>
      <c r="F710" s="11">
        <v>7</v>
      </c>
      <c r="G710" s="11">
        <v>54</v>
      </c>
      <c r="H710" s="11">
        <v>214</v>
      </c>
      <c r="I710" s="11">
        <v>1081.3749999999998</v>
      </c>
      <c r="J710" s="11">
        <v>6</v>
      </c>
      <c r="K710" s="11">
        <v>681.48</v>
      </c>
    </row>
    <row r="711" spans="1:11" x14ac:dyDescent="0.25">
      <c r="A711" s="11">
        <v>2018</v>
      </c>
      <c r="B711" s="11">
        <v>1003</v>
      </c>
      <c r="C711" s="11" t="s">
        <v>30</v>
      </c>
      <c r="D711" s="11" t="s">
        <v>32</v>
      </c>
      <c r="E711" s="84">
        <v>43314</v>
      </c>
      <c r="F711" s="11">
        <v>7</v>
      </c>
      <c r="G711" s="11">
        <v>54</v>
      </c>
      <c r="H711" s="11">
        <v>214</v>
      </c>
      <c r="I711" s="11">
        <v>1081.3749999999998</v>
      </c>
      <c r="J711" s="11">
        <v>6</v>
      </c>
      <c r="K711" s="11">
        <v>938.79</v>
      </c>
    </row>
    <row r="712" spans="1:11" x14ac:dyDescent="0.25">
      <c r="A712" s="11">
        <v>2018</v>
      </c>
      <c r="B712" s="11">
        <v>1003</v>
      </c>
      <c r="C712" s="11" t="s">
        <v>30</v>
      </c>
      <c r="D712" s="11" t="s">
        <v>34</v>
      </c>
      <c r="E712" s="84">
        <v>43314</v>
      </c>
      <c r="F712" s="11">
        <v>7</v>
      </c>
      <c r="G712" s="11">
        <v>54</v>
      </c>
      <c r="H712" s="11">
        <v>214</v>
      </c>
      <c r="I712" s="11">
        <v>1081.3749999999998</v>
      </c>
      <c r="J712" s="11">
        <v>5</v>
      </c>
      <c r="K712" s="11">
        <v>666.18</v>
      </c>
    </row>
    <row r="713" spans="1:11" x14ac:dyDescent="0.25">
      <c r="A713" s="11">
        <v>2018</v>
      </c>
      <c r="B713" s="11">
        <v>1003</v>
      </c>
      <c r="C713" s="11" t="s">
        <v>30</v>
      </c>
      <c r="D713" s="11" t="s">
        <v>35</v>
      </c>
      <c r="E713" s="84">
        <v>43314</v>
      </c>
      <c r="F713" s="11">
        <v>7</v>
      </c>
      <c r="G713" s="11">
        <v>54</v>
      </c>
      <c r="H713" s="11">
        <v>214</v>
      </c>
      <c r="I713" s="11">
        <v>1081.3749999999998</v>
      </c>
      <c r="J713" s="11">
        <v>8</v>
      </c>
      <c r="K713" s="11">
        <v>779.54</v>
      </c>
    </row>
    <row r="714" spans="1:11" x14ac:dyDescent="0.25">
      <c r="A714" s="11">
        <v>2018</v>
      </c>
      <c r="B714" s="11">
        <v>1004</v>
      </c>
      <c r="C714" s="11" t="s">
        <v>23</v>
      </c>
      <c r="D714" s="11" t="s">
        <v>31</v>
      </c>
      <c r="E714" s="84">
        <v>43314</v>
      </c>
      <c r="F714" s="11">
        <v>7</v>
      </c>
      <c r="G714" s="11">
        <v>54</v>
      </c>
      <c r="H714" s="11">
        <v>214</v>
      </c>
      <c r="I714" s="11">
        <v>1081.3749999999998</v>
      </c>
      <c r="J714" s="11">
        <v>10</v>
      </c>
      <c r="K714" s="11">
        <v>1798.66</v>
      </c>
    </row>
    <row r="715" spans="1:11" x14ac:dyDescent="0.25">
      <c r="A715" s="11">
        <v>2018</v>
      </c>
      <c r="B715" s="11">
        <v>1004</v>
      </c>
      <c r="C715" s="11" t="s">
        <v>23</v>
      </c>
      <c r="D715" s="11" t="s">
        <v>33</v>
      </c>
      <c r="E715" s="84">
        <v>43314</v>
      </c>
      <c r="F715" s="11">
        <v>7</v>
      </c>
      <c r="G715" s="11">
        <v>54</v>
      </c>
      <c r="H715" s="11">
        <v>214</v>
      </c>
      <c r="I715" s="11">
        <v>1081.3749999999998</v>
      </c>
      <c r="J715" s="11">
        <v>6</v>
      </c>
      <c r="K715" s="11">
        <v>1259.06</v>
      </c>
    </row>
    <row r="716" spans="1:11" x14ac:dyDescent="0.25">
      <c r="A716" s="11">
        <v>2018</v>
      </c>
      <c r="B716" s="11">
        <v>1004</v>
      </c>
      <c r="C716" s="11" t="s">
        <v>23</v>
      </c>
      <c r="D716" s="11" t="s">
        <v>34</v>
      </c>
      <c r="E716" s="84">
        <v>43314</v>
      </c>
      <c r="F716" s="11">
        <v>7</v>
      </c>
      <c r="G716" s="11">
        <v>54</v>
      </c>
      <c r="H716" s="11">
        <v>214</v>
      </c>
      <c r="I716" s="11">
        <v>1081.3749999999998</v>
      </c>
      <c r="J716" s="11">
        <v>6</v>
      </c>
      <c r="K716" s="11">
        <v>1137.1600000000001</v>
      </c>
    </row>
    <row r="717" spans="1:11" x14ac:dyDescent="0.25">
      <c r="A717" s="11">
        <v>2018</v>
      </c>
      <c r="B717" s="11">
        <v>1004</v>
      </c>
      <c r="C717" s="11" t="s">
        <v>23</v>
      </c>
      <c r="D717" s="11" t="s">
        <v>35</v>
      </c>
      <c r="E717" s="84">
        <v>43314</v>
      </c>
      <c r="F717" s="11">
        <v>7</v>
      </c>
      <c r="G717" s="11">
        <v>54</v>
      </c>
      <c r="H717" s="11">
        <v>214</v>
      </c>
      <c r="I717" s="11">
        <v>1081.3749999999998</v>
      </c>
      <c r="J717" s="11">
        <v>7</v>
      </c>
      <c r="K717" s="11">
        <v>1531.1</v>
      </c>
    </row>
    <row r="718" spans="1:11" x14ac:dyDescent="0.25">
      <c r="A718" s="11">
        <v>2018</v>
      </c>
      <c r="B718" s="11">
        <v>1005</v>
      </c>
      <c r="C718" s="11" t="s">
        <v>23</v>
      </c>
      <c r="D718" s="11" t="s">
        <v>31</v>
      </c>
      <c r="E718" s="84">
        <v>43314</v>
      </c>
      <c r="F718" s="11">
        <v>7</v>
      </c>
      <c r="G718" s="11">
        <v>54</v>
      </c>
      <c r="H718" s="11">
        <v>214</v>
      </c>
      <c r="I718" s="11">
        <v>1081.3749999999998</v>
      </c>
      <c r="J718" s="11">
        <v>8</v>
      </c>
      <c r="K718" s="11">
        <v>1521.33</v>
      </c>
    </row>
    <row r="719" spans="1:11" x14ac:dyDescent="0.25">
      <c r="A719" s="11">
        <v>2018</v>
      </c>
      <c r="B719" s="11">
        <v>1005</v>
      </c>
      <c r="C719" s="11" t="s">
        <v>23</v>
      </c>
      <c r="D719" s="11" t="s">
        <v>32</v>
      </c>
      <c r="E719" s="84">
        <v>43314</v>
      </c>
      <c r="F719" s="11">
        <v>7</v>
      </c>
      <c r="G719" s="11">
        <v>54</v>
      </c>
      <c r="H719" s="11">
        <v>214</v>
      </c>
      <c r="I719" s="11">
        <v>1081.3749999999998</v>
      </c>
      <c r="J719" s="11">
        <v>9</v>
      </c>
      <c r="K719" s="11">
        <v>1699.93</v>
      </c>
    </row>
    <row r="720" spans="1:11" x14ac:dyDescent="0.25">
      <c r="A720" s="11">
        <v>2018</v>
      </c>
      <c r="B720" s="11">
        <v>1005</v>
      </c>
      <c r="C720" s="11" t="s">
        <v>23</v>
      </c>
      <c r="D720" s="11" t="s">
        <v>33</v>
      </c>
      <c r="E720" s="84">
        <v>43314</v>
      </c>
      <c r="F720" s="11">
        <v>7</v>
      </c>
      <c r="G720" s="11">
        <v>54</v>
      </c>
      <c r="H720" s="11">
        <v>214</v>
      </c>
      <c r="I720" s="11">
        <v>1081.3749999999998</v>
      </c>
      <c r="J720" s="11">
        <v>7</v>
      </c>
      <c r="K720" s="11">
        <v>709.72</v>
      </c>
    </row>
    <row r="721" spans="1:11" x14ac:dyDescent="0.25">
      <c r="A721" s="11">
        <v>2018</v>
      </c>
      <c r="B721" s="11">
        <v>1005</v>
      </c>
      <c r="C721" s="11" t="s">
        <v>23</v>
      </c>
      <c r="D721" s="11" t="s">
        <v>34</v>
      </c>
      <c r="E721" s="84">
        <v>43314</v>
      </c>
      <c r="F721" s="11">
        <v>7</v>
      </c>
      <c r="G721" s="11">
        <v>54</v>
      </c>
      <c r="H721" s="11">
        <v>214</v>
      </c>
      <c r="I721" s="11">
        <v>1081.3749999999998</v>
      </c>
      <c r="J721" s="11">
        <v>6</v>
      </c>
      <c r="K721" s="11">
        <v>1172.8900000000001</v>
      </c>
    </row>
    <row r="722" spans="1:11" x14ac:dyDescent="0.25">
      <c r="A722" s="11">
        <v>2018</v>
      </c>
      <c r="B722" s="11">
        <v>1005</v>
      </c>
      <c r="C722" s="11" t="s">
        <v>23</v>
      </c>
      <c r="D722" s="11" t="s">
        <v>35</v>
      </c>
      <c r="E722" s="84">
        <v>43314</v>
      </c>
      <c r="F722" s="11">
        <v>7</v>
      </c>
      <c r="G722" s="11">
        <v>54</v>
      </c>
      <c r="H722" s="11">
        <v>214</v>
      </c>
      <c r="I722" s="11">
        <v>1081.3749999999998</v>
      </c>
      <c r="J722" s="11">
        <v>7</v>
      </c>
      <c r="K722" s="11">
        <v>1268.24</v>
      </c>
    </row>
    <row r="723" spans="1:11" x14ac:dyDescent="0.25">
      <c r="A723" s="11">
        <v>2018</v>
      </c>
      <c r="B723" s="11">
        <v>1006</v>
      </c>
      <c r="C723" s="11" t="s">
        <v>30</v>
      </c>
      <c r="D723" s="11" t="s">
        <v>31</v>
      </c>
      <c r="E723" s="84">
        <v>43314</v>
      </c>
      <c r="F723" s="11">
        <v>7</v>
      </c>
      <c r="G723" s="11">
        <v>54</v>
      </c>
      <c r="H723" s="11">
        <v>214</v>
      </c>
      <c r="I723" s="11">
        <v>1081.3749999999998</v>
      </c>
      <c r="J723" s="11">
        <v>6</v>
      </c>
      <c r="K723" s="11">
        <v>1420.32</v>
      </c>
    </row>
    <row r="724" spans="1:11" x14ac:dyDescent="0.25">
      <c r="A724" s="11">
        <v>2018</v>
      </c>
      <c r="B724" s="11">
        <v>1006</v>
      </c>
      <c r="C724" s="11" t="s">
        <v>30</v>
      </c>
      <c r="D724" s="11" t="s">
        <v>32</v>
      </c>
      <c r="E724" s="84">
        <v>43314</v>
      </c>
      <c r="F724" s="11">
        <v>7</v>
      </c>
      <c r="G724" s="11">
        <v>54</v>
      </c>
      <c r="H724" s="11">
        <v>214</v>
      </c>
      <c r="I724" s="11">
        <v>1081.3749999999998</v>
      </c>
      <c r="J724" s="11">
        <v>5</v>
      </c>
      <c r="K724" s="11">
        <v>819.87</v>
      </c>
    </row>
    <row r="725" spans="1:11" x14ac:dyDescent="0.25">
      <c r="A725" s="11">
        <v>2018</v>
      </c>
      <c r="B725" s="11">
        <v>1006</v>
      </c>
      <c r="C725" s="11" t="s">
        <v>30</v>
      </c>
      <c r="D725" s="11" t="s">
        <v>33</v>
      </c>
      <c r="E725" s="84">
        <v>43314</v>
      </c>
      <c r="F725" s="11">
        <v>7</v>
      </c>
      <c r="G725" s="11">
        <v>54</v>
      </c>
      <c r="H725" s="11">
        <v>214</v>
      </c>
      <c r="I725" s="11">
        <v>1081.3749999999998</v>
      </c>
      <c r="J725" s="11">
        <v>6</v>
      </c>
      <c r="K725" s="11">
        <v>898.37</v>
      </c>
    </row>
    <row r="726" spans="1:11" x14ac:dyDescent="0.25">
      <c r="A726" s="11">
        <v>2018</v>
      </c>
      <c r="B726" s="11">
        <v>1006</v>
      </c>
      <c r="C726" s="11" t="s">
        <v>30</v>
      </c>
      <c r="D726" s="11" t="s">
        <v>34</v>
      </c>
      <c r="E726" s="84">
        <v>43314</v>
      </c>
      <c r="F726" s="11">
        <v>7</v>
      </c>
      <c r="G726" s="11">
        <v>54</v>
      </c>
      <c r="H726" s="11">
        <v>214</v>
      </c>
      <c r="I726" s="11">
        <v>1081.3749999999998</v>
      </c>
      <c r="J726" s="11">
        <v>6</v>
      </c>
      <c r="K726" s="11">
        <v>678.92</v>
      </c>
    </row>
    <row r="727" spans="1:11" x14ac:dyDescent="0.25">
      <c r="A727" s="11">
        <v>2018</v>
      </c>
      <c r="B727" s="11">
        <v>1006</v>
      </c>
      <c r="C727" s="11" t="s">
        <v>30</v>
      </c>
      <c r="D727" s="11" t="s">
        <v>35</v>
      </c>
      <c r="E727" s="84">
        <v>43314</v>
      </c>
      <c r="F727" s="11">
        <v>7</v>
      </c>
      <c r="G727" s="11">
        <v>54</v>
      </c>
      <c r="H727" s="11">
        <v>214</v>
      </c>
      <c r="I727" s="11">
        <v>1081.3749999999998</v>
      </c>
      <c r="J727" s="11">
        <v>10</v>
      </c>
      <c r="K727" s="11">
        <v>1182.69</v>
      </c>
    </row>
    <row r="728" spans="1:11" x14ac:dyDescent="0.25">
      <c r="A728" s="11">
        <v>2018</v>
      </c>
      <c r="B728" s="11">
        <v>1007</v>
      </c>
      <c r="C728" s="11" t="s">
        <v>29</v>
      </c>
      <c r="D728" s="11" t="s">
        <v>31</v>
      </c>
      <c r="E728" s="84">
        <v>43314</v>
      </c>
      <c r="F728" s="11">
        <v>7</v>
      </c>
      <c r="G728" s="11">
        <v>54</v>
      </c>
      <c r="H728" s="11">
        <v>214</v>
      </c>
      <c r="I728" s="11">
        <v>1081.3749999999998</v>
      </c>
      <c r="J728" s="11">
        <v>6</v>
      </c>
      <c r="K728" s="11">
        <v>1091.5999999999999</v>
      </c>
    </row>
    <row r="729" spans="1:11" x14ac:dyDescent="0.25">
      <c r="A729" s="11">
        <v>2018</v>
      </c>
      <c r="B729" s="11">
        <v>1007</v>
      </c>
      <c r="C729" s="11" t="s">
        <v>29</v>
      </c>
      <c r="D729" s="11" t="s">
        <v>32</v>
      </c>
      <c r="E729" s="84">
        <v>43314</v>
      </c>
      <c r="F729" s="11">
        <v>7</v>
      </c>
      <c r="G729" s="11">
        <v>54</v>
      </c>
      <c r="H729" s="11">
        <v>214</v>
      </c>
      <c r="I729" s="11">
        <v>1081.3749999999998</v>
      </c>
      <c r="J729" s="11">
        <v>6</v>
      </c>
      <c r="K729" s="11">
        <v>711.29</v>
      </c>
    </row>
    <row r="730" spans="1:11" x14ac:dyDescent="0.25">
      <c r="A730" s="11">
        <v>2018</v>
      </c>
      <c r="B730" s="11">
        <v>1007</v>
      </c>
      <c r="C730" s="11" t="s">
        <v>29</v>
      </c>
      <c r="D730" s="11" t="s">
        <v>33</v>
      </c>
      <c r="E730" s="84">
        <v>43314</v>
      </c>
      <c r="F730" s="11">
        <v>7</v>
      </c>
      <c r="G730" s="11">
        <v>54</v>
      </c>
      <c r="H730" s="11">
        <v>214</v>
      </c>
      <c r="I730" s="11">
        <v>1081.3749999999998</v>
      </c>
      <c r="J730" s="11">
        <v>6</v>
      </c>
      <c r="K730" s="11">
        <v>664.63</v>
      </c>
    </row>
    <row r="731" spans="1:11" x14ac:dyDescent="0.25">
      <c r="A731" s="11">
        <v>2018</v>
      </c>
      <c r="B731" s="11">
        <v>1007</v>
      </c>
      <c r="C731" s="11" t="s">
        <v>29</v>
      </c>
      <c r="D731" s="11" t="s">
        <v>34</v>
      </c>
      <c r="E731" s="84">
        <v>43314</v>
      </c>
      <c r="F731" s="11">
        <v>7</v>
      </c>
      <c r="G731" s="11">
        <v>54</v>
      </c>
      <c r="H731" s="11">
        <v>214</v>
      </c>
      <c r="I731" s="11">
        <v>1081.3749999999998</v>
      </c>
      <c r="J731" s="11">
        <v>3</v>
      </c>
      <c r="K731" s="11">
        <v>964.35</v>
      </c>
    </row>
    <row r="732" spans="1:11" x14ac:dyDescent="0.25">
      <c r="A732" s="11">
        <v>2018</v>
      </c>
      <c r="B732" s="11">
        <v>1007</v>
      </c>
      <c r="C732" s="11" t="s">
        <v>29</v>
      </c>
      <c r="D732" s="11" t="s">
        <v>35</v>
      </c>
      <c r="E732" s="84">
        <v>43314</v>
      </c>
      <c r="F732" s="11">
        <v>7</v>
      </c>
      <c r="G732" s="11">
        <v>54</v>
      </c>
      <c r="H732" s="11">
        <v>214</v>
      </c>
      <c r="I732" s="11">
        <v>1081.3749999999998</v>
      </c>
      <c r="J732" s="11">
        <v>8</v>
      </c>
      <c r="K732" s="11">
        <v>682</v>
      </c>
    </row>
    <row r="733" spans="1:11" x14ac:dyDescent="0.25">
      <c r="A733" s="11">
        <v>2018</v>
      </c>
      <c r="B733" s="11">
        <v>1008</v>
      </c>
      <c r="C733" s="11" t="s">
        <v>28</v>
      </c>
      <c r="D733" s="11" t="s">
        <v>31</v>
      </c>
      <c r="E733" s="84">
        <v>43314</v>
      </c>
      <c r="F733" s="11">
        <v>7</v>
      </c>
      <c r="G733" s="11">
        <v>54</v>
      </c>
      <c r="H733" s="11">
        <v>214</v>
      </c>
      <c r="I733" s="11">
        <v>1081.3749999999998</v>
      </c>
      <c r="J733" s="11">
        <v>7</v>
      </c>
      <c r="K733" s="11">
        <v>1279.4100000000001</v>
      </c>
    </row>
    <row r="734" spans="1:11" x14ac:dyDescent="0.25">
      <c r="A734" s="11">
        <v>2018</v>
      </c>
      <c r="B734" s="11">
        <v>1008</v>
      </c>
      <c r="C734" s="11" t="s">
        <v>28</v>
      </c>
      <c r="D734" s="11" t="s">
        <v>32</v>
      </c>
      <c r="E734" s="84">
        <v>43314</v>
      </c>
      <c r="F734" s="11">
        <v>7</v>
      </c>
      <c r="G734" s="11">
        <v>54</v>
      </c>
      <c r="H734" s="11">
        <v>214</v>
      </c>
      <c r="I734" s="11">
        <v>1081.3749999999998</v>
      </c>
      <c r="J734" s="11">
        <v>9</v>
      </c>
      <c r="K734" s="11">
        <v>1187.58</v>
      </c>
    </row>
    <row r="735" spans="1:11" x14ac:dyDescent="0.25">
      <c r="A735" s="11">
        <v>2018</v>
      </c>
      <c r="B735" s="11">
        <v>1008</v>
      </c>
      <c r="C735" s="11" t="s">
        <v>28</v>
      </c>
      <c r="D735" s="11" t="s">
        <v>33</v>
      </c>
      <c r="E735" s="84">
        <v>43314</v>
      </c>
      <c r="F735" s="11">
        <v>7</v>
      </c>
      <c r="G735" s="11">
        <v>54</v>
      </c>
      <c r="H735" s="11">
        <v>214</v>
      </c>
      <c r="I735" s="11">
        <v>1081.3749999999998</v>
      </c>
      <c r="J735" s="11">
        <v>6</v>
      </c>
      <c r="K735" s="11">
        <v>1232.1199999999999</v>
      </c>
    </row>
    <row r="736" spans="1:11" x14ac:dyDescent="0.25">
      <c r="A736" s="11">
        <v>2018</v>
      </c>
      <c r="B736" s="11">
        <v>1008</v>
      </c>
      <c r="C736" s="11" t="s">
        <v>28</v>
      </c>
      <c r="D736" s="11" t="s">
        <v>35</v>
      </c>
      <c r="E736" s="84">
        <v>43314</v>
      </c>
      <c r="F736" s="11">
        <v>7</v>
      </c>
      <c r="G736" s="11">
        <v>54</v>
      </c>
      <c r="H736" s="11">
        <v>214</v>
      </c>
      <c r="I736" s="11">
        <v>1081.3749999999998</v>
      </c>
      <c r="J736" s="11">
        <v>7</v>
      </c>
      <c r="K736" s="11">
        <v>1092.44</v>
      </c>
    </row>
    <row r="737" spans="1:11" x14ac:dyDescent="0.25">
      <c r="A737" s="11">
        <v>2018</v>
      </c>
      <c r="B737" s="11">
        <v>1009</v>
      </c>
      <c r="C737" s="11" t="s">
        <v>28</v>
      </c>
      <c r="D737" s="11" t="s">
        <v>31</v>
      </c>
      <c r="E737" s="84">
        <v>43314</v>
      </c>
      <c r="F737" s="11">
        <v>7</v>
      </c>
      <c r="G737" s="11">
        <v>54</v>
      </c>
      <c r="H737" s="11">
        <v>214</v>
      </c>
      <c r="I737" s="11">
        <v>1081.3749999999998</v>
      </c>
      <c r="J737" s="11">
        <v>5</v>
      </c>
      <c r="K737" s="11">
        <v>1208.49</v>
      </c>
    </row>
    <row r="738" spans="1:11" x14ac:dyDescent="0.25">
      <c r="A738" s="11">
        <v>2018</v>
      </c>
      <c r="B738" s="11">
        <v>1009</v>
      </c>
      <c r="C738" s="11" t="s">
        <v>28</v>
      </c>
      <c r="D738" s="11" t="s">
        <v>32</v>
      </c>
      <c r="E738" s="84">
        <v>43314</v>
      </c>
      <c r="F738" s="11">
        <v>7</v>
      </c>
      <c r="G738" s="11">
        <v>54</v>
      </c>
      <c r="H738" s="11">
        <v>214</v>
      </c>
      <c r="I738" s="11">
        <v>1081.3749999999998</v>
      </c>
      <c r="J738" s="11">
        <v>8</v>
      </c>
      <c r="K738" s="11">
        <v>1063.68</v>
      </c>
    </row>
    <row r="739" spans="1:11" x14ac:dyDescent="0.25">
      <c r="A739" s="11">
        <v>2018</v>
      </c>
      <c r="B739" s="11">
        <v>1009</v>
      </c>
      <c r="C739" s="11" t="s">
        <v>28</v>
      </c>
      <c r="D739" s="11" t="s">
        <v>33</v>
      </c>
      <c r="E739" s="84">
        <v>43314</v>
      </c>
      <c r="F739" s="11">
        <v>7</v>
      </c>
      <c r="G739" s="11">
        <v>54</v>
      </c>
      <c r="H739" s="11">
        <v>214</v>
      </c>
      <c r="I739" s="11">
        <v>1081.3749999999998</v>
      </c>
      <c r="J739" s="11">
        <v>6</v>
      </c>
      <c r="K739" s="11">
        <v>946.61</v>
      </c>
    </row>
    <row r="740" spans="1:11" x14ac:dyDescent="0.25">
      <c r="A740" s="11">
        <v>2018</v>
      </c>
      <c r="B740" s="11">
        <v>1009</v>
      </c>
      <c r="C740" s="11" t="s">
        <v>28</v>
      </c>
      <c r="D740" s="11" t="s">
        <v>34</v>
      </c>
      <c r="E740" s="84">
        <v>43314</v>
      </c>
      <c r="F740" s="11">
        <v>7</v>
      </c>
      <c r="G740" s="11">
        <v>54</v>
      </c>
      <c r="H740" s="11">
        <v>214</v>
      </c>
      <c r="I740" s="11">
        <v>1081.3749999999998</v>
      </c>
      <c r="J740" s="11">
        <v>7</v>
      </c>
      <c r="K740" s="11">
        <v>1102.01</v>
      </c>
    </row>
    <row r="741" spans="1:11" x14ac:dyDescent="0.25">
      <c r="A741" s="11">
        <v>2018</v>
      </c>
      <c r="B741" s="11">
        <v>1009</v>
      </c>
      <c r="C741" s="11" t="s">
        <v>28</v>
      </c>
      <c r="D741" s="11" t="s">
        <v>35</v>
      </c>
      <c r="E741" s="84">
        <v>43314</v>
      </c>
      <c r="F741" s="11">
        <v>7</v>
      </c>
      <c r="G741" s="11">
        <v>54</v>
      </c>
      <c r="H741" s="11">
        <v>214</v>
      </c>
      <c r="I741" s="11">
        <v>1081.3749999999998</v>
      </c>
      <c r="J741" s="11">
        <v>6</v>
      </c>
      <c r="K741" s="11">
        <v>812.57</v>
      </c>
    </row>
    <row r="742" spans="1:11" x14ac:dyDescent="0.25">
      <c r="A742" s="11">
        <v>2018</v>
      </c>
      <c r="B742" s="11">
        <v>1010</v>
      </c>
      <c r="C742" s="11" t="s">
        <v>23</v>
      </c>
      <c r="D742" s="11" t="s">
        <v>31</v>
      </c>
      <c r="E742" s="84">
        <v>43314</v>
      </c>
      <c r="F742" s="11">
        <v>7</v>
      </c>
      <c r="G742" s="11">
        <v>54</v>
      </c>
      <c r="H742" s="11">
        <v>214</v>
      </c>
      <c r="I742" s="11">
        <v>1081.3749999999998</v>
      </c>
      <c r="J742" s="11">
        <v>6</v>
      </c>
      <c r="K742" s="11">
        <v>1011.91</v>
      </c>
    </row>
    <row r="743" spans="1:11" x14ac:dyDescent="0.25">
      <c r="A743" s="11">
        <v>2018</v>
      </c>
      <c r="B743" s="11">
        <v>1010</v>
      </c>
      <c r="C743" s="11" t="s">
        <v>23</v>
      </c>
      <c r="D743" s="11" t="s">
        <v>32</v>
      </c>
      <c r="E743" s="84">
        <v>43314</v>
      </c>
      <c r="F743" s="11">
        <v>7</v>
      </c>
      <c r="G743" s="11">
        <v>54</v>
      </c>
      <c r="H743" s="11">
        <v>214</v>
      </c>
      <c r="I743" s="11">
        <v>1081.3749999999998</v>
      </c>
      <c r="J743" s="11">
        <v>4</v>
      </c>
      <c r="K743" s="11">
        <v>713.71</v>
      </c>
    </row>
    <row r="744" spans="1:11" x14ac:dyDescent="0.25">
      <c r="A744" s="11">
        <v>2018</v>
      </c>
      <c r="B744" s="11">
        <v>1010</v>
      </c>
      <c r="C744" s="11" t="s">
        <v>23</v>
      </c>
      <c r="D744" s="11" t="s">
        <v>33</v>
      </c>
      <c r="E744" s="84">
        <v>43314</v>
      </c>
      <c r="F744" s="11">
        <v>7</v>
      </c>
      <c r="G744" s="11">
        <v>54</v>
      </c>
      <c r="H744" s="11">
        <v>214</v>
      </c>
      <c r="I744" s="11">
        <v>1081.3749999999998</v>
      </c>
      <c r="J744" s="11">
        <v>4</v>
      </c>
      <c r="K744" s="11">
        <v>635.29999999999995</v>
      </c>
    </row>
    <row r="745" spans="1:11" x14ac:dyDescent="0.25">
      <c r="A745" s="11">
        <v>2018</v>
      </c>
      <c r="B745" s="11">
        <v>1010</v>
      </c>
      <c r="C745" s="11" t="s">
        <v>23</v>
      </c>
      <c r="D745" s="11" t="s">
        <v>34</v>
      </c>
      <c r="E745" s="84">
        <v>43314</v>
      </c>
      <c r="F745" s="11">
        <v>7</v>
      </c>
      <c r="G745" s="11">
        <v>54</v>
      </c>
      <c r="H745" s="11">
        <v>214</v>
      </c>
      <c r="I745" s="11">
        <v>1081.3749999999998</v>
      </c>
      <c r="J745" s="11">
        <v>8</v>
      </c>
      <c r="K745" s="11">
        <v>837.8</v>
      </c>
    </row>
    <row r="746" spans="1:11" x14ac:dyDescent="0.25">
      <c r="A746" s="11">
        <v>2018</v>
      </c>
      <c r="B746" s="11">
        <v>1010</v>
      </c>
      <c r="C746" s="11" t="s">
        <v>23</v>
      </c>
      <c r="D746" s="11" t="s">
        <v>35</v>
      </c>
      <c r="E746" s="84">
        <v>43314</v>
      </c>
      <c r="F746" s="11">
        <v>7</v>
      </c>
      <c r="G746" s="11">
        <v>54</v>
      </c>
      <c r="H746" s="11">
        <v>214</v>
      </c>
      <c r="I746" s="11">
        <v>1081.3749999999998</v>
      </c>
      <c r="J746" s="11">
        <v>4</v>
      </c>
      <c r="K746" s="11">
        <v>910.04</v>
      </c>
    </row>
    <row r="747" spans="1:11" x14ac:dyDescent="0.25">
      <c r="A747" s="11">
        <v>2018</v>
      </c>
      <c r="B747" s="11">
        <v>1011</v>
      </c>
      <c r="C747" s="11" t="s">
        <v>30</v>
      </c>
      <c r="D747" s="11" t="s">
        <v>31</v>
      </c>
      <c r="E747" s="84">
        <v>43314</v>
      </c>
      <c r="F747" s="11">
        <v>7</v>
      </c>
      <c r="G747" s="11">
        <v>54</v>
      </c>
      <c r="H747" s="11">
        <v>214</v>
      </c>
      <c r="I747" s="11">
        <v>1081.3749999999998</v>
      </c>
      <c r="J747" s="11">
        <v>7</v>
      </c>
      <c r="K747" s="11">
        <v>1134.96</v>
      </c>
    </row>
    <row r="748" spans="1:11" x14ac:dyDescent="0.25">
      <c r="A748" s="11">
        <v>2018</v>
      </c>
      <c r="B748" s="11">
        <v>1011</v>
      </c>
      <c r="C748" s="11" t="s">
        <v>30</v>
      </c>
      <c r="D748" s="11" t="s">
        <v>32</v>
      </c>
      <c r="E748" s="84">
        <v>43314</v>
      </c>
      <c r="F748" s="11">
        <v>7</v>
      </c>
      <c r="G748" s="11">
        <v>54</v>
      </c>
      <c r="H748" s="11">
        <v>214</v>
      </c>
      <c r="I748" s="11">
        <v>1081.3749999999998</v>
      </c>
      <c r="J748" s="11">
        <v>4</v>
      </c>
      <c r="K748" s="11">
        <v>513.04999999999995</v>
      </c>
    </row>
    <row r="749" spans="1:11" x14ac:dyDescent="0.25">
      <c r="A749" s="11">
        <v>2018</v>
      </c>
      <c r="B749" s="11">
        <v>1011</v>
      </c>
      <c r="C749" s="11" t="s">
        <v>30</v>
      </c>
      <c r="D749" s="11" t="s">
        <v>33</v>
      </c>
      <c r="E749" s="84">
        <v>43314</v>
      </c>
      <c r="F749" s="11">
        <v>7</v>
      </c>
      <c r="G749" s="11">
        <v>54</v>
      </c>
      <c r="H749" s="11">
        <v>214</v>
      </c>
      <c r="I749" s="11">
        <v>1081.3749999999998</v>
      </c>
      <c r="J749" s="11">
        <v>7</v>
      </c>
      <c r="K749" s="11">
        <v>883.26</v>
      </c>
    </row>
    <row r="750" spans="1:11" x14ac:dyDescent="0.25">
      <c r="A750" s="11">
        <v>2018</v>
      </c>
      <c r="B750" s="11">
        <v>1011</v>
      </c>
      <c r="C750" s="11" t="s">
        <v>30</v>
      </c>
      <c r="D750" s="11" t="s">
        <v>34</v>
      </c>
      <c r="E750" s="84">
        <v>43314</v>
      </c>
      <c r="F750" s="11">
        <v>7</v>
      </c>
      <c r="G750" s="11">
        <v>54</v>
      </c>
      <c r="H750" s="11">
        <v>214</v>
      </c>
      <c r="I750" s="11">
        <v>1081.3749999999998</v>
      </c>
      <c r="J750" s="11">
        <v>6</v>
      </c>
      <c r="K750" s="11">
        <v>784.51</v>
      </c>
    </row>
    <row r="751" spans="1:11" x14ac:dyDescent="0.25">
      <c r="A751" s="11">
        <v>2018</v>
      </c>
      <c r="B751" s="11">
        <v>1011</v>
      </c>
      <c r="C751" s="11" t="s">
        <v>30</v>
      </c>
      <c r="D751" s="11" t="s">
        <v>35</v>
      </c>
      <c r="E751" s="84">
        <v>43314</v>
      </c>
      <c r="F751" s="11">
        <v>7</v>
      </c>
      <c r="G751" s="11">
        <v>54</v>
      </c>
      <c r="H751" s="11">
        <v>214</v>
      </c>
      <c r="I751" s="11">
        <v>1081.3749999999998</v>
      </c>
      <c r="J751" s="11">
        <v>5</v>
      </c>
      <c r="K751" s="11">
        <v>722.63</v>
      </c>
    </row>
    <row r="752" spans="1:11" x14ac:dyDescent="0.25">
      <c r="A752" s="11">
        <v>2018</v>
      </c>
      <c r="B752" s="11">
        <v>1012</v>
      </c>
      <c r="C752" s="11" t="s">
        <v>29</v>
      </c>
      <c r="D752" s="11" t="s">
        <v>31</v>
      </c>
      <c r="E752" s="84">
        <v>43314</v>
      </c>
      <c r="F752" s="11">
        <v>7</v>
      </c>
      <c r="G752" s="11">
        <v>54</v>
      </c>
      <c r="H752" s="11">
        <v>214</v>
      </c>
      <c r="I752" s="11">
        <v>1081.3749999999998</v>
      </c>
      <c r="J752" s="11">
        <v>8</v>
      </c>
      <c r="K752" s="11">
        <v>909.84</v>
      </c>
    </row>
    <row r="753" spans="1:11" x14ac:dyDescent="0.25">
      <c r="A753" s="11">
        <v>2018</v>
      </c>
      <c r="B753" s="11">
        <v>1012</v>
      </c>
      <c r="C753" s="11" t="s">
        <v>29</v>
      </c>
      <c r="D753" s="11" t="s">
        <v>32</v>
      </c>
      <c r="E753" s="84">
        <v>43314</v>
      </c>
      <c r="F753" s="11">
        <v>7</v>
      </c>
      <c r="G753" s="11">
        <v>54</v>
      </c>
      <c r="H753" s="11">
        <v>214</v>
      </c>
      <c r="I753" s="11">
        <v>1081.3749999999998</v>
      </c>
      <c r="J753" s="11">
        <v>8</v>
      </c>
      <c r="K753" s="11">
        <v>827.03</v>
      </c>
    </row>
    <row r="754" spans="1:11" x14ac:dyDescent="0.25">
      <c r="A754" s="11">
        <v>2018</v>
      </c>
      <c r="B754" s="11">
        <v>1012</v>
      </c>
      <c r="C754" s="11" t="s">
        <v>29</v>
      </c>
      <c r="D754" s="11" t="s">
        <v>33</v>
      </c>
      <c r="E754" s="84">
        <v>43314</v>
      </c>
      <c r="F754" s="11">
        <v>7</v>
      </c>
      <c r="G754" s="11">
        <v>54</v>
      </c>
      <c r="H754" s="11">
        <v>214</v>
      </c>
      <c r="I754" s="11">
        <v>1081.3749999999998</v>
      </c>
      <c r="J754" s="11">
        <v>6</v>
      </c>
      <c r="K754" s="11">
        <v>1122.93</v>
      </c>
    </row>
    <row r="755" spans="1:11" x14ac:dyDescent="0.25">
      <c r="A755" s="11">
        <v>2018</v>
      </c>
      <c r="B755" s="11">
        <v>1012</v>
      </c>
      <c r="C755" s="11" t="s">
        <v>29</v>
      </c>
      <c r="D755" s="11" t="s">
        <v>34</v>
      </c>
      <c r="E755" s="84">
        <v>43314</v>
      </c>
      <c r="F755" s="11">
        <v>7</v>
      </c>
      <c r="G755" s="11">
        <v>54</v>
      </c>
      <c r="H755" s="11">
        <v>214</v>
      </c>
      <c r="I755" s="11">
        <v>1081.3749999999998</v>
      </c>
      <c r="J755" s="11">
        <v>5</v>
      </c>
      <c r="K755" s="11">
        <v>612.54</v>
      </c>
    </row>
    <row r="756" spans="1:11" x14ac:dyDescent="0.25">
      <c r="A756" s="11">
        <v>2018</v>
      </c>
      <c r="B756" s="11">
        <v>1012</v>
      </c>
      <c r="C756" s="11" t="s">
        <v>29</v>
      </c>
      <c r="D756" s="11" t="s">
        <v>35</v>
      </c>
      <c r="E756" s="84">
        <v>43314</v>
      </c>
      <c r="F756" s="11">
        <v>7</v>
      </c>
      <c r="G756" s="11">
        <v>54</v>
      </c>
      <c r="H756" s="11">
        <v>214</v>
      </c>
      <c r="I756" s="11">
        <v>1081.3749999999998</v>
      </c>
      <c r="J756" s="11">
        <v>8</v>
      </c>
      <c r="K756" s="11">
        <v>1293.4100000000001</v>
      </c>
    </row>
    <row r="757" spans="1:11" x14ac:dyDescent="0.25">
      <c r="A757" s="11">
        <v>2018</v>
      </c>
      <c r="B757" s="11">
        <v>1001</v>
      </c>
      <c r="C757" s="11" t="s">
        <v>29</v>
      </c>
      <c r="D757" s="11" t="s">
        <v>31</v>
      </c>
      <c r="E757" s="84">
        <v>43321</v>
      </c>
      <c r="F757" s="11">
        <v>8</v>
      </c>
      <c r="G757" s="11">
        <v>61</v>
      </c>
      <c r="H757" s="11">
        <v>221</v>
      </c>
      <c r="I757" s="11">
        <v>1221.1749999999997</v>
      </c>
      <c r="J757" s="11">
        <v>7</v>
      </c>
      <c r="K757" s="11">
        <v>924.7</v>
      </c>
    </row>
    <row r="758" spans="1:11" x14ac:dyDescent="0.25">
      <c r="A758" s="11">
        <v>2018</v>
      </c>
      <c r="B758" s="11">
        <v>1001</v>
      </c>
      <c r="C758" s="11" t="s">
        <v>29</v>
      </c>
      <c r="D758" s="11" t="s">
        <v>32</v>
      </c>
      <c r="E758" s="84">
        <v>43321</v>
      </c>
      <c r="F758" s="11">
        <v>8</v>
      </c>
      <c r="G758" s="11">
        <v>61</v>
      </c>
      <c r="H758" s="11">
        <v>221</v>
      </c>
      <c r="I758" s="11">
        <v>1221.1749999999997</v>
      </c>
      <c r="J758" s="11">
        <v>7</v>
      </c>
      <c r="K758" s="11">
        <v>507.15</v>
      </c>
    </row>
    <row r="759" spans="1:11" x14ac:dyDescent="0.25">
      <c r="A759" s="11">
        <v>2018</v>
      </c>
      <c r="B759" s="11">
        <v>1001</v>
      </c>
      <c r="C759" s="11" t="s">
        <v>29</v>
      </c>
      <c r="D759" s="11" t="s">
        <v>33</v>
      </c>
      <c r="E759" s="84">
        <v>43321</v>
      </c>
      <c r="F759" s="11">
        <v>8</v>
      </c>
      <c r="G759" s="11">
        <v>61</v>
      </c>
      <c r="H759" s="11">
        <v>221</v>
      </c>
      <c r="I759" s="11">
        <v>1221.1749999999997</v>
      </c>
      <c r="J759" s="11">
        <v>9</v>
      </c>
      <c r="K759" s="11">
        <v>1357.81</v>
      </c>
    </row>
    <row r="760" spans="1:11" x14ac:dyDescent="0.25">
      <c r="A760" s="11">
        <v>2018</v>
      </c>
      <c r="B760" s="11">
        <v>1001</v>
      </c>
      <c r="C760" s="11" t="s">
        <v>29</v>
      </c>
      <c r="D760" s="11" t="s">
        <v>34</v>
      </c>
      <c r="E760" s="84">
        <v>43321</v>
      </c>
      <c r="F760" s="11">
        <v>8</v>
      </c>
      <c r="G760" s="11">
        <v>61</v>
      </c>
      <c r="H760" s="11">
        <v>221</v>
      </c>
      <c r="I760" s="11">
        <v>1221.1749999999997</v>
      </c>
      <c r="J760" s="11">
        <v>7</v>
      </c>
      <c r="K760" s="11">
        <v>765.21</v>
      </c>
    </row>
    <row r="761" spans="1:11" x14ac:dyDescent="0.25">
      <c r="A761" s="11">
        <v>2018</v>
      </c>
      <c r="B761" s="11">
        <v>1001</v>
      </c>
      <c r="C761" s="11" t="s">
        <v>29</v>
      </c>
      <c r="D761" s="11" t="s">
        <v>35</v>
      </c>
      <c r="E761" s="84">
        <v>43321</v>
      </c>
      <c r="F761" s="11">
        <v>8</v>
      </c>
      <c r="G761" s="11">
        <v>61</v>
      </c>
      <c r="H761" s="11">
        <v>221</v>
      </c>
      <c r="I761" s="11">
        <v>1221.1749999999997</v>
      </c>
      <c r="J761" s="11">
        <v>9</v>
      </c>
      <c r="K761" s="11">
        <v>981.89</v>
      </c>
    </row>
    <row r="762" spans="1:11" x14ac:dyDescent="0.25">
      <c r="A762" s="11">
        <v>2018</v>
      </c>
      <c r="B762" s="11">
        <v>1002</v>
      </c>
      <c r="C762" s="11" t="s">
        <v>28</v>
      </c>
      <c r="D762" s="11" t="s">
        <v>31</v>
      </c>
      <c r="E762" s="84">
        <v>43321</v>
      </c>
      <c r="F762" s="11">
        <v>8</v>
      </c>
      <c r="G762" s="11">
        <v>61</v>
      </c>
      <c r="H762" s="11">
        <v>221</v>
      </c>
      <c r="I762" s="11">
        <v>1221.1749999999997</v>
      </c>
      <c r="J762" s="11">
        <v>6</v>
      </c>
      <c r="K762" s="11">
        <v>607.33000000000004</v>
      </c>
    </row>
    <row r="763" spans="1:11" x14ac:dyDescent="0.25">
      <c r="A763" s="11">
        <v>2018</v>
      </c>
      <c r="B763" s="11">
        <v>1002</v>
      </c>
      <c r="C763" s="11" t="s">
        <v>28</v>
      </c>
      <c r="D763" s="11" t="s">
        <v>33</v>
      </c>
      <c r="E763" s="84">
        <v>43321</v>
      </c>
      <c r="F763" s="11">
        <v>8</v>
      </c>
      <c r="G763" s="11">
        <v>61</v>
      </c>
      <c r="H763" s="11">
        <v>221</v>
      </c>
      <c r="I763" s="11">
        <v>1221.1749999999997</v>
      </c>
      <c r="J763" s="11">
        <v>4</v>
      </c>
      <c r="K763" s="11">
        <v>705.56</v>
      </c>
    </row>
    <row r="764" spans="1:11" x14ac:dyDescent="0.25">
      <c r="A764" s="11">
        <v>2018</v>
      </c>
      <c r="B764" s="11">
        <v>1002</v>
      </c>
      <c r="C764" s="11" t="s">
        <v>28</v>
      </c>
      <c r="D764" s="11" t="s">
        <v>34</v>
      </c>
      <c r="E764" s="84">
        <v>43321</v>
      </c>
      <c r="F764" s="11">
        <v>8</v>
      </c>
      <c r="G764" s="11">
        <v>61</v>
      </c>
      <c r="H764" s="11">
        <v>221</v>
      </c>
      <c r="I764" s="11">
        <v>1221.1749999999997</v>
      </c>
      <c r="J764" s="11">
        <v>5</v>
      </c>
      <c r="K764" s="11">
        <v>740.28</v>
      </c>
    </row>
    <row r="765" spans="1:11" x14ac:dyDescent="0.25">
      <c r="A765" s="11">
        <v>2018</v>
      </c>
      <c r="B765" s="11">
        <v>1002</v>
      </c>
      <c r="C765" s="11" t="s">
        <v>28</v>
      </c>
      <c r="D765" s="11" t="s">
        <v>35</v>
      </c>
      <c r="E765" s="84">
        <v>43321</v>
      </c>
      <c r="F765" s="11">
        <v>8</v>
      </c>
      <c r="G765" s="11">
        <v>61</v>
      </c>
      <c r="H765" s="11">
        <v>221</v>
      </c>
      <c r="I765" s="11">
        <v>1221.1749999999997</v>
      </c>
      <c r="J765" s="11">
        <v>7</v>
      </c>
      <c r="K765" s="11">
        <v>884.91</v>
      </c>
    </row>
    <row r="766" spans="1:11" x14ac:dyDescent="0.25">
      <c r="A766" s="11">
        <v>2018</v>
      </c>
      <c r="B766" s="11">
        <v>1003</v>
      </c>
      <c r="C766" s="11" t="s">
        <v>30</v>
      </c>
      <c r="D766" s="11" t="s">
        <v>31</v>
      </c>
      <c r="E766" s="84">
        <v>43321</v>
      </c>
      <c r="F766" s="11">
        <v>8</v>
      </c>
      <c r="G766" s="11">
        <v>61</v>
      </c>
      <c r="H766" s="11">
        <v>221</v>
      </c>
      <c r="I766" s="11">
        <v>1221.1749999999997</v>
      </c>
      <c r="J766" s="11">
        <v>9</v>
      </c>
      <c r="K766" s="11">
        <v>929.29</v>
      </c>
    </row>
    <row r="767" spans="1:11" x14ac:dyDescent="0.25">
      <c r="A767" s="11">
        <v>2018</v>
      </c>
      <c r="B767" s="11">
        <v>1003</v>
      </c>
      <c r="C767" s="11" t="s">
        <v>30</v>
      </c>
      <c r="D767" s="11" t="s">
        <v>32</v>
      </c>
      <c r="E767" s="84">
        <v>43321</v>
      </c>
      <c r="F767" s="11">
        <v>8</v>
      </c>
      <c r="G767" s="11">
        <v>61</v>
      </c>
      <c r="H767" s="11">
        <v>221</v>
      </c>
      <c r="I767" s="11">
        <v>1221.1749999999997</v>
      </c>
      <c r="J767" s="11">
        <v>5</v>
      </c>
      <c r="K767" s="11">
        <v>743.59</v>
      </c>
    </row>
    <row r="768" spans="1:11" x14ac:dyDescent="0.25">
      <c r="A768" s="11">
        <v>2018</v>
      </c>
      <c r="B768" s="11">
        <v>1003</v>
      </c>
      <c r="C768" s="11" t="s">
        <v>30</v>
      </c>
      <c r="D768" s="11" t="s">
        <v>33</v>
      </c>
      <c r="E768" s="84">
        <v>43321</v>
      </c>
      <c r="F768" s="11">
        <v>8</v>
      </c>
      <c r="G768" s="11">
        <v>61</v>
      </c>
      <c r="H768" s="11">
        <v>221</v>
      </c>
      <c r="I768" s="11">
        <v>1221.1749999999997</v>
      </c>
      <c r="J768" s="11">
        <v>6</v>
      </c>
      <c r="K768" s="11">
        <v>698.32</v>
      </c>
    </row>
    <row r="769" spans="1:11" x14ac:dyDescent="0.25">
      <c r="A769" s="11">
        <v>2018</v>
      </c>
      <c r="B769" s="11">
        <v>1003</v>
      </c>
      <c r="C769" s="11" t="s">
        <v>30</v>
      </c>
      <c r="D769" s="11" t="s">
        <v>34</v>
      </c>
      <c r="E769" s="84">
        <v>43321</v>
      </c>
      <c r="F769" s="11">
        <v>8</v>
      </c>
      <c r="G769" s="11">
        <v>61</v>
      </c>
      <c r="H769" s="11">
        <v>221</v>
      </c>
      <c r="I769" s="11">
        <v>1221.1749999999997</v>
      </c>
      <c r="J769" s="11">
        <v>5</v>
      </c>
      <c r="K769" s="11">
        <v>748.15</v>
      </c>
    </row>
    <row r="770" spans="1:11" x14ac:dyDescent="0.25">
      <c r="A770" s="11">
        <v>2018</v>
      </c>
      <c r="B770" s="11">
        <v>1004</v>
      </c>
      <c r="C770" s="11" t="s">
        <v>23</v>
      </c>
      <c r="D770" s="11" t="s">
        <v>31</v>
      </c>
      <c r="E770" s="84">
        <v>43321</v>
      </c>
      <c r="F770" s="11">
        <v>8</v>
      </c>
      <c r="G770" s="11">
        <v>61</v>
      </c>
      <c r="H770" s="11">
        <v>221</v>
      </c>
      <c r="I770" s="11">
        <v>1221.1749999999997</v>
      </c>
      <c r="J770" s="11">
        <v>4</v>
      </c>
      <c r="K770" s="11">
        <v>941.9</v>
      </c>
    </row>
    <row r="771" spans="1:11" x14ac:dyDescent="0.25">
      <c r="A771" s="11">
        <v>2018</v>
      </c>
      <c r="B771" s="11">
        <v>1004</v>
      </c>
      <c r="C771" s="11" t="s">
        <v>23</v>
      </c>
      <c r="D771" s="11" t="s">
        <v>32</v>
      </c>
      <c r="E771" s="84">
        <v>43321</v>
      </c>
      <c r="F771" s="11">
        <v>8</v>
      </c>
      <c r="G771" s="11">
        <v>61</v>
      </c>
      <c r="H771" s="11">
        <v>221</v>
      </c>
      <c r="I771" s="11">
        <v>1221.1749999999997</v>
      </c>
      <c r="J771" s="11">
        <v>8</v>
      </c>
      <c r="K771" s="11">
        <v>825.62</v>
      </c>
    </row>
    <row r="772" spans="1:11" x14ac:dyDescent="0.25">
      <c r="A772" s="11">
        <v>2018</v>
      </c>
      <c r="B772" s="11">
        <v>1004</v>
      </c>
      <c r="C772" s="11" t="s">
        <v>23</v>
      </c>
      <c r="D772" s="11" t="s">
        <v>33</v>
      </c>
      <c r="E772" s="84">
        <v>43321</v>
      </c>
      <c r="F772" s="11">
        <v>8</v>
      </c>
      <c r="G772" s="11">
        <v>61</v>
      </c>
      <c r="H772" s="11">
        <v>221</v>
      </c>
      <c r="I772" s="11">
        <v>1221.1749999999997</v>
      </c>
      <c r="J772" s="11">
        <v>11</v>
      </c>
      <c r="K772" s="11">
        <v>1142.77</v>
      </c>
    </row>
    <row r="773" spans="1:11" x14ac:dyDescent="0.25">
      <c r="A773" s="11">
        <v>2018</v>
      </c>
      <c r="B773" s="11">
        <v>1004</v>
      </c>
      <c r="C773" s="11" t="s">
        <v>23</v>
      </c>
      <c r="D773" s="11" t="s">
        <v>34</v>
      </c>
      <c r="E773" s="84">
        <v>43321</v>
      </c>
      <c r="F773" s="11">
        <v>8</v>
      </c>
      <c r="G773" s="11">
        <v>61</v>
      </c>
      <c r="H773" s="11">
        <v>221</v>
      </c>
      <c r="I773" s="11">
        <v>1221.1749999999997</v>
      </c>
      <c r="J773" s="11">
        <v>11</v>
      </c>
      <c r="K773" s="11">
        <v>1309.78</v>
      </c>
    </row>
    <row r="774" spans="1:11" x14ac:dyDescent="0.25">
      <c r="A774" s="11">
        <v>2018</v>
      </c>
      <c r="B774" s="11">
        <v>1004</v>
      </c>
      <c r="C774" s="11" t="s">
        <v>23</v>
      </c>
      <c r="D774" s="11" t="s">
        <v>35</v>
      </c>
      <c r="E774" s="84">
        <v>43321</v>
      </c>
      <c r="F774" s="11">
        <v>8</v>
      </c>
      <c r="G774" s="11">
        <v>61</v>
      </c>
      <c r="H774" s="11">
        <v>221</v>
      </c>
      <c r="I774" s="11">
        <v>1221.1749999999997</v>
      </c>
      <c r="J774" s="11">
        <v>8</v>
      </c>
      <c r="K774" s="11">
        <v>1156.47</v>
      </c>
    </row>
    <row r="775" spans="1:11" x14ac:dyDescent="0.25">
      <c r="A775" s="11">
        <v>2018</v>
      </c>
      <c r="B775" s="11">
        <v>1005</v>
      </c>
      <c r="C775" s="11" t="s">
        <v>23</v>
      </c>
      <c r="D775" s="11" t="s">
        <v>31</v>
      </c>
      <c r="E775" s="84">
        <v>43321</v>
      </c>
      <c r="F775" s="11">
        <v>8</v>
      </c>
      <c r="G775" s="11">
        <v>61</v>
      </c>
      <c r="H775" s="11">
        <v>221</v>
      </c>
      <c r="I775" s="11">
        <v>1221.1749999999997</v>
      </c>
      <c r="J775" s="11">
        <v>5</v>
      </c>
      <c r="K775" s="11">
        <v>605.29999999999995</v>
      </c>
    </row>
    <row r="776" spans="1:11" x14ac:dyDescent="0.25">
      <c r="A776" s="11">
        <v>2018</v>
      </c>
      <c r="B776" s="11">
        <v>1005</v>
      </c>
      <c r="C776" s="11" t="s">
        <v>23</v>
      </c>
      <c r="D776" s="11" t="s">
        <v>32</v>
      </c>
      <c r="E776" s="84">
        <v>43321</v>
      </c>
      <c r="F776" s="11">
        <v>8</v>
      </c>
      <c r="G776" s="11">
        <v>61</v>
      </c>
      <c r="H776" s="11">
        <v>221</v>
      </c>
      <c r="I776" s="11">
        <v>1221.1749999999997</v>
      </c>
      <c r="J776" s="11">
        <v>4</v>
      </c>
      <c r="K776" s="11">
        <v>705.7</v>
      </c>
    </row>
    <row r="777" spans="1:11" x14ac:dyDescent="0.25">
      <c r="A777" s="11">
        <v>2018</v>
      </c>
      <c r="B777" s="11">
        <v>1005</v>
      </c>
      <c r="C777" s="11" t="s">
        <v>23</v>
      </c>
      <c r="D777" s="11" t="s">
        <v>33</v>
      </c>
      <c r="E777" s="84">
        <v>43321</v>
      </c>
      <c r="F777" s="11">
        <v>8</v>
      </c>
      <c r="G777" s="11">
        <v>61</v>
      </c>
      <c r="H777" s="11">
        <v>221</v>
      </c>
      <c r="I777" s="11">
        <v>1221.1749999999997</v>
      </c>
      <c r="J777" s="11">
        <v>7</v>
      </c>
      <c r="K777" s="11">
        <v>1037.44</v>
      </c>
    </row>
    <row r="778" spans="1:11" x14ac:dyDescent="0.25">
      <c r="A778" s="11">
        <v>2018</v>
      </c>
      <c r="B778" s="11">
        <v>1005</v>
      </c>
      <c r="C778" s="11" t="s">
        <v>23</v>
      </c>
      <c r="D778" s="11" t="s">
        <v>34</v>
      </c>
      <c r="E778" s="84">
        <v>43321</v>
      </c>
      <c r="F778" s="11">
        <v>8</v>
      </c>
      <c r="G778" s="11">
        <v>61</v>
      </c>
      <c r="H778" s="11">
        <v>221</v>
      </c>
      <c r="I778" s="11">
        <v>1221.1749999999997</v>
      </c>
      <c r="J778" s="11">
        <v>6</v>
      </c>
      <c r="K778" s="11">
        <v>1034.3900000000001</v>
      </c>
    </row>
    <row r="779" spans="1:11" x14ac:dyDescent="0.25">
      <c r="A779" s="11">
        <v>2018</v>
      </c>
      <c r="B779" s="11">
        <v>1005</v>
      </c>
      <c r="C779" s="11" t="s">
        <v>23</v>
      </c>
      <c r="D779" s="11" t="s">
        <v>35</v>
      </c>
      <c r="E779" s="84">
        <v>43321</v>
      </c>
      <c r="F779" s="11">
        <v>8</v>
      </c>
      <c r="G779" s="11">
        <v>61</v>
      </c>
      <c r="H779" s="11">
        <v>221</v>
      </c>
      <c r="I779" s="11">
        <v>1221.1749999999997</v>
      </c>
      <c r="J779" s="11">
        <v>6</v>
      </c>
      <c r="K779" s="11">
        <v>637.82000000000005</v>
      </c>
    </row>
    <row r="780" spans="1:11" x14ac:dyDescent="0.25">
      <c r="A780" s="11">
        <v>2018</v>
      </c>
      <c r="B780" s="11">
        <v>1006</v>
      </c>
      <c r="C780" s="11" t="s">
        <v>30</v>
      </c>
      <c r="D780" s="11" t="s">
        <v>31</v>
      </c>
      <c r="E780" s="84">
        <v>43321</v>
      </c>
      <c r="F780" s="11">
        <v>8</v>
      </c>
      <c r="G780" s="11">
        <v>61</v>
      </c>
      <c r="H780" s="11">
        <v>221</v>
      </c>
      <c r="I780" s="11">
        <v>1221.1749999999997</v>
      </c>
      <c r="J780" s="11">
        <v>4</v>
      </c>
      <c r="K780" s="11">
        <v>526.21</v>
      </c>
    </row>
    <row r="781" spans="1:11" x14ac:dyDescent="0.25">
      <c r="A781" s="11">
        <v>2018</v>
      </c>
      <c r="B781" s="11">
        <v>1006</v>
      </c>
      <c r="C781" s="11" t="s">
        <v>30</v>
      </c>
      <c r="D781" s="11" t="s">
        <v>32</v>
      </c>
      <c r="E781" s="84">
        <v>43321</v>
      </c>
      <c r="F781" s="11">
        <v>8</v>
      </c>
      <c r="G781" s="11">
        <v>61</v>
      </c>
      <c r="H781" s="11">
        <v>221</v>
      </c>
      <c r="I781" s="11">
        <v>1221.1749999999997</v>
      </c>
      <c r="J781" s="11">
        <v>5</v>
      </c>
      <c r="K781" s="11">
        <v>776.63</v>
      </c>
    </row>
    <row r="782" spans="1:11" x14ac:dyDescent="0.25">
      <c r="A782" s="11">
        <v>2018</v>
      </c>
      <c r="B782" s="11">
        <v>1006</v>
      </c>
      <c r="C782" s="11" t="s">
        <v>30</v>
      </c>
      <c r="D782" s="11" t="s">
        <v>33</v>
      </c>
      <c r="E782" s="84">
        <v>43321</v>
      </c>
      <c r="F782" s="11">
        <v>8</v>
      </c>
      <c r="G782" s="11">
        <v>61</v>
      </c>
      <c r="H782" s="11">
        <v>221</v>
      </c>
      <c r="I782" s="11">
        <v>1221.1749999999997</v>
      </c>
      <c r="J782" s="11">
        <v>6</v>
      </c>
      <c r="K782" s="11">
        <v>894.44</v>
      </c>
    </row>
    <row r="783" spans="1:11" x14ac:dyDescent="0.25">
      <c r="A783" s="11">
        <v>2018</v>
      </c>
      <c r="B783" s="11">
        <v>1006</v>
      </c>
      <c r="C783" s="11" t="s">
        <v>30</v>
      </c>
      <c r="D783" s="11" t="s">
        <v>34</v>
      </c>
      <c r="E783" s="84">
        <v>43321</v>
      </c>
      <c r="F783" s="11">
        <v>8</v>
      </c>
      <c r="G783" s="11">
        <v>61</v>
      </c>
      <c r="H783" s="11">
        <v>221</v>
      </c>
      <c r="I783" s="11">
        <v>1221.1749999999997</v>
      </c>
      <c r="J783" s="11">
        <v>6</v>
      </c>
      <c r="K783" s="11">
        <v>753.42</v>
      </c>
    </row>
    <row r="784" spans="1:11" x14ac:dyDescent="0.25">
      <c r="A784" s="11">
        <v>2018</v>
      </c>
      <c r="B784" s="11">
        <v>1006</v>
      </c>
      <c r="C784" s="11" t="s">
        <v>30</v>
      </c>
      <c r="D784" s="11" t="s">
        <v>35</v>
      </c>
      <c r="E784" s="84">
        <v>43321</v>
      </c>
      <c r="F784" s="11">
        <v>8</v>
      </c>
      <c r="G784" s="11">
        <v>61</v>
      </c>
      <c r="H784" s="11">
        <v>221</v>
      </c>
      <c r="I784" s="11">
        <v>1221.1749999999997</v>
      </c>
      <c r="J784" s="11">
        <v>6</v>
      </c>
      <c r="K784" s="11">
        <v>1098.3599999999999</v>
      </c>
    </row>
    <row r="785" spans="1:11" x14ac:dyDescent="0.25">
      <c r="A785" s="11">
        <v>2018</v>
      </c>
      <c r="B785" s="11">
        <v>1007</v>
      </c>
      <c r="C785" s="11" t="s">
        <v>29</v>
      </c>
      <c r="D785" s="11" t="s">
        <v>31</v>
      </c>
      <c r="E785" s="84">
        <v>43321</v>
      </c>
      <c r="F785" s="11">
        <v>8</v>
      </c>
      <c r="G785" s="11">
        <v>61</v>
      </c>
      <c r="H785" s="11">
        <v>221</v>
      </c>
      <c r="I785" s="11">
        <v>1221.1749999999997</v>
      </c>
      <c r="J785" s="11">
        <v>6</v>
      </c>
      <c r="K785" s="11">
        <v>687.81</v>
      </c>
    </row>
    <row r="786" spans="1:11" x14ac:dyDescent="0.25">
      <c r="A786" s="11">
        <v>2018</v>
      </c>
      <c r="B786" s="11">
        <v>1007</v>
      </c>
      <c r="C786" s="11" t="s">
        <v>29</v>
      </c>
      <c r="D786" s="11" t="s">
        <v>32</v>
      </c>
      <c r="E786" s="84">
        <v>43321</v>
      </c>
      <c r="F786" s="11">
        <v>8</v>
      </c>
      <c r="G786" s="11">
        <v>61</v>
      </c>
      <c r="H786" s="11">
        <v>221</v>
      </c>
      <c r="I786" s="11">
        <v>1221.1749999999997</v>
      </c>
      <c r="J786" s="11">
        <v>8</v>
      </c>
      <c r="K786" s="11">
        <v>1183.79</v>
      </c>
    </row>
    <row r="787" spans="1:11" x14ac:dyDescent="0.25">
      <c r="A787" s="11">
        <v>2018</v>
      </c>
      <c r="B787" s="11">
        <v>1007</v>
      </c>
      <c r="C787" s="11" t="s">
        <v>29</v>
      </c>
      <c r="D787" s="11" t="s">
        <v>33</v>
      </c>
      <c r="E787" s="84">
        <v>43321</v>
      </c>
      <c r="F787" s="11">
        <v>8</v>
      </c>
      <c r="G787" s="11">
        <v>61</v>
      </c>
      <c r="H787" s="11">
        <v>221</v>
      </c>
      <c r="I787" s="11">
        <v>1221.1749999999997</v>
      </c>
      <c r="J787" s="11">
        <v>9</v>
      </c>
      <c r="K787" s="11">
        <v>1106.2</v>
      </c>
    </row>
    <row r="788" spans="1:11" x14ac:dyDescent="0.25">
      <c r="A788" s="11">
        <v>2018</v>
      </c>
      <c r="B788" s="11">
        <v>1007</v>
      </c>
      <c r="C788" s="11" t="s">
        <v>29</v>
      </c>
      <c r="D788" s="11" t="s">
        <v>34</v>
      </c>
      <c r="E788" s="84">
        <v>43321</v>
      </c>
      <c r="F788" s="11">
        <v>8</v>
      </c>
      <c r="G788" s="11">
        <v>61</v>
      </c>
      <c r="H788" s="11">
        <v>221</v>
      </c>
      <c r="I788" s="11">
        <v>1221.1749999999997</v>
      </c>
      <c r="J788" s="11">
        <v>6</v>
      </c>
      <c r="K788" s="11">
        <v>847.39</v>
      </c>
    </row>
    <row r="789" spans="1:11" x14ac:dyDescent="0.25">
      <c r="A789" s="11">
        <v>2018</v>
      </c>
      <c r="B789" s="11">
        <v>1007</v>
      </c>
      <c r="C789" s="11" t="s">
        <v>29</v>
      </c>
      <c r="D789" s="11" t="s">
        <v>35</v>
      </c>
      <c r="E789" s="84">
        <v>43321</v>
      </c>
      <c r="F789" s="11">
        <v>8</v>
      </c>
      <c r="G789" s="11">
        <v>61</v>
      </c>
      <c r="H789" s="11">
        <v>221</v>
      </c>
      <c r="I789" s="11">
        <v>1221.1749999999997</v>
      </c>
      <c r="J789" s="11">
        <v>7</v>
      </c>
      <c r="K789" s="11">
        <v>853.24</v>
      </c>
    </row>
    <row r="790" spans="1:11" x14ac:dyDescent="0.25">
      <c r="A790" s="11">
        <v>2018</v>
      </c>
      <c r="B790" s="11">
        <v>1008</v>
      </c>
      <c r="C790" s="11" t="s">
        <v>28</v>
      </c>
      <c r="D790" s="11" t="s">
        <v>31</v>
      </c>
      <c r="E790" s="84">
        <v>43321</v>
      </c>
      <c r="F790" s="11">
        <v>8</v>
      </c>
      <c r="G790" s="11">
        <v>61</v>
      </c>
      <c r="H790" s="11">
        <v>221</v>
      </c>
      <c r="I790" s="11">
        <v>1221.1749999999997</v>
      </c>
      <c r="J790" s="11">
        <v>10</v>
      </c>
      <c r="K790" s="11">
        <v>868.5</v>
      </c>
    </row>
    <row r="791" spans="1:11" x14ac:dyDescent="0.25">
      <c r="A791" s="11">
        <v>2018</v>
      </c>
      <c r="B791" s="11">
        <v>1008</v>
      </c>
      <c r="C791" s="11" t="s">
        <v>28</v>
      </c>
      <c r="D791" s="11" t="s">
        <v>32</v>
      </c>
      <c r="E791" s="84">
        <v>43321</v>
      </c>
      <c r="F791" s="11">
        <v>8</v>
      </c>
      <c r="G791" s="11">
        <v>61</v>
      </c>
      <c r="H791" s="11">
        <v>221</v>
      </c>
      <c r="I791" s="11">
        <v>1221.1749999999997</v>
      </c>
      <c r="J791" s="11">
        <v>5</v>
      </c>
      <c r="K791" s="11">
        <v>721.91</v>
      </c>
    </row>
    <row r="792" spans="1:11" x14ac:dyDescent="0.25">
      <c r="A792" s="11">
        <v>2018</v>
      </c>
      <c r="B792" s="11">
        <v>1008</v>
      </c>
      <c r="C792" s="11" t="s">
        <v>28</v>
      </c>
      <c r="D792" s="11" t="s">
        <v>33</v>
      </c>
      <c r="E792" s="84">
        <v>43321</v>
      </c>
      <c r="F792" s="11">
        <v>8</v>
      </c>
      <c r="G792" s="11">
        <v>61</v>
      </c>
      <c r="H792" s="11">
        <v>221</v>
      </c>
      <c r="I792" s="11">
        <v>1221.1749999999997</v>
      </c>
      <c r="J792" s="11">
        <v>8</v>
      </c>
      <c r="K792" s="11">
        <v>867.31</v>
      </c>
    </row>
    <row r="793" spans="1:11" x14ac:dyDescent="0.25">
      <c r="A793" s="11">
        <v>2018</v>
      </c>
      <c r="B793" s="11">
        <v>1008</v>
      </c>
      <c r="C793" s="11" t="s">
        <v>28</v>
      </c>
      <c r="D793" s="11" t="s">
        <v>34</v>
      </c>
      <c r="E793" s="84">
        <v>43321</v>
      </c>
      <c r="F793" s="11">
        <v>8</v>
      </c>
      <c r="G793" s="11">
        <v>61</v>
      </c>
      <c r="H793" s="11">
        <v>221</v>
      </c>
      <c r="I793" s="11">
        <v>1221.1749999999997</v>
      </c>
      <c r="J793" s="11">
        <v>8</v>
      </c>
      <c r="K793" s="11">
        <v>1187.21</v>
      </c>
    </row>
    <row r="794" spans="1:11" x14ac:dyDescent="0.25">
      <c r="A794" s="11">
        <v>2018</v>
      </c>
      <c r="B794" s="11">
        <v>1008</v>
      </c>
      <c r="C794" s="11" t="s">
        <v>28</v>
      </c>
      <c r="D794" s="11" t="s">
        <v>35</v>
      </c>
      <c r="E794" s="84">
        <v>43321</v>
      </c>
      <c r="F794" s="11">
        <v>8</v>
      </c>
      <c r="G794" s="11">
        <v>61</v>
      </c>
      <c r="H794" s="11">
        <v>221</v>
      </c>
      <c r="I794" s="11">
        <v>1221.1749999999997</v>
      </c>
      <c r="J794" s="11">
        <v>7</v>
      </c>
      <c r="K794" s="11">
        <v>1033.3900000000001</v>
      </c>
    </row>
    <row r="795" spans="1:11" x14ac:dyDescent="0.25">
      <c r="A795" s="11">
        <v>2018</v>
      </c>
      <c r="B795" s="11">
        <v>1009</v>
      </c>
      <c r="C795" s="11" t="s">
        <v>28</v>
      </c>
      <c r="D795" s="11" t="s">
        <v>31</v>
      </c>
      <c r="E795" s="84">
        <v>43321</v>
      </c>
      <c r="F795" s="11">
        <v>8</v>
      </c>
      <c r="G795" s="11">
        <v>61</v>
      </c>
      <c r="H795" s="11">
        <v>221</v>
      </c>
      <c r="I795" s="11">
        <v>1221.1749999999997</v>
      </c>
      <c r="J795" s="11">
        <v>8</v>
      </c>
      <c r="K795" s="11">
        <v>632.42999999999995</v>
      </c>
    </row>
    <row r="796" spans="1:11" x14ac:dyDescent="0.25">
      <c r="A796" s="11">
        <v>2018</v>
      </c>
      <c r="B796" s="11">
        <v>1009</v>
      </c>
      <c r="C796" s="11" t="s">
        <v>28</v>
      </c>
      <c r="D796" s="11" t="s">
        <v>32</v>
      </c>
      <c r="E796" s="84">
        <v>43321</v>
      </c>
      <c r="F796" s="11">
        <v>8</v>
      </c>
      <c r="G796" s="11">
        <v>61</v>
      </c>
      <c r="H796" s="11">
        <v>221</v>
      </c>
      <c r="I796" s="11">
        <v>1221.1749999999997</v>
      </c>
      <c r="J796" s="11">
        <v>11</v>
      </c>
      <c r="K796" s="11">
        <v>1443.64</v>
      </c>
    </row>
    <row r="797" spans="1:11" x14ac:dyDescent="0.25">
      <c r="A797" s="11">
        <v>2018</v>
      </c>
      <c r="B797" s="11">
        <v>1009</v>
      </c>
      <c r="C797" s="11" t="s">
        <v>28</v>
      </c>
      <c r="D797" s="11" t="s">
        <v>33</v>
      </c>
      <c r="E797" s="84">
        <v>43321</v>
      </c>
      <c r="F797" s="11">
        <v>8</v>
      </c>
      <c r="G797" s="11">
        <v>61</v>
      </c>
      <c r="H797" s="11">
        <v>221</v>
      </c>
      <c r="I797" s="11">
        <v>1221.1749999999997</v>
      </c>
      <c r="J797" s="11">
        <v>7</v>
      </c>
      <c r="K797" s="11">
        <v>1138.8499999999999</v>
      </c>
    </row>
    <row r="798" spans="1:11" x14ac:dyDescent="0.25">
      <c r="A798" s="11">
        <v>2018</v>
      </c>
      <c r="B798" s="11">
        <v>1009</v>
      </c>
      <c r="C798" s="11" t="s">
        <v>28</v>
      </c>
      <c r="D798" s="11" t="s">
        <v>34</v>
      </c>
      <c r="E798" s="84">
        <v>43321</v>
      </c>
      <c r="F798" s="11">
        <v>8</v>
      </c>
      <c r="G798" s="11">
        <v>61</v>
      </c>
      <c r="H798" s="11">
        <v>221</v>
      </c>
      <c r="I798" s="11">
        <v>1221.1749999999997</v>
      </c>
      <c r="J798" s="11">
        <v>5</v>
      </c>
      <c r="K798" s="11">
        <v>894.72</v>
      </c>
    </row>
    <row r="799" spans="1:11" x14ac:dyDescent="0.25">
      <c r="A799" s="11">
        <v>2018</v>
      </c>
      <c r="B799" s="11">
        <v>1009</v>
      </c>
      <c r="C799" s="11" t="s">
        <v>28</v>
      </c>
      <c r="D799" s="11" t="s">
        <v>35</v>
      </c>
      <c r="E799" s="84">
        <v>43321</v>
      </c>
      <c r="F799" s="11">
        <v>8</v>
      </c>
      <c r="G799" s="11">
        <v>61</v>
      </c>
      <c r="H799" s="11">
        <v>221</v>
      </c>
      <c r="I799" s="11">
        <v>1221.1749999999997</v>
      </c>
      <c r="J799" s="11">
        <v>6</v>
      </c>
      <c r="K799" s="11">
        <v>792.03</v>
      </c>
    </row>
    <row r="800" spans="1:11" x14ac:dyDescent="0.25">
      <c r="A800" s="11">
        <v>2018</v>
      </c>
      <c r="B800" s="11">
        <v>1010</v>
      </c>
      <c r="C800" s="11" t="s">
        <v>23</v>
      </c>
      <c r="D800" s="11" t="s">
        <v>31</v>
      </c>
      <c r="E800" s="84">
        <v>43321</v>
      </c>
      <c r="F800" s="11">
        <v>8</v>
      </c>
      <c r="G800" s="11">
        <v>61</v>
      </c>
      <c r="H800" s="11">
        <v>221</v>
      </c>
      <c r="I800" s="11">
        <v>1221.1749999999997</v>
      </c>
      <c r="J800" s="11">
        <v>6</v>
      </c>
      <c r="K800" s="11">
        <v>666.93</v>
      </c>
    </row>
    <row r="801" spans="1:11" x14ac:dyDescent="0.25">
      <c r="A801" s="11">
        <v>2018</v>
      </c>
      <c r="B801" s="11">
        <v>1010</v>
      </c>
      <c r="C801" s="11" t="s">
        <v>23</v>
      </c>
      <c r="D801" s="11" t="s">
        <v>32</v>
      </c>
      <c r="E801" s="84">
        <v>43321</v>
      </c>
      <c r="F801" s="11">
        <v>8</v>
      </c>
      <c r="G801" s="11">
        <v>61</v>
      </c>
      <c r="H801" s="11">
        <v>221</v>
      </c>
      <c r="I801" s="11">
        <v>1221.1749999999997</v>
      </c>
      <c r="J801" s="11">
        <v>6</v>
      </c>
      <c r="K801" s="11">
        <v>648.85</v>
      </c>
    </row>
    <row r="802" spans="1:11" x14ac:dyDescent="0.25">
      <c r="A802" s="11">
        <v>2018</v>
      </c>
      <c r="B802" s="11">
        <v>1010</v>
      </c>
      <c r="C802" s="11" t="s">
        <v>23</v>
      </c>
      <c r="D802" s="11" t="s">
        <v>33</v>
      </c>
      <c r="E802" s="84">
        <v>43321</v>
      </c>
      <c r="F802" s="11">
        <v>8</v>
      </c>
      <c r="G802" s="11">
        <v>61</v>
      </c>
      <c r="H802" s="11">
        <v>221</v>
      </c>
      <c r="I802" s="11">
        <v>1221.1749999999997</v>
      </c>
      <c r="J802" s="11">
        <v>3</v>
      </c>
      <c r="K802" s="11">
        <v>431.55</v>
      </c>
    </row>
    <row r="803" spans="1:11" x14ac:dyDescent="0.25">
      <c r="A803" s="11">
        <v>2018</v>
      </c>
      <c r="B803" s="11">
        <v>1010</v>
      </c>
      <c r="C803" s="11" t="s">
        <v>23</v>
      </c>
      <c r="D803" s="11" t="s">
        <v>34</v>
      </c>
      <c r="E803" s="84">
        <v>43321</v>
      </c>
      <c r="F803" s="11">
        <v>8</v>
      </c>
      <c r="G803" s="11">
        <v>61</v>
      </c>
      <c r="H803" s="11">
        <v>221</v>
      </c>
      <c r="I803" s="11">
        <v>1221.1749999999997</v>
      </c>
      <c r="J803" s="11">
        <v>6</v>
      </c>
      <c r="K803" s="11">
        <v>758.21</v>
      </c>
    </row>
    <row r="804" spans="1:11" x14ac:dyDescent="0.25">
      <c r="A804" s="11">
        <v>2018</v>
      </c>
      <c r="B804" s="11">
        <v>1011</v>
      </c>
      <c r="C804" s="11" t="s">
        <v>30</v>
      </c>
      <c r="D804" s="11" t="s">
        <v>31</v>
      </c>
      <c r="E804" s="84">
        <v>43321</v>
      </c>
      <c r="F804" s="11">
        <v>8</v>
      </c>
      <c r="G804" s="11">
        <v>61</v>
      </c>
      <c r="H804" s="11">
        <v>221</v>
      </c>
      <c r="I804" s="11">
        <v>1221.1749999999997</v>
      </c>
      <c r="J804" s="11">
        <v>6</v>
      </c>
      <c r="K804" s="11">
        <v>744.58</v>
      </c>
    </row>
    <row r="805" spans="1:11" x14ac:dyDescent="0.25">
      <c r="A805" s="11">
        <v>2018</v>
      </c>
      <c r="B805" s="11">
        <v>1011</v>
      </c>
      <c r="C805" s="11" t="s">
        <v>30</v>
      </c>
      <c r="D805" s="11" t="s">
        <v>32</v>
      </c>
      <c r="E805" s="84">
        <v>43321</v>
      </c>
      <c r="F805" s="11">
        <v>8</v>
      </c>
      <c r="G805" s="11">
        <v>61</v>
      </c>
      <c r="H805" s="11">
        <v>221</v>
      </c>
      <c r="I805" s="11">
        <v>1221.1749999999997</v>
      </c>
      <c r="J805" s="11">
        <v>5</v>
      </c>
      <c r="K805" s="11">
        <v>572.58000000000004</v>
      </c>
    </row>
    <row r="806" spans="1:11" x14ac:dyDescent="0.25">
      <c r="A806" s="11">
        <v>2018</v>
      </c>
      <c r="B806" s="11">
        <v>1011</v>
      </c>
      <c r="C806" s="11" t="s">
        <v>30</v>
      </c>
      <c r="D806" s="11" t="s">
        <v>33</v>
      </c>
      <c r="E806" s="84">
        <v>43321</v>
      </c>
      <c r="F806" s="11">
        <v>8</v>
      </c>
      <c r="G806" s="11">
        <v>61</v>
      </c>
      <c r="H806" s="11">
        <v>221</v>
      </c>
      <c r="I806" s="11">
        <v>1221.1749999999997</v>
      </c>
      <c r="J806" s="11">
        <v>4</v>
      </c>
      <c r="K806" s="11">
        <v>449.63</v>
      </c>
    </row>
    <row r="807" spans="1:11" x14ac:dyDescent="0.25">
      <c r="A807" s="11">
        <v>2018</v>
      </c>
      <c r="B807" s="11">
        <v>1011</v>
      </c>
      <c r="C807" s="11" t="s">
        <v>30</v>
      </c>
      <c r="D807" s="11" t="s">
        <v>34</v>
      </c>
      <c r="E807" s="84">
        <v>43321</v>
      </c>
      <c r="F807" s="11">
        <v>8</v>
      </c>
      <c r="G807" s="11">
        <v>61</v>
      </c>
      <c r="H807" s="11">
        <v>221</v>
      </c>
      <c r="I807" s="11">
        <v>1221.1749999999997</v>
      </c>
      <c r="J807" s="11">
        <v>6</v>
      </c>
      <c r="K807" s="11">
        <v>693.47</v>
      </c>
    </row>
    <row r="808" spans="1:11" x14ac:dyDescent="0.25">
      <c r="A808" s="11">
        <v>2018</v>
      </c>
      <c r="B808" s="11">
        <v>1011</v>
      </c>
      <c r="C808" s="11" t="s">
        <v>30</v>
      </c>
      <c r="D808" s="11" t="s">
        <v>35</v>
      </c>
      <c r="E808" s="84">
        <v>43321</v>
      </c>
      <c r="F808" s="11">
        <v>8</v>
      </c>
      <c r="G808" s="11">
        <v>61</v>
      </c>
      <c r="H808" s="11">
        <v>221</v>
      </c>
      <c r="I808" s="11">
        <v>1221.1749999999997</v>
      </c>
      <c r="J808" s="11">
        <v>7</v>
      </c>
      <c r="K808" s="11">
        <v>830.95</v>
      </c>
    </row>
    <row r="809" spans="1:11" x14ac:dyDescent="0.25">
      <c r="A809" s="11">
        <v>2018</v>
      </c>
      <c r="B809" s="11">
        <v>1012</v>
      </c>
      <c r="C809" s="11" t="s">
        <v>29</v>
      </c>
      <c r="D809" s="11" t="s">
        <v>31</v>
      </c>
      <c r="E809" s="84">
        <v>43321</v>
      </c>
      <c r="F809" s="11">
        <v>8</v>
      </c>
      <c r="G809" s="11">
        <v>61</v>
      </c>
      <c r="H809" s="11">
        <v>221</v>
      </c>
      <c r="I809" s="11">
        <v>1221.1749999999997</v>
      </c>
      <c r="J809" s="11">
        <v>6</v>
      </c>
      <c r="K809" s="11">
        <v>754.46</v>
      </c>
    </row>
    <row r="810" spans="1:11" x14ac:dyDescent="0.25">
      <c r="A810" s="11">
        <v>2018</v>
      </c>
      <c r="B810" s="11">
        <v>1012</v>
      </c>
      <c r="C810" s="11" t="s">
        <v>29</v>
      </c>
      <c r="D810" s="11" t="s">
        <v>32</v>
      </c>
      <c r="E810" s="84">
        <v>43321</v>
      </c>
      <c r="F810" s="11">
        <v>8</v>
      </c>
      <c r="G810" s="11">
        <v>61</v>
      </c>
      <c r="H810" s="11">
        <v>221</v>
      </c>
      <c r="I810" s="11">
        <v>1221.1749999999997</v>
      </c>
      <c r="J810" s="11">
        <v>8</v>
      </c>
      <c r="K810" s="11">
        <v>772.81</v>
      </c>
    </row>
    <row r="811" spans="1:11" x14ac:dyDescent="0.25">
      <c r="A811" s="11">
        <v>2018</v>
      </c>
      <c r="B811" s="11">
        <v>1012</v>
      </c>
      <c r="C811" s="11" t="s">
        <v>29</v>
      </c>
      <c r="D811" s="11" t="s">
        <v>33</v>
      </c>
      <c r="E811" s="84">
        <v>43321</v>
      </c>
      <c r="F811" s="11">
        <v>8</v>
      </c>
      <c r="G811" s="11">
        <v>61</v>
      </c>
      <c r="H811" s="11">
        <v>221</v>
      </c>
      <c r="I811" s="11">
        <v>1221.1749999999997</v>
      </c>
      <c r="J811" s="11">
        <v>8</v>
      </c>
      <c r="K811" s="11">
        <v>573.30999999999995</v>
      </c>
    </row>
    <row r="812" spans="1:11" x14ac:dyDescent="0.25">
      <c r="A812" s="11">
        <v>2018</v>
      </c>
      <c r="B812" s="11">
        <v>1012</v>
      </c>
      <c r="C812" s="11" t="s">
        <v>29</v>
      </c>
      <c r="D812" s="11" t="s">
        <v>34</v>
      </c>
      <c r="E812" s="84">
        <v>43321</v>
      </c>
      <c r="F812" s="11">
        <v>8</v>
      </c>
      <c r="G812" s="11">
        <v>61</v>
      </c>
      <c r="H812" s="11">
        <v>221</v>
      </c>
      <c r="I812" s="11">
        <v>1221.1749999999997</v>
      </c>
      <c r="J812" s="11">
        <v>10</v>
      </c>
      <c r="K812" s="11">
        <v>1017.67</v>
      </c>
    </row>
    <row r="813" spans="1:11" x14ac:dyDescent="0.25">
      <c r="A813" s="11">
        <v>2018</v>
      </c>
      <c r="B813" s="11">
        <v>1012</v>
      </c>
      <c r="C813" s="11" t="s">
        <v>29</v>
      </c>
      <c r="D813" s="11" t="s">
        <v>35</v>
      </c>
      <c r="E813" s="84">
        <v>43321</v>
      </c>
      <c r="F813" s="11">
        <v>8</v>
      </c>
      <c r="G813" s="11">
        <v>61</v>
      </c>
      <c r="H813" s="11">
        <v>221</v>
      </c>
      <c r="I813" s="11">
        <v>1221.1749999999997</v>
      </c>
      <c r="J813" s="11">
        <v>8</v>
      </c>
      <c r="K813" s="11">
        <v>807.17</v>
      </c>
    </row>
    <row r="814" spans="1:11" x14ac:dyDescent="0.25">
      <c r="A814" s="11">
        <v>2018</v>
      </c>
      <c r="B814" s="11">
        <v>1001</v>
      </c>
      <c r="C814" s="11" t="s">
        <v>29</v>
      </c>
      <c r="D814" s="11" t="s">
        <v>31</v>
      </c>
      <c r="E814" s="84">
        <v>43328</v>
      </c>
      <c r="F814" s="11">
        <v>9</v>
      </c>
      <c r="G814" s="11">
        <v>69</v>
      </c>
      <c r="H814" s="11">
        <v>228</v>
      </c>
      <c r="I814" s="11">
        <v>1347.4749999999995</v>
      </c>
      <c r="J814" s="11">
        <v>5</v>
      </c>
      <c r="K814" s="11">
        <v>448.54</v>
      </c>
    </row>
    <row r="815" spans="1:11" x14ac:dyDescent="0.25">
      <c r="A815" s="11">
        <v>2018</v>
      </c>
      <c r="B815" s="11">
        <v>1001</v>
      </c>
      <c r="C815" s="11" t="s">
        <v>29</v>
      </c>
      <c r="D815" s="11" t="s">
        <v>32</v>
      </c>
      <c r="E815" s="84">
        <v>43328</v>
      </c>
      <c r="F815" s="11">
        <v>9</v>
      </c>
      <c r="G815" s="11">
        <v>69</v>
      </c>
      <c r="H815" s="11">
        <v>228</v>
      </c>
      <c r="I815" s="11">
        <v>1347.4749999999995</v>
      </c>
      <c r="J815" s="11">
        <v>4</v>
      </c>
      <c r="K815" s="11">
        <v>629.55999999999995</v>
      </c>
    </row>
    <row r="816" spans="1:11" x14ac:dyDescent="0.25">
      <c r="A816" s="11">
        <v>2018</v>
      </c>
      <c r="B816" s="11">
        <v>1001</v>
      </c>
      <c r="C816" s="11" t="s">
        <v>29</v>
      </c>
      <c r="D816" s="11" t="s">
        <v>33</v>
      </c>
      <c r="E816" s="84">
        <v>43328</v>
      </c>
      <c r="F816" s="11">
        <v>9</v>
      </c>
      <c r="G816" s="11">
        <v>69</v>
      </c>
      <c r="H816" s="11">
        <v>228</v>
      </c>
      <c r="I816" s="11">
        <v>1347.4749999999995</v>
      </c>
      <c r="J816" s="11">
        <v>7</v>
      </c>
      <c r="K816" s="11">
        <v>1062.58</v>
      </c>
    </row>
    <row r="817" spans="1:11" x14ac:dyDescent="0.25">
      <c r="A817" s="11">
        <v>2018</v>
      </c>
      <c r="B817" s="11">
        <v>1001</v>
      </c>
      <c r="C817" s="11" t="s">
        <v>29</v>
      </c>
      <c r="D817" s="11" t="s">
        <v>34</v>
      </c>
      <c r="E817" s="84">
        <v>43328</v>
      </c>
      <c r="F817" s="11">
        <v>9</v>
      </c>
      <c r="G817" s="11">
        <v>69</v>
      </c>
      <c r="H817" s="11">
        <v>228</v>
      </c>
      <c r="I817" s="11">
        <v>1347.4749999999995</v>
      </c>
      <c r="J817" s="11">
        <v>7</v>
      </c>
      <c r="K817" s="11">
        <v>1507.05</v>
      </c>
    </row>
    <row r="818" spans="1:11" x14ac:dyDescent="0.25">
      <c r="A818" s="11">
        <v>2018</v>
      </c>
      <c r="B818" s="11">
        <v>1001</v>
      </c>
      <c r="C818" s="11" t="s">
        <v>29</v>
      </c>
      <c r="D818" s="11" t="s">
        <v>35</v>
      </c>
      <c r="E818" s="84">
        <v>43328</v>
      </c>
      <c r="F818" s="11">
        <v>9</v>
      </c>
      <c r="G818" s="11">
        <v>69</v>
      </c>
      <c r="H818" s="11">
        <v>228</v>
      </c>
      <c r="I818" s="11">
        <v>1347.4749999999995</v>
      </c>
      <c r="J818" s="11">
        <v>6</v>
      </c>
      <c r="K818" s="11">
        <v>1191.77</v>
      </c>
    </row>
    <row r="819" spans="1:11" x14ac:dyDescent="0.25">
      <c r="A819" s="11">
        <v>2018</v>
      </c>
      <c r="B819" s="11">
        <v>1002</v>
      </c>
      <c r="C819" s="11" t="s">
        <v>28</v>
      </c>
      <c r="D819" s="11" t="s">
        <v>31</v>
      </c>
      <c r="E819" s="84">
        <v>43328</v>
      </c>
      <c r="F819" s="11">
        <v>9</v>
      </c>
      <c r="G819" s="11">
        <v>69</v>
      </c>
      <c r="H819" s="11">
        <v>228</v>
      </c>
      <c r="I819" s="11">
        <v>1347.4749999999995</v>
      </c>
      <c r="J819" s="11">
        <v>6</v>
      </c>
      <c r="K819" s="11">
        <v>849.55</v>
      </c>
    </row>
    <row r="820" spans="1:11" x14ac:dyDescent="0.25">
      <c r="A820" s="11">
        <v>2018</v>
      </c>
      <c r="B820" s="11">
        <v>1002</v>
      </c>
      <c r="C820" s="11" t="s">
        <v>28</v>
      </c>
      <c r="D820" s="11" t="s">
        <v>32</v>
      </c>
      <c r="E820" s="84">
        <v>43328</v>
      </c>
      <c r="F820" s="11">
        <v>9</v>
      </c>
      <c r="G820" s="11">
        <v>69</v>
      </c>
      <c r="H820" s="11">
        <v>228</v>
      </c>
      <c r="I820" s="11">
        <v>1347.4749999999995</v>
      </c>
      <c r="J820" s="11">
        <v>5</v>
      </c>
      <c r="K820" s="11">
        <v>1956.62</v>
      </c>
    </row>
    <row r="821" spans="1:11" x14ac:dyDescent="0.25">
      <c r="A821" s="11">
        <v>2018</v>
      </c>
      <c r="B821" s="11">
        <v>1002</v>
      </c>
      <c r="C821" s="11" t="s">
        <v>28</v>
      </c>
      <c r="D821" s="11" t="s">
        <v>33</v>
      </c>
      <c r="E821" s="84">
        <v>43328</v>
      </c>
      <c r="F821" s="11">
        <v>9</v>
      </c>
      <c r="G821" s="11">
        <v>69</v>
      </c>
      <c r="H821" s="11">
        <v>228</v>
      </c>
      <c r="I821" s="11">
        <v>1347.4749999999995</v>
      </c>
      <c r="J821" s="11">
        <v>6</v>
      </c>
      <c r="K821" s="11">
        <v>640.74</v>
      </c>
    </row>
    <row r="822" spans="1:11" x14ac:dyDescent="0.25">
      <c r="A822" s="11">
        <v>2018</v>
      </c>
      <c r="B822" s="11">
        <v>1002</v>
      </c>
      <c r="C822" s="11" t="s">
        <v>28</v>
      </c>
      <c r="D822" s="11" t="s">
        <v>34</v>
      </c>
      <c r="E822" s="84">
        <v>43328</v>
      </c>
      <c r="F822" s="11">
        <v>9</v>
      </c>
      <c r="G822" s="11">
        <v>69</v>
      </c>
      <c r="H822" s="11">
        <v>228</v>
      </c>
      <c r="I822" s="11">
        <v>1347.4749999999995</v>
      </c>
    </row>
    <row r="823" spans="1:11" x14ac:dyDescent="0.25">
      <c r="A823" s="11">
        <v>2018</v>
      </c>
      <c r="B823" s="11">
        <v>1002</v>
      </c>
      <c r="C823" s="11" t="s">
        <v>28</v>
      </c>
      <c r="D823" s="11" t="s">
        <v>35</v>
      </c>
      <c r="E823" s="84">
        <v>43328</v>
      </c>
      <c r="F823" s="11">
        <v>9</v>
      </c>
      <c r="G823" s="11">
        <v>69</v>
      </c>
      <c r="H823" s="11">
        <v>228</v>
      </c>
      <c r="I823" s="11">
        <v>1347.4749999999995</v>
      </c>
    </row>
    <row r="824" spans="1:11" x14ac:dyDescent="0.25">
      <c r="A824" s="11">
        <v>2018</v>
      </c>
      <c r="B824" s="11">
        <v>1003</v>
      </c>
      <c r="C824" s="11" t="s">
        <v>30</v>
      </c>
      <c r="D824" s="11" t="s">
        <v>31</v>
      </c>
      <c r="E824" s="84">
        <v>43328</v>
      </c>
      <c r="F824" s="11">
        <v>9</v>
      </c>
      <c r="G824" s="11">
        <v>69</v>
      </c>
      <c r="H824" s="11">
        <v>228</v>
      </c>
      <c r="I824" s="11">
        <v>1347.4749999999995</v>
      </c>
      <c r="J824" s="11">
        <v>4</v>
      </c>
      <c r="K824" s="11">
        <v>398.53</v>
      </c>
    </row>
    <row r="825" spans="1:11" x14ac:dyDescent="0.25">
      <c r="A825" s="11">
        <v>2018</v>
      </c>
      <c r="B825" s="11">
        <v>1003</v>
      </c>
      <c r="C825" s="11" t="s">
        <v>30</v>
      </c>
      <c r="D825" s="11" t="s">
        <v>32</v>
      </c>
      <c r="E825" s="84">
        <v>43328</v>
      </c>
      <c r="F825" s="11">
        <v>9</v>
      </c>
      <c r="G825" s="11">
        <v>69</v>
      </c>
      <c r="H825" s="11">
        <v>228</v>
      </c>
      <c r="I825" s="11">
        <v>1347.4749999999995</v>
      </c>
      <c r="J825" s="11">
        <v>3</v>
      </c>
      <c r="K825" s="11">
        <v>374.12</v>
      </c>
    </row>
    <row r="826" spans="1:11" x14ac:dyDescent="0.25">
      <c r="A826" s="11">
        <v>2018</v>
      </c>
      <c r="B826" s="11">
        <v>1003</v>
      </c>
      <c r="C826" s="11" t="s">
        <v>30</v>
      </c>
      <c r="D826" s="11" t="s">
        <v>33</v>
      </c>
      <c r="E826" s="84">
        <v>43328</v>
      </c>
      <c r="F826" s="11">
        <v>9</v>
      </c>
      <c r="G826" s="11">
        <v>69</v>
      </c>
      <c r="H826" s="11">
        <v>228</v>
      </c>
      <c r="I826" s="11">
        <v>1347.4749999999995</v>
      </c>
      <c r="J826" s="11">
        <v>5</v>
      </c>
      <c r="K826" s="11">
        <v>586.78</v>
      </c>
    </row>
    <row r="827" spans="1:11" x14ac:dyDescent="0.25">
      <c r="A827" s="11">
        <v>2018</v>
      </c>
      <c r="B827" s="11">
        <v>1003</v>
      </c>
      <c r="C827" s="11" t="s">
        <v>30</v>
      </c>
      <c r="D827" s="11" t="s">
        <v>34</v>
      </c>
      <c r="E827" s="84">
        <v>43328</v>
      </c>
      <c r="F827" s="11">
        <v>9</v>
      </c>
      <c r="G827" s="11">
        <v>69</v>
      </c>
      <c r="H827" s="11">
        <v>228</v>
      </c>
      <c r="I827" s="11">
        <v>1347.4749999999995</v>
      </c>
      <c r="J827" s="11">
        <v>5</v>
      </c>
      <c r="K827" s="11">
        <v>377.68</v>
      </c>
    </row>
    <row r="828" spans="1:11" x14ac:dyDescent="0.25">
      <c r="A828" s="11">
        <v>2018</v>
      </c>
      <c r="B828" s="11">
        <v>1004</v>
      </c>
      <c r="C828" s="11" t="s">
        <v>23</v>
      </c>
      <c r="D828" s="11" t="s">
        <v>31</v>
      </c>
      <c r="E828" s="84">
        <v>43328</v>
      </c>
      <c r="F828" s="11">
        <v>9</v>
      </c>
      <c r="G828" s="11">
        <v>69</v>
      </c>
      <c r="H828" s="11">
        <v>228</v>
      </c>
      <c r="I828" s="11">
        <v>1347.4749999999995</v>
      </c>
      <c r="J828" s="11">
        <v>7</v>
      </c>
      <c r="K828" s="11">
        <v>1268.7</v>
      </c>
    </row>
    <row r="829" spans="1:11" x14ac:dyDescent="0.25">
      <c r="A829" s="11">
        <v>2018</v>
      </c>
      <c r="B829" s="11">
        <v>1004</v>
      </c>
      <c r="C829" s="11" t="s">
        <v>23</v>
      </c>
      <c r="D829" s="11" t="s">
        <v>32</v>
      </c>
      <c r="E829" s="84">
        <v>43328</v>
      </c>
      <c r="F829" s="11">
        <v>9</v>
      </c>
      <c r="G829" s="11">
        <v>69</v>
      </c>
      <c r="H829" s="11">
        <v>228</v>
      </c>
      <c r="I829" s="11">
        <v>1347.4749999999995</v>
      </c>
      <c r="J829" s="11">
        <v>4</v>
      </c>
      <c r="K829" s="11">
        <v>417.71</v>
      </c>
    </row>
    <row r="830" spans="1:11" x14ac:dyDescent="0.25">
      <c r="A830" s="11">
        <v>2018</v>
      </c>
      <c r="B830" s="11">
        <v>1004</v>
      </c>
      <c r="C830" s="11" t="s">
        <v>23</v>
      </c>
      <c r="D830" s="11" t="s">
        <v>33</v>
      </c>
      <c r="E830" s="84">
        <v>43328</v>
      </c>
      <c r="F830" s="11">
        <v>9</v>
      </c>
      <c r="G830" s="11">
        <v>69</v>
      </c>
      <c r="H830" s="11">
        <v>228</v>
      </c>
      <c r="I830" s="11">
        <v>1347.4749999999995</v>
      </c>
      <c r="J830" s="11">
        <v>5</v>
      </c>
      <c r="K830" s="11">
        <v>1346.25</v>
      </c>
    </row>
    <row r="831" spans="1:11" x14ac:dyDescent="0.25">
      <c r="A831" s="11">
        <v>2018</v>
      </c>
      <c r="B831" s="11">
        <v>1004</v>
      </c>
      <c r="C831" s="11" t="s">
        <v>23</v>
      </c>
      <c r="D831" s="11" t="s">
        <v>34</v>
      </c>
      <c r="E831" s="84">
        <v>43328</v>
      </c>
      <c r="F831" s="11">
        <v>9</v>
      </c>
      <c r="G831" s="11">
        <v>69</v>
      </c>
      <c r="H831" s="11">
        <v>228</v>
      </c>
      <c r="I831" s="11">
        <v>1347.4749999999995</v>
      </c>
      <c r="J831" s="11">
        <v>7</v>
      </c>
      <c r="K831" s="11">
        <v>1639.1</v>
      </c>
    </row>
    <row r="832" spans="1:11" x14ac:dyDescent="0.25">
      <c r="A832" s="11">
        <v>2018</v>
      </c>
      <c r="B832" s="11">
        <v>1004</v>
      </c>
      <c r="C832" s="11" t="s">
        <v>23</v>
      </c>
      <c r="D832" s="11" t="s">
        <v>35</v>
      </c>
      <c r="E832" s="84">
        <v>43328</v>
      </c>
      <c r="F832" s="11">
        <v>9</v>
      </c>
      <c r="G832" s="11">
        <v>69</v>
      </c>
      <c r="H832" s="11">
        <v>228</v>
      </c>
      <c r="I832" s="11">
        <v>1347.4749999999995</v>
      </c>
      <c r="J832" s="11">
        <v>4</v>
      </c>
      <c r="K832" s="11">
        <v>538.85</v>
      </c>
    </row>
    <row r="833" spans="1:11" x14ac:dyDescent="0.25">
      <c r="A833" s="11">
        <v>2018</v>
      </c>
      <c r="B833" s="11">
        <v>1005</v>
      </c>
      <c r="C833" s="11" t="s">
        <v>23</v>
      </c>
      <c r="D833" s="11" t="s">
        <v>31</v>
      </c>
      <c r="E833" s="84">
        <v>43328</v>
      </c>
      <c r="F833" s="11">
        <v>9</v>
      </c>
      <c r="G833" s="11">
        <v>69</v>
      </c>
      <c r="H833" s="11">
        <v>228</v>
      </c>
      <c r="I833" s="11">
        <v>1347.4749999999995</v>
      </c>
      <c r="J833" s="11">
        <v>8</v>
      </c>
      <c r="K833" s="11">
        <v>1452.37</v>
      </c>
    </row>
    <row r="834" spans="1:11" x14ac:dyDescent="0.25">
      <c r="A834" s="11">
        <v>2018</v>
      </c>
      <c r="B834" s="11">
        <v>1005</v>
      </c>
      <c r="C834" s="11" t="s">
        <v>23</v>
      </c>
      <c r="D834" s="11" t="s">
        <v>32</v>
      </c>
      <c r="E834" s="84">
        <v>43328</v>
      </c>
      <c r="F834" s="11">
        <v>9</v>
      </c>
      <c r="G834" s="11">
        <v>69</v>
      </c>
      <c r="H834" s="11">
        <v>228</v>
      </c>
      <c r="I834" s="11">
        <v>1347.4749999999995</v>
      </c>
      <c r="J834" s="11">
        <v>6</v>
      </c>
      <c r="K834" s="11">
        <v>1011.8</v>
      </c>
    </row>
    <row r="835" spans="1:11" x14ac:dyDescent="0.25">
      <c r="A835" s="11">
        <v>2018</v>
      </c>
      <c r="B835" s="11">
        <v>1005</v>
      </c>
      <c r="C835" s="11" t="s">
        <v>23</v>
      </c>
      <c r="D835" s="11" t="s">
        <v>33</v>
      </c>
      <c r="E835" s="84">
        <v>43328</v>
      </c>
      <c r="F835" s="11">
        <v>9</v>
      </c>
      <c r="G835" s="11">
        <v>69</v>
      </c>
      <c r="H835" s="11">
        <v>228</v>
      </c>
      <c r="I835" s="11">
        <v>1347.4749999999995</v>
      </c>
      <c r="J835" s="11">
        <v>6</v>
      </c>
      <c r="K835" s="11">
        <v>836.19</v>
      </c>
    </row>
    <row r="836" spans="1:11" x14ac:dyDescent="0.25">
      <c r="A836" s="11">
        <v>2018</v>
      </c>
      <c r="B836" s="11">
        <v>1005</v>
      </c>
      <c r="C836" s="11" t="s">
        <v>23</v>
      </c>
      <c r="D836" s="11" t="s">
        <v>34</v>
      </c>
      <c r="E836" s="84">
        <v>43328</v>
      </c>
      <c r="F836" s="11">
        <v>9</v>
      </c>
      <c r="G836" s="11">
        <v>69</v>
      </c>
      <c r="H836" s="11">
        <v>228</v>
      </c>
      <c r="I836" s="11">
        <v>1347.4749999999995</v>
      </c>
      <c r="J836" s="11">
        <v>5</v>
      </c>
      <c r="K836" s="11">
        <v>878.91</v>
      </c>
    </row>
    <row r="837" spans="1:11" x14ac:dyDescent="0.25">
      <c r="A837" s="11">
        <v>2018</v>
      </c>
      <c r="B837" s="11">
        <v>1005</v>
      </c>
      <c r="C837" s="11" t="s">
        <v>23</v>
      </c>
      <c r="D837" s="11" t="s">
        <v>35</v>
      </c>
      <c r="E837" s="84">
        <v>43328</v>
      </c>
      <c r="F837" s="11">
        <v>9</v>
      </c>
      <c r="G837" s="11">
        <v>69</v>
      </c>
      <c r="H837" s="11">
        <v>228</v>
      </c>
      <c r="I837" s="11">
        <v>1347.4749999999995</v>
      </c>
    </row>
    <row r="838" spans="1:11" x14ac:dyDescent="0.25">
      <c r="A838" s="11">
        <v>2018</v>
      </c>
      <c r="B838" s="11">
        <v>1006</v>
      </c>
      <c r="C838" s="11" t="s">
        <v>30</v>
      </c>
      <c r="D838" s="11" t="s">
        <v>31</v>
      </c>
      <c r="E838" s="84">
        <v>43328</v>
      </c>
      <c r="F838" s="11">
        <v>9</v>
      </c>
      <c r="G838" s="11">
        <v>69</v>
      </c>
      <c r="H838" s="11">
        <v>228</v>
      </c>
      <c r="I838" s="11">
        <v>1347.4749999999995</v>
      </c>
      <c r="J838" s="11">
        <v>7</v>
      </c>
      <c r="K838" s="11">
        <v>1000.74</v>
      </c>
    </row>
    <row r="839" spans="1:11" x14ac:dyDescent="0.25">
      <c r="A839" s="11">
        <v>2018</v>
      </c>
      <c r="B839" s="11">
        <v>1006</v>
      </c>
      <c r="C839" s="11" t="s">
        <v>30</v>
      </c>
      <c r="D839" s="11" t="s">
        <v>32</v>
      </c>
      <c r="E839" s="84">
        <v>43328</v>
      </c>
      <c r="F839" s="11">
        <v>9</v>
      </c>
      <c r="G839" s="11">
        <v>69</v>
      </c>
      <c r="H839" s="11">
        <v>228</v>
      </c>
      <c r="I839" s="11">
        <v>1347.4749999999995</v>
      </c>
      <c r="J839" s="11">
        <v>7</v>
      </c>
      <c r="K839" s="11">
        <v>1187.6600000000001</v>
      </c>
    </row>
    <row r="840" spans="1:11" x14ac:dyDescent="0.25">
      <c r="A840" s="11">
        <v>2018</v>
      </c>
      <c r="B840" s="11">
        <v>1006</v>
      </c>
      <c r="C840" s="11" t="s">
        <v>30</v>
      </c>
      <c r="D840" s="11" t="s">
        <v>33</v>
      </c>
      <c r="E840" s="84">
        <v>43328</v>
      </c>
      <c r="F840" s="11">
        <v>9</v>
      </c>
      <c r="G840" s="11">
        <v>69</v>
      </c>
      <c r="H840" s="11">
        <v>228</v>
      </c>
      <c r="I840" s="11">
        <v>1347.4749999999995</v>
      </c>
      <c r="J840" s="11">
        <v>6</v>
      </c>
      <c r="K840" s="11">
        <v>793.4</v>
      </c>
    </row>
    <row r="841" spans="1:11" x14ac:dyDescent="0.25">
      <c r="A841" s="11">
        <v>2018</v>
      </c>
      <c r="B841" s="11">
        <v>1006</v>
      </c>
      <c r="C841" s="11" t="s">
        <v>30</v>
      </c>
      <c r="D841" s="11" t="s">
        <v>34</v>
      </c>
      <c r="E841" s="84">
        <v>43328</v>
      </c>
      <c r="F841" s="11">
        <v>9</v>
      </c>
      <c r="G841" s="11">
        <v>69</v>
      </c>
      <c r="H841" s="11">
        <v>228</v>
      </c>
      <c r="I841" s="11">
        <v>1347.4749999999995</v>
      </c>
      <c r="J841" s="11">
        <v>7</v>
      </c>
      <c r="K841" s="11">
        <v>1305.33</v>
      </c>
    </row>
    <row r="842" spans="1:11" x14ac:dyDescent="0.25">
      <c r="A842" s="11">
        <v>2018</v>
      </c>
      <c r="B842" s="11">
        <v>1006</v>
      </c>
      <c r="C842" s="11" t="s">
        <v>30</v>
      </c>
      <c r="D842" s="11" t="s">
        <v>35</v>
      </c>
      <c r="E842" s="84">
        <v>43328</v>
      </c>
      <c r="F842" s="11">
        <v>9</v>
      </c>
      <c r="G842" s="11">
        <v>69</v>
      </c>
      <c r="H842" s="11">
        <v>228</v>
      </c>
      <c r="I842" s="11">
        <v>1347.4749999999995</v>
      </c>
      <c r="J842" s="11">
        <v>5</v>
      </c>
      <c r="K842" s="11">
        <v>841.32</v>
      </c>
    </row>
    <row r="843" spans="1:11" x14ac:dyDescent="0.25">
      <c r="A843" s="11">
        <v>2018</v>
      </c>
      <c r="B843" s="11">
        <v>1007</v>
      </c>
      <c r="C843" s="11" t="s">
        <v>29</v>
      </c>
      <c r="D843" s="11" t="s">
        <v>31</v>
      </c>
      <c r="E843" s="84">
        <v>43328</v>
      </c>
      <c r="F843" s="11">
        <v>9</v>
      </c>
      <c r="G843" s="11">
        <v>69</v>
      </c>
      <c r="H843" s="11">
        <v>228</v>
      </c>
      <c r="I843" s="11">
        <v>1347.4749999999995</v>
      </c>
      <c r="J843" s="11">
        <v>3</v>
      </c>
      <c r="K843" s="11">
        <v>367.84</v>
      </c>
    </row>
    <row r="844" spans="1:11" x14ac:dyDescent="0.25">
      <c r="A844" s="11">
        <v>2018</v>
      </c>
      <c r="B844" s="11">
        <v>1007</v>
      </c>
      <c r="C844" s="11" t="s">
        <v>29</v>
      </c>
      <c r="D844" s="11" t="s">
        <v>32</v>
      </c>
      <c r="E844" s="84">
        <v>43328</v>
      </c>
      <c r="F844" s="11">
        <v>9</v>
      </c>
      <c r="G844" s="11">
        <v>69</v>
      </c>
      <c r="H844" s="11">
        <v>228</v>
      </c>
      <c r="I844" s="11">
        <v>1347.4749999999995</v>
      </c>
      <c r="J844" s="11">
        <v>5</v>
      </c>
      <c r="K844" s="11">
        <v>828.75</v>
      </c>
    </row>
    <row r="845" spans="1:11" x14ac:dyDescent="0.25">
      <c r="A845" s="11">
        <v>2018</v>
      </c>
      <c r="B845" s="11">
        <v>1007</v>
      </c>
      <c r="C845" s="11" t="s">
        <v>29</v>
      </c>
      <c r="D845" s="11" t="s">
        <v>33</v>
      </c>
      <c r="E845" s="84">
        <v>43328</v>
      </c>
      <c r="F845" s="11">
        <v>9</v>
      </c>
      <c r="G845" s="11">
        <v>69</v>
      </c>
      <c r="H845" s="11">
        <v>228</v>
      </c>
      <c r="I845" s="11">
        <v>1347.4749999999995</v>
      </c>
      <c r="J845" s="11">
        <v>4</v>
      </c>
      <c r="K845" s="11">
        <v>592.14</v>
      </c>
    </row>
    <row r="846" spans="1:11" x14ac:dyDescent="0.25">
      <c r="A846" s="11">
        <v>2018</v>
      </c>
      <c r="B846" s="11">
        <v>1007</v>
      </c>
      <c r="C846" s="11" t="s">
        <v>29</v>
      </c>
      <c r="D846" s="11" t="s">
        <v>34</v>
      </c>
      <c r="E846" s="84">
        <v>43328</v>
      </c>
      <c r="F846" s="11">
        <v>9</v>
      </c>
      <c r="G846" s="11">
        <v>69</v>
      </c>
      <c r="H846" s="11">
        <v>228</v>
      </c>
      <c r="I846" s="11">
        <v>1347.4749999999995</v>
      </c>
      <c r="J846" s="11">
        <v>5</v>
      </c>
      <c r="K846" s="11">
        <v>743.38</v>
      </c>
    </row>
    <row r="847" spans="1:11" x14ac:dyDescent="0.25">
      <c r="A847" s="11">
        <v>2018</v>
      </c>
      <c r="B847" s="11">
        <v>1007</v>
      </c>
      <c r="C847" s="11" t="s">
        <v>29</v>
      </c>
      <c r="D847" s="11" t="s">
        <v>35</v>
      </c>
      <c r="E847" s="84">
        <v>43328</v>
      </c>
      <c r="F847" s="11">
        <v>9</v>
      </c>
      <c r="G847" s="11">
        <v>69</v>
      </c>
      <c r="H847" s="11">
        <v>228</v>
      </c>
      <c r="I847" s="11">
        <v>1347.4749999999995</v>
      </c>
      <c r="J847" s="11">
        <v>8</v>
      </c>
      <c r="K847" s="11">
        <v>1185.6099999999999</v>
      </c>
    </row>
    <row r="848" spans="1:11" x14ac:dyDescent="0.25">
      <c r="A848" s="11">
        <v>2018</v>
      </c>
      <c r="B848" s="11">
        <v>1008</v>
      </c>
      <c r="C848" s="11" t="s">
        <v>28</v>
      </c>
      <c r="D848" s="11" t="s">
        <v>31</v>
      </c>
      <c r="E848" s="84">
        <v>43328</v>
      </c>
      <c r="F848" s="11">
        <v>9</v>
      </c>
      <c r="G848" s="11">
        <v>69</v>
      </c>
      <c r="H848" s="11">
        <v>228</v>
      </c>
      <c r="I848" s="11">
        <v>1347.4749999999995</v>
      </c>
      <c r="J848" s="11">
        <v>7</v>
      </c>
      <c r="K848" s="11">
        <v>1190.3599999999999</v>
      </c>
    </row>
    <row r="849" spans="1:11" x14ac:dyDescent="0.25">
      <c r="A849" s="11">
        <v>2018</v>
      </c>
      <c r="B849" s="11">
        <v>1008</v>
      </c>
      <c r="C849" s="11" t="s">
        <v>28</v>
      </c>
      <c r="D849" s="11" t="s">
        <v>32</v>
      </c>
      <c r="E849" s="84">
        <v>43328</v>
      </c>
      <c r="F849" s="11">
        <v>9</v>
      </c>
      <c r="G849" s="11">
        <v>69</v>
      </c>
      <c r="H849" s="11">
        <v>228</v>
      </c>
      <c r="I849" s="11">
        <v>1347.4749999999995</v>
      </c>
      <c r="J849" s="11">
        <v>5</v>
      </c>
      <c r="K849" s="11">
        <v>840.73</v>
      </c>
    </row>
    <row r="850" spans="1:11" x14ac:dyDescent="0.25">
      <c r="A850" s="11">
        <v>2018</v>
      </c>
      <c r="B850" s="11">
        <v>1008</v>
      </c>
      <c r="C850" s="11" t="s">
        <v>28</v>
      </c>
      <c r="D850" s="11" t="s">
        <v>33</v>
      </c>
      <c r="E850" s="84">
        <v>43328</v>
      </c>
      <c r="F850" s="11">
        <v>9</v>
      </c>
      <c r="G850" s="11">
        <v>69</v>
      </c>
      <c r="H850" s="11">
        <v>228</v>
      </c>
      <c r="I850" s="11">
        <v>1347.4749999999995</v>
      </c>
      <c r="J850" s="11">
        <v>5</v>
      </c>
      <c r="K850" s="11">
        <v>1407.02</v>
      </c>
    </row>
    <row r="851" spans="1:11" x14ac:dyDescent="0.25">
      <c r="A851" s="11">
        <v>2018</v>
      </c>
      <c r="B851" s="11">
        <v>1008</v>
      </c>
      <c r="C851" s="11" t="s">
        <v>28</v>
      </c>
      <c r="D851" s="11" t="s">
        <v>34</v>
      </c>
      <c r="E851" s="84">
        <v>43328</v>
      </c>
      <c r="F851" s="11">
        <v>9</v>
      </c>
      <c r="G851" s="11">
        <v>69</v>
      </c>
      <c r="H851" s="11">
        <v>228</v>
      </c>
      <c r="I851" s="11">
        <v>1347.4749999999995</v>
      </c>
      <c r="J851" s="11">
        <v>6</v>
      </c>
      <c r="K851" s="11">
        <v>915.45</v>
      </c>
    </row>
    <row r="852" spans="1:11" x14ac:dyDescent="0.25">
      <c r="A852" s="11">
        <v>2018</v>
      </c>
      <c r="B852" s="11">
        <v>1008</v>
      </c>
      <c r="C852" s="11" t="s">
        <v>28</v>
      </c>
      <c r="D852" s="11" t="s">
        <v>35</v>
      </c>
      <c r="E852" s="84">
        <v>43328</v>
      </c>
      <c r="F852" s="11">
        <v>9</v>
      </c>
      <c r="G852" s="11">
        <v>69</v>
      </c>
      <c r="H852" s="11">
        <v>228</v>
      </c>
      <c r="I852" s="11">
        <v>1347.4749999999995</v>
      </c>
      <c r="J852" s="11">
        <v>7</v>
      </c>
      <c r="K852" s="11">
        <v>875.63</v>
      </c>
    </row>
    <row r="853" spans="1:11" x14ac:dyDescent="0.25">
      <c r="A853" s="11">
        <v>2018</v>
      </c>
      <c r="B853" s="11">
        <v>1009</v>
      </c>
      <c r="C853" s="11" t="s">
        <v>28</v>
      </c>
      <c r="D853" s="11" t="s">
        <v>32</v>
      </c>
      <c r="E853" s="84">
        <v>43328</v>
      </c>
      <c r="F853" s="11">
        <v>9</v>
      </c>
      <c r="G853" s="11">
        <v>69</v>
      </c>
      <c r="H853" s="11">
        <v>228</v>
      </c>
      <c r="I853" s="11">
        <v>1347.4749999999995</v>
      </c>
      <c r="J853" s="11">
        <v>3</v>
      </c>
      <c r="K853" s="11">
        <v>492.18</v>
      </c>
    </row>
    <row r="854" spans="1:11" x14ac:dyDescent="0.25">
      <c r="A854" s="11">
        <v>2018</v>
      </c>
      <c r="B854" s="11">
        <v>1009</v>
      </c>
      <c r="C854" s="11" t="s">
        <v>28</v>
      </c>
      <c r="D854" s="11" t="s">
        <v>33</v>
      </c>
      <c r="E854" s="84">
        <v>43328</v>
      </c>
      <c r="F854" s="11">
        <v>9</v>
      </c>
      <c r="G854" s="11">
        <v>69</v>
      </c>
      <c r="H854" s="11">
        <v>228</v>
      </c>
      <c r="I854" s="11">
        <v>1347.4749999999995</v>
      </c>
      <c r="J854" s="11">
        <v>3</v>
      </c>
      <c r="K854" s="11">
        <v>557.85</v>
      </c>
    </row>
    <row r="855" spans="1:11" x14ac:dyDescent="0.25">
      <c r="A855" s="11">
        <v>2018</v>
      </c>
      <c r="B855" s="11">
        <v>1009</v>
      </c>
      <c r="C855" s="11" t="s">
        <v>28</v>
      </c>
      <c r="D855" s="11" t="s">
        <v>34</v>
      </c>
      <c r="E855" s="84">
        <v>43328</v>
      </c>
      <c r="F855" s="11">
        <v>9</v>
      </c>
      <c r="G855" s="11">
        <v>69</v>
      </c>
      <c r="H855" s="11">
        <v>228</v>
      </c>
      <c r="I855" s="11">
        <v>1347.4749999999995</v>
      </c>
      <c r="J855" s="11">
        <v>4</v>
      </c>
      <c r="K855" s="11">
        <v>662.99</v>
      </c>
    </row>
    <row r="856" spans="1:11" x14ac:dyDescent="0.25">
      <c r="A856" s="11">
        <v>2018</v>
      </c>
      <c r="B856" s="11">
        <v>1009</v>
      </c>
      <c r="C856" s="11" t="s">
        <v>28</v>
      </c>
      <c r="D856" s="11" t="s">
        <v>35</v>
      </c>
      <c r="E856" s="84">
        <v>43328</v>
      </c>
      <c r="F856" s="11">
        <v>9</v>
      </c>
      <c r="G856" s="11">
        <v>69</v>
      </c>
      <c r="H856" s="11">
        <v>228</v>
      </c>
      <c r="I856" s="11">
        <v>1347.4749999999995</v>
      </c>
      <c r="J856" s="11">
        <v>4</v>
      </c>
      <c r="K856" s="11">
        <v>380.28</v>
      </c>
    </row>
    <row r="857" spans="1:11" x14ac:dyDescent="0.25">
      <c r="A857" s="11">
        <v>2018</v>
      </c>
      <c r="B857" s="11">
        <v>1010</v>
      </c>
      <c r="C857" s="11" t="s">
        <v>23</v>
      </c>
      <c r="D857" s="11" t="s">
        <v>31</v>
      </c>
      <c r="E857" s="84">
        <v>43328</v>
      </c>
      <c r="F857" s="11">
        <v>9</v>
      </c>
      <c r="G857" s="11">
        <v>69</v>
      </c>
      <c r="H857" s="11">
        <v>228</v>
      </c>
      <c r="I857" s="11">
        <v>1347.4749999999995</v>
      </c>
      <c r="J857" s="11">
        <v>6</v>
      </c>
      <c r="K857" s="11">
        <v>1015.64</v>
      </c>
    </row>
    <row r="858" spans="1:11" x14ac:dyDescent="0.25">
      <c r="A858" s="11">
        <v>2018</v>
      </c>
      <c r="B858" s="11">
        <v>1010</v>
      </c>
      <c r="C858" s="11" t="s">
        <v>23</v>
      </c>
      <c r="D858" s="11" t="s">
        <v>32</v>
      </c>
      <c r="E858" s="84">
        <v>43328</v>
      </c>
      <c r="F858" s="11">
        <v>9</v>
      </c>
      <c r="G858" s="11">
        <v>69</v>
      </c>
      <c r="H858" s="11">
        <v>228</v>
      </c>
      <c r="I858" s="11">
        <v>1347.4749999999995</v>
      </c>
      <c r="J858" s="11">
        <v>5</v>
      </c>
      <c r="K858" s="11">
        <v>1142.1300000000001</v>
      </c>
    </row>
    <row r="859" spans="1:11" x14ac:dyDescent="0.25">
      <c r="A859" s="11">
        <v>2018</v>
      </c>
      <c r="B859" s="11">
        <v>1010</v>
      </c>
      <c r="C859" s="11" t="s">
        <v>23</v>
      </c>
      <c r="D859" s="11" t="s">
        <v>33</v>
      </c>
      <c r="E859" s="84">
        <v>43328</v>
      </c>
      <c r="F859" s="11">
        <v>9</v>
      </c>
      <c r="G859" s="11">
        <v>69</v>
      </c>
      <c r="H859" s="11">
        <v>228</v>
      </c>
      <c r="I859" s="11">
        <v>1347.4749999999995</v>
      </c>
      <c r="J859" s="11">
        <v>5</v>
      </c>
      <c r="K859" s="11">
        <v>948.37</v>
      </c>
    </row>
    <row r="860" spans="1:11" x14ac:dyDescent="0.25">
      <c r="A860" s="11">
        <v>2018</v>
      </c>
      <c r="B860" s="11">
        <v>1010</v>
      </c>
      <c r="C860" s="11" t="s">
        <v>23</v>
      </c>
      <c r="D860" s="11" t="s">
        <v>34</v>
      </c>
      <c r="E860" s="84">
        <v>43328</v>
      </c>
      <c r="F860" s="11">
        <v>9</v>
      </c>
      <c r="G860" s="11">
        <v>69</v>
      </c>
      <c r="H860" s="11">
        <v>228</v>
      </c>
      <c r="I860" s="11">
        <v>1347.4749999999995</v>
      </c>
    </row>
    <row r="861" spans="1:11" x14ac:dyDescent="0.25">
      <c r="A861" s="11">
        <v>2018</v>
      </c>
      <c r="B861" s="11">
        <v>1010</v>
      </c>
      <c r="C861" s="11" t="s">
        <v>23</v>
      </c>
      <c r="D861" s="11" t="s">
        <v>35</v>
      </c>
      <c r="E861" s="84">
        <v>43328</v>
      </c>
      <c r="F861" s="11">
        <v>9</v>
      </c>
      <c r="G861" s="11">
        <v>69</v>
      </c>
      <c r="H861" s="11">
        <v>228</v>
      </c>
      <c r="I861" s="11">
        <v>1347.4749999999995</v>
      </c>
    </row>
    <row r="862" spans="1:11" x14ac:dyDescent="0.25">
      <c r="A862" s="11">
        <v>2018</v>
      </c>
      <c r="B862" s="11">
        <v>1011</v>
      </c>
      <c r="C862" s="11" t="s">
        <v>30</v>
      </c>
      <c r="D862" s="11" t="s">
        <v>31</v>
      </c>
      <c r="E862" s="84">
        <v>43328</v>
      </c>
      <c r="F862" s="11">
        <v>9</v>
      </c>
      <c r="G862" s="11">
        <v>69</v>
      </c>
      <c r="H862" s="11">
        <v>228</v>
      </c>
      <c r="I862" s="11">
        <v>1347.4749999999995</v>
      </c>
      <c r="J862" s="11">
        <v>4</v>
      </c>
      <c r="K862" s="11">
        <v>350.34</v>
      </c>
    </row>
    <row r="863" spans="1:11" x14ac:dyDescent="0.25">
      <c r="A863" s="11">
        <v>2018</v>
      </c>
      <c r="B863" s="11">
        <v>1011</v>
      </c>
      <c r="C863" s="11" t="s">
        <v>30</v>
      </c>
      <c r="D863" s="11" t="s">
        <v>32</v>
      </c>
      <c r="E863" s="84">
        <v>43328</v>
      </c>
      <c r="F863" s="11">
        <v>9</v>
      </c>
      <c r="G863" s="11">
        <v>69</v>
      </c>
      <c r="H863" s="11">
        <v>228</v>
      </c>
      <c r="I863" s="11">
        <v>1347.4749999999995</v>
      </c>
      <c r="J863" s="11">
        <v>4</v>
      </c>
      <c r="K863" s="11">
        <v>848.74</v>
      </c>
    </row>
    <row r="864" spans="1:11" x14ac:dyDescent="0.25">
      <c r="A864" s="11">
        <v>2018</v>
      </c>
      <c r="B864" s="11">
        <v>1011</v>
      </c>
      <c r="C864" s="11" t="s">
        <v>30</v>
      </c>
      <c r="D864" s="11" t="s">
        <v>33</v>
      </c>
      <c r="E864" s="84">
        <v>43328</v>
      </c>
      <c r="F864" s="11">
        <v>9</v>
      </c>
      <c r="G864" s="11">
        <v>69</v>
      </c>
      <c r="H864" s="11">
        <v>228</v>
      </c>
      <c r="I864" s="11">
        <v>1347.4749999999995</v>
      </c>
      <c r="J864" s="11">
        <v>10</v>
      </c>
      <c r="K864" s="11">
        <v>1022.51</v>
      </c>
    </row>
    <row r="865" spans="1:11" x14ac:dyDescent="0.25">
      <c r="A865" s="11">
        <v>2018</v>
      </c>
      <c r="B865" s="11">
        <v>1011</v>
      </c>
      <c r="C865" s="11" t="s">
        <v>30</v>
      </c>
      <c r="D865" s="11" t="s">
        <v>34</v>
      </c>
      <c r="E865" s="84">
        <v>43328</v>
      </c>
      <c r="F865" s="11">
        <v>9</v>
      </c>
      <c r="G865" s="11">
        <v>69</v>
      </c>
      <c r="H865" s="11">
        <v>228</v>
      </c>
      <c r="I865" s="11">
        <v>1347.4749999999995</v>
      </c>
      <c r="J865" s="11">
        <v>5</v>
      </c>
      <c r="K865" s="11">
        <v>702.77</v>
      </c>
    </row>
    <row r="866" spans="1:11" x14ac:dyDescent="0.25">
      <c r="A866" s="11">
        <v>2018</v>
      </c>
      <c r="B866" s="11">
        <v>1011</v>
      </c>
      <c r="C866" s="11" t="s">
        <v>30</v>
      </c>
      <c r="D866" s="11" t="s">
        <v>35</v>
      </c>
      <c r="E866" s="84">
        <v>43328</v>
      </c>
      <c r="F866" s="11">
        <v>9</v>
      </c>
      <c r="G866" s="11">
        <v>69</v>
      </c>
      <c r="H866" s="11">
        <v>228</v>
      </c>
      <c r="I866" s="11">
        <v>1347.4749999999995</v>
      </c>
      <c r="J866" s="11">
        <v>4</v>
      </c>
      <c r="K866" s="11">
        <v>422.62</v>
      </c>
    </row>
    <row r="867" spans="1:11" x14ac:dyDescent="0.25">
      <c r="A867" s="11">
        <v>2018</v>
      </c>
      <c r="B867" s="11">
        <v>1012</v>
      </c>
      <c r="C867" s="11" t="s">
        <v>29</v>
      </c>
      <c r="D867" s="11" t="s">
        <v>31</v>
      </c>
      <c r="E867" s="84">
        <v>43328</v>
      </c>
      <c r="F867" s="11">
        <v>9</v>
      </c>
      <c r="G867" s="11">
        <v>69</v>
      </c>
      <c r="H867" s="11">
        <v>228</v>
      </c>
      <c r="I867" s="11">
        <v>1347.4749999999995</v>
      </c>
      <c r="J867" s="11">
        <v>7</v>
      </c>
      <c r="K867" s="11">
        <v>980.2</v>
      </c>
    </row>
    <row r="868" spans="1:11" x14ac:dyDescent="0.25">
      <c r="A868" s="11">
        <v>2018</v>
      </c>
      <c r="B868" s="11">
        <v>1012</v>
      </c>
      <c r="C868" s="11" t="s">
        <v>29</v>
      </c>
      <c r="D868" s="11" t="s">
        <v>33</v>
      </c>
      <c r="E868" s="84">
        <v>43328</v>
      </c>
      <c r="F868" s="11">
        <v>9</v>
      </c>
      <c r="G868" s="11">
        <v>69</v>
      </c>
      <c r="H868" s="11">
        <v>228</v>
      </c>
      <c r="I868" s="11">
        <v>1347.4749999999995</v>
      </c>
      <c r="J868" s="11">
        <v>5</v>
      </c>
      <c r="K868" s="11">
        <v>810.45</v>
      </c>
    </row>
    <row r="869" spans="1:11" x14ac:dyDescent="0.25">
      <c r="A869" s="11">
        <v>2018</v>
      </c>
      <c r="B869" s="11">
        <v>1012</v>
      </c>
      <c r="C869" s="11" t="s">
        <v>29</v>
      </c>
      <c r="D869" s="11" t="s">
        <v>34</v>
      </c>
      <c r="E869" s="84">
        <v>43328</v>
      </c>
      <c r="F869" s="11">
        <v>9</v>
      </c>
      <c r="G869" s="11">
        <v>69</v>
      </c>
      <c r="H869" s="11">
        <v>228</v>
      </c>
      <c r="I869" s="11">
        <v>1347.4749999999995</v>
      </c>
      <c r="J869" s="11">
        <v>4</v>
      </c>
      <c r="K869" s="11">
        <v>739.83</v>
      </c>
    </row>
    <row r="870" spans="1:11" x14ac:dyDescent="0.25">
      <c r="A870" s="11">
        <v>2018</v>
      </c>
      <c r="B870" s="11">
        <v>1012</v>
      </c>
      <c r="C870" s="11" t="s">
        <v>29</v>
      </c>
      <c r="D870" s="11" t="s">
        <v>35</v>
      </c>
      <c r="E870" s="84">
        <v>43328</v>
      </c>
      <c r="F870" s="11">
        <v>9</v>
      </c>
      <c r="G870" s="11">
        <v>69</v>
      </c>
      <c r="H870" s="11">
        <v>228</v>
      </c>
      <c r="I870" s="11">
        <v>1347.4749999999995</v>
      </c>
      <c r="J870" s="11">
        <v>5</v>
      </c>
      <c r="K870" s="11">
        <v>701.58</v>
      </c>
    </row>
    <row r="871" spans="1:11" x14ac:dyDescent="0.25">
      <c r="A871" s="11">
        <v>2018</v>
      </c>
      <c r="B871" s="11">
        <v>1001</v>
      </c>
      <c r="C871" s="11" t="s">
        <v>29</v>
      </c>
      <c r="D871" s="11" t="s">
        <v>31</v>
      </c>
      <c r="E871" s="84">
        <v>43335</v>
      </c>
      <c r="F871" s="11">
        <v>10</v>
      </c>
      <c r="G871" s="11">
        <v>76</v>
      </c>
      <c r="H871" s="11">
        <v>235</v>
      </c>
      <c r="I871" s="11">
        <v>1470.8749999999993</v>
      </c>
      <c r="J871" s="11">
        <v>7</v>
      </c>
      <c r="K871" s="11">
        <v>768.4</v>
      </c>
    </row>
    <row r="872" spans="1:11" x14ac:dyDescent="0.25">
      <c r="A872" s="11">
        <v>2018</v>
      </c>
      <c r="B872" s="11">
        <v>1001</v>
      </c>
      <c r="C872" s="11" t="s">
        <v>29</v>
      </c>
      <c r="D872" s="11" t="s">
        <v>32</v>
      </c>
      <c r="E872" s="84">
        <v>43335</v>
      </c>
      <c r="F872" s="11">
        <v>10</v>
      </c>
      <c r="G872" s="11">
        <v>76</v>
      </c>
      <c r="H872" s="11">
        <v>235</v>
      </c>
      <c r="I872" s="11">
        <v>1470.8749999999993</v>
      </c>
      <c r="J872" s="11">
        <v>6</v>
      </c>
      <c r="K872" s="11">
        <v>776.47</v>
      </c>
    </row>
    <row r="873" spans="1:11" x14ac:dyDescent="0.25">
      <c r="A873" s="11">
        <v>2018</v>
      </c>
      <c r="B873" s="11">
        <v>1001</v>
      </c>
      <c r="C873" s="11" t="s">
        <v>29</v>
      </c>
      <c r="D873" s="11" t="s">
        <v>33</v>
      </c>
      <c r="E873" s="84">
        <v>43335</v>
      </c>
      <c r="F873" s="11">
        <v>10</v>
      </c>
      <c r="G873" s="11">
        <v>76</v>
      </c>
      <c r="H873" s="11">
        <v>235</v>
      </c>
      <c r="I873" s="11">
        <v>1470.8749999999993</v>
      </c>
      <c r="J873" s="11">
        <v>4</v>
      </c>
      <c r="K873" s="11">
        <v>671.07</v>
      </c>
    </row>
    <row r="874" spans="1:11" x14ac:dyDescent="0.25">
      <c r="A874" s="11">
        <v>2018</v>
      </c>
      <c r="B874" s="11">
        <v>1001</v>
      </c>
      <c r="C874" s="11" t="s">
        <v>29</v>
      </c>
      <c r="D874" s="11" t="s">
        <v>34</v>
      </c>
      <c r="E874" s="84">
        <v>43335</v>
      </c>
      <c r="F874" s="11">
        <v>10</v>
      </c>
      <c r="G874" s="11">
        <v>76</v>
      </c>
      <c r="H874" s="11">
        <v>235</v>
      </c>
      <c r="I874" s="11">
        <v>1470.8749999999993</v>
      </c>
      <c r="J874" s="11">
        <v>5</v>
      </c>
      <c r="K874" s="11">
        <v>801.88</v>
      </c>
    </row>
    <row r="875" spans="1:11" x14ac:dyDescent="0.25">
      <c r="A875" s="11">
        <v>2018</v>
      </c>
      <c r="B875" s="11">
        <v>1001</v>
      </c>
      <c r="C875" s="11" t="s">
        <v>29</v>
      </c>
      <c r="D875" s="11" t="s">
        <v>35</v>
      </c>
      <c r="E875" s="84">
        <v>43335</v>
      </c>
      <c r="F875" s="11">
        <v>10</v>
      </c>
      <c r="G875" s="11">
        <v>76</v>
      </c>
      <c r="H875" s="11">
        <v>235</v>
      </c>
      <c r="I875" s="11">
        <v>1470.8749999999993</v>
      </c>
      <c r="J875" s="11">
        <v>4</v>
      </c>
      <c r="K875" s="11">
        <v>902.57</v>
      </c>
    </row>
    <row r="876" spans="1:11" x14ac:dyDescent="0.25">
      <c r="A876" s="11">
        <v>2018</v>
      </c>
      <c r="B876" s="11">
        <v>1002</v>
      </c>
      <c r="C876" s="11" t="s">
        <v>28</v>
      </c>
      <c r="D876" s="11" t="s">
        <v>32</v>
      </c>
      <c r="E876" s="84">
        <v>43335</v>
      </c>
      <c r="F876" s="11">
        <v>10</v>
      </c>
      <c r="G876" s="11">
        <v>76</v>
      </c>
      <c r="H876" s="11">
        <v>235</v>
      </c>
      <c r="I876" s="11">
        <v>1470.8749999999993</v>
      </c>
      <c r="J876" s="11">
        <v>3</v>
      </c>
      <c r="K876" s="11">
        <v>505.96</v>
      </c>
    </row>
    <row r="877" spans="1:11" x14ac:dyDescent="0.25">
      <c r="A877" s="11">
        <v>2018</v>
      </c>
      <c r="B877" s="11">
        <v>1002</v>
      </c>
      <c r="C877" s="11" t="s">
        <v>28</v>
      </c>
      <c r="D877" s="11" t="s">
        <v>33</v>
      </c>
      <c r="E877" s="84">
        <v>43335</v>
      </c>
      <c r="F877" s="11">
        <v>10</v>
      </c>
      <c r="G877" s="11">
        <v>76</v>
      </c>
      <c r="H877" s="11">
        <v>235</v>
      </c>
      <c r="I877" s="11">
        <v>1470.8749999999993</v>
      </c>
      <c r="J877" s="11">
        <v>4</v>
      </c>
      <c r="K877" s="11">
        <v>480.99</v>
      </c>
    </row>
    <row r="878" spans="1:11" x14ac:dyDescent="0.25">
      <c r="A878" s="11">
        <v>2018</v>
      </c>
      <c r="B878" s="11">
        <v>1002</v>
      </c>
      <c r="C878" s="11" t="s">
        <v>28</v>
      </c>
      <c r="D878" s="11" t="s">
        <v>34</v>
      </c>
      <c r="E878" s="84">
        <v>43335</v>
      </c>
      <c r="F878" s="11">
        <v>10</v>
      </c>
      <c r="G878" s="11">
        <v>76</v>
      </c>
      <c r="H878" s="11">
        <v>235</v>
      </c>
      <c r="I878" s="11">
        <v>1470.8749999999993</v>
      </c>
      <c r="J878" s="11">
        <v>5</v>
      </c>
      <c r="K878" s="11">
        <v>537.9</v>
      </c>
    </row>
    <row r="879" spans="1:11" x14ac:dyDescent="0.25">
      <c r="A879" s="11">
        <v>2018</v>
      </c>
      <c r="B879" s="11">
        <v>1002</v>
      </c>
      <c r="C879" s="11" t="s">
        <v>28</v>
      </c>
      <c r="D879" s="11" t="s">
        <v>35</v>
      </c>
      <c r="E879" s="84">
        <v>43335</v>
      </c>
      <c r="F879" s="11">
        <v>10</v>
      </c>
      <c r="G879" s="11">
        <v>76</v>
      </c>
      <c r="H879" s="11">
        <v>235</v>
      </c>
      <c r="I879" s="11">
        <v>1470.8749999999993</v>
      </c>
      <c r="J879" s="11">
        <v>5</v>
      </c>
      <c r="K879" s="11">
        <v>585.84</v>
      </c>
    </row>
    <row r="880" spans="1:11" x14ac:dyDescent="0.25">
      <c r="A880" s="11">
        <v>2018</v>
      </c>
      <c r="B880" s="11">
        <v>1003</v>
      </c>
      <c r="C880" s="11" t="s">
        <v>30</v>
      </c>
      <c r="D880" s="11" t="s">
        <v>31</v>
      </c>
      <c r="E880" s="84">
        <v>43335</v>
      </c>
      <c r="F880" s="11">
        <v>10</v>
      </c>
      <c r="G880" s="11">
        <v>76</v>
      </c>
      <c r="H880" s="11">
        <v>235</v>
      </c>
      <c r="I880" s="11">
        <v>1470.8749999999993</v>
      </c>
      <c r="J880" s="11">
        <v>6</v>
      </c>
      <c r="K880" s="11">
        <v>819.75</v>
      </c>
    </row>
    <row r="881" spans="1:11" x14ac:dyDescent="0.25">
      <c r="A881" s="11">
        <v>2018</v>
      </c>
      <c r="B881" s="11">
        <v>1003</v>
      </c>
      <c r="C881" s="11" t="s">
        <v>30</v>
      </c>
      <c r="D881" s="11" t="s">
        <v>33</v>
      </c>
      <c r="E881" s="84">
        <v>43335</v>
      </c>
      <c r="F881" s="11">
        <v>10</v>
      </c>
      <c r="G881" s="11">
        <v>76</v>
      </c>
      <c r="H881" s="11">
        <v>235</v>
      </c>
      <c r="I881" s="11">
        <v>1470.8749999999993</v>
      </c>
      <c r="J881" s="11">
        <v>6</v>
      </c>
      <c r="K881" s="11">
        <v>770.8</v>
      </c>
    </row>
    <row r="882" spans="1:11" x14ac:dyDescent="0.25">
      <c r="A882" s="11">
        <v>2018</v>
      </c>
      <c r="B882" s="11">
        <v>1003</v>
      </c>
      <c r="C882" s="11" t="s">
        <v>30</v>
      </c>
      <c r="D882" s="11" t="s">
        <v>34</v>
      </c>
      <c r="E882" s="84">
        <v>43335</v>
      </c>
      <c r="F882" s="11">
        <v>10</v>
      </c>
      <c r="G882" s="11">
        <v>76</v>
      </c>
      <c r="H882" s="11">
        <v>235</v>
      </c>
      <c r="I882" s="11">
        <v>1470.8749999999993</v>
      </c>
      <c r="J882" s="11">
        <v>6</v>
      </c>
      <c r="K882" s="11">
        <v>845.71</v>
      </c>
    </row>
    <row r="883" spans="1:11" x14ac:dyDescent="0.25">
      <c r="A883" s="11">
        <v>2018</v>
      </c>
      <c r="B883" s="11">
        <v>1003</v>
      </c>
      <c r="C883" s="11" t="s">
        <v>30</v>
      </c>
      <c r="D883" s="11" t="s">
        <v>35</v>
      </c>
      <c r="E883" s="84">
        <v>43335</v>
      </c>
      <c r="F883" s="11">
        <v>10</v>
      </c>
      <c r="G883" s="11">
        <v>76</v>
      </c>
      <c r="H883" s="11">
        <v>235</v>
      </c>
      <c r="I883" s="11">
        <v>1470.8749999999993</v>
      </c>
      <c r="J883" s="11">
        <v>4</v>
      </c>
      <c r="K883" s="11">
        <v>658.98</v>
      </c>
    </row>
    <row r="884" spans="1:11" x14ac:dyDescent="0.25">
      <c r="A884" s="11">
        <v>2018</v>
      </c>
      <c r="B884" s="11">
        <v>1004</v>
      </c>
      <c r="C884" s="11" t="s">
        <v>23</v>
      </c>
      <c r="D884" s="11" t="s">
        <v>31</v>
      </c>
      <c r="E884" s="84">
        <v>43335</v>
      </c>
      <c r="F884" s="11">
        <v>10</v>
      </c>
      <c r="G884" s="11">
        <v>76</v>
      </c>
      <c r="H884" s="11">
        <v>235</v>
      </c>
      <c r="I884" s="11">
        <v>1470.8749999999993</v>
      </c>
      <c r="J884" s="11">
        <v>5</v>
      </c>
      <c r="K884" s="11">
        <v>792.58</v>
      </c>
    </row>
    <row r="885" spans="1:11" x14ac:dyDescent="0.25">
      <c r="A885" s="11">
        <v>2018</v>
      </c>
      <c r="B885" s="11">
        <v>1004</v>
      </c>
      <c r="C885" s="11" t="s">
        <v>23</v>
      </c>
      <c r="D885" s="11" t="s">
        <v>32</v>
      </c>
      <c r="E885" s="84">
        <v>43335</v>
      </c>
      <c r="F885" s="11">
        <v>10</v>
      </c>
      <c r="G885" s="11">
        <v>76</v>
      </c>
      <c r="H885" s="11">
        <v>235</v>
      </c>
      <c r="I885" s="11">
        <v>1470.8749999999993</v>
      </c>
      <c r="J885" s="11">
        <v>7</v>
      </c>
      <c r="K885" s="11">
        <v>958.77</v>
      </c>
    </row>
    <row r="886" spans="1:11" x14ac:dyDescent="0.25">
      <c r="A886" s="11">
        <v>2018</v>
      </c>
      <c r="B886" s="11">
        <v>1004</v>
      </c>
      <c r="C886" s="11" t="s">
        <v>23</v>
      </c>
      <c r="D886" s="11" t="s">
        <v>33</v>
      </c>
      <c r="E886" s="84">
        <v>43335</v>
      </c>
      <c r="F886" s="11">
        <v>10</v>
      </c>
      <c r="G886" s="11">
        <v>76</v>
      </c>
      <c r="H886" s="11">
        <v>235</v>
      </c>
      <c r="I886" s="11">
        <v>1470.8749999999993</v>
      </c>
      <c r="J886" s="11">
        <v>4</v>
      </c>
      <c r="K886" s="11">
        <v>694.16</v>
      </c>
    </row>
    <row r="887" spans="1:11" x14ac:dyDescent="0.25">
      <c r="A887" s="11">
        <v>2018</v>
      </c>
      <c r="B887" s="11">
        <v>1004</v>
      </c>
      <c r="C887" s="11" t="s">
        <v>23</v>
      </c>
      <c r="D887" s="11" t="s">
        <v>34</v>
      </c>
      <c r="E887" s="84">
        <v>43335</v>
      </c>
      <c r="F887" s="11">
        <v>10</v>
      </c>
      <c r="G887" s="11">
        <v>76</v>
      </c>
      <c r="H887" s="11">
        <v>235</v>
      </c>
      <c r="I887" s="11">
        <v>1470.8749999999993</v>
      </c>
      <c r="J887" s="11">
        <v>4</v>
      </c>
      <c r="K887" s="11">
        <v>851.26</v>
      </c>
    </row>
    <row r="888" spans="1:11" x14ac:dyDescent="0.25">
      <c r="A888" s="11">
        <v>2018</v>
      </c>
      <c r="B888" s="11">
        <v>1004</v>
      </c>
      <c r="C888" s="11" t="s">
        <v>23</v>
      </c>
      <c r="D888" s="11" t="s">
        <v>35</v>
      </c>
      <c r="E888" s="84">
        <v>43335</v>
      </c>
      <c r="F888" s="11">
        <v>10</v>
      </c>
      <c r="G888" s="11">
        <v>76</v>
      </c>
      <c r="H888" s="11">
        <v>235</v>
      </c>
      <c r="I888" s="11">
        <v>1470.8749999999993</v>
      </c>
      <c r="J888" s="11">
        <v>5</v>
      </c>
      <c r="K888" s="11">
        <v>774.41</v>
      </c>
    </row>
    <row r="889" spans="1:11" x14ac:dyDescent="0.25">
      <c r="A889" s="11">
        <v>2018</v>
      </c>
      <c r="B889" s="11">
        <v>1005</v>
      </c>
      <c r="C889" s="11" t="s">
        <v>23</v>
      </c>
      <c r="D889" s="11" t="s">
        <v>31</v>
      </c>
      <c r="E889" s="84">
        <v>43335</v>
      </c>
      <c r="F889" s="11">
        <v>10</v>
      </c>
      <c r="G889" s="11">
        <v>76</v>
      </c>
      <c r="H889" s="11">
        <v>235</v>
      </c>
      <c r="I889" s="11">
        <v>1470.8749999999993</v>
      </c>
      <c r="J889" s="11">
        <v>5</v>
      </c>
      <c r="K889" s="11">
        <v>1026.3</v>
      </c>
    </row>
    <row r="890" spans="1:11" x14ac:dyDescent="0.25">
      <c r="A890" s="11">
        <v>2018</v>
      </c>
      <c r="B890" s="11">
        <v>1005</v>
      </c>
      <c r="C890" s="11" t="s">
        <v>23</v>
      </c>
      <c r="D890" s="11" t="s">
        <v>32</v>
      </c>
      <c r="E890" s="84">
        <v>43335</v>
      </c>
      <c r="F890" s="11">
        <v>10</v>
      </c>
      <c r="G890" s="11">
        <v>76</v>
      </c>
      <c r="H890" s="11">
        <v>235</v>
      </c>
      <c r="I890" s="11">
        <v>1470.8749999999993</v>
      </c>
      <c r="J890" s="11">
        <v>5</v>
      </c>
      <c r="K890" s="11">
        <v>626.74</v>
      </c>
    </row>
    <row r="891" spans="1:11" x14ac:dyDescent="0.25">
      <c r="A891" s="11">
        <v>2018</v>
      </c>
      <c r="B891" s="11">
        <v>1005</v>
      </c>
      <c r="C891" s="11" t="s">
        <v>23</v>
      </c>
      <c r="D891" s="11" t="s">
        <v>33</v>
      </c>
      <c r="E891" s="84">
        <v>43335</v>
      </c>
      <c r="F891" s="11">
        <v>10</v>
      </c>
      <c r="G891" s="11">
        <v>76</v>
      </c>
      <c r="H891" s="11">
        <v>235</v>
      </c>
      <c r="I891" s="11">
        <v>1470.8749999999993</v>
      </c>
      <c r="J891" s="11">
        <v>3</v>
      </c>
      <c r="K891" s="11">
        <v>491.3</v>
      </c>
    </row>
    <row r="892" spans="1:11" x14ac:dyDescent="0.25">
      <c r="A892" s="11">
        <v>2018</v>
      </c>
      <c r="B892" s="11">
        <v>1005</v>
      </c>
      <c r="C892" s="11" t="s">
        <v>23</v>
      </c>
      <c r="D892" s="11" t="s">
        <v>34</v>
      </c>
      <c r="E892" s="84">
        <v>43335</v>
      </c>
      <c r="F892" s="11">
        <v>10</v>
      </c>
      <c r="G892" s="11">
        <v>76</v>
      </c>
      <c r="H892" s="11">
        <v>235</v>
      </c>
      <c r="I892" s="11">
        <v>1470.8749999999993</v>
      </c>
      <c r="J892" s="11">
        <v>7</v>
      </c>
      <c r="K892" s="11">
        <v>1060.29</v>
      </c>
    </row>
    <row r="893" spans="1:11" x14ac:dyDescent="0.25">
      <c r="A893" s="11">
        <v>2018</v>
      </c>
      <c r="B893" s="11">
        <v>1005</v>
      </c>
      <c r="C893" s="11" t="s">
        <v>23</v>
      </c>
      <c r="D893" s="11" t="s">
        <v>35</v>
      </c>
      <c r="E893" s="84">
        <v>43335</v>
      </c>
      <c r="F893" s="11">
        <v>10</v>
      </c>
      <c r="G893" s="11">
        <v>76</v>
      </c>
      <c r="H893" s="11">
        <v>235</v>
      </c>
      <c r="I893" s="11">
        <v>1470.8749999999993</v>
      </c>
      <c r="J893" s="11">
        <v>6</v>
      </c>
      <c r="K893" s="11">
        <v>1116.79</v>
      </c>
    </row>
    <row r="894" spans="1:11" x14ac:dyDescent="0.25">
      <c r="A894" s="11">
        <v>2018</v>
      </c>
      <c r="B894" s="11">
        <v>1006</v>
      </c>
      <c r="C894" s="11" t="s">
        <v>30</v>
      </c>
      <c r="D894" s="11" t="s">
        <v>31</v>
      </c>
      <c r="E894" s="84">
        <v>43335</v>
      </c>
      <c r="F894" s="11">
        <v>10</v>
      </c>
      <c r="G894" s="11">
        <v>76</v>
      </c>
      <c r="H894" s="11">
        <v>235</v>
      </c>
      <c r="I894" s="11">
        <v>1470.8749999999993</v>
      </c>
      <c r="J894" s="11">
        <v>6</v>
      </c>
      <c r="K894" s="11">
        <v>879.86</v>
      </c>
    </row>
    <row r="895" spans="1:11" x14ac:dyDescent="0.25">
      <c r="A895" s="11">
        <v>2018</v>
      </c>
      <c r="B895" s="11">
        <v>1006</v>
      </c>
      <c r="C895" s="11" t="s">
        <v>30</v>
      </c>
      <c r="D895" s="11" t="s">
        <v>32</v>
      </c>
      <c r="E895" s="84">
        <v>43335</v>
      </c>
      <c r="F895" s="11">
        <v>10</v>
      </c>
      <c r="G895" s="11">
        <v>76</v>
      </c>
      <c r="H895" s="11">
        <v>235</v>
      </c>
      <c r="I895" s="11">
        <v>1470.8749999999993</v>
      </c>
      <c r="J895" s="11">
        <v>4</v>
      </c>
      <c r="K895" s="11">
        <v>517.30999999999995</v>
      </c>
    </row>
    <row r="896" spans="1:11" x14ac:dyDescent="0.25">
      <c r="A896" s="11">
        <v>2018</v>
      </c>
      <c r="B896" s="11">
        <v>1006</v>
      </c>
      <c r="C896" s="11" t="s">
        <v>30</v>
      </c>
      <c r="D896" s="11" t="s">
        <v>33</v>
      </c>
      <c r="E896" s="84">
        <v>43335</v>
      </c>
      <c r="F896" s="11">
        <v>10</v>
      </c>
      <c r="G896" s="11">
        <v>76</v>
      </c>
      <c r="H896" s="11">
        <v>235</v>
      </c>
      <c r="I896" s="11">
        <v>1470.8749999999993</v>
      </c>
      <c r="J896" s="11">
        <v>5</v>
      </c>
      <c r="K896" s="11">
        <v>767.62</v>
      </c>
    </row>
    <row r="897" spans="1:11" x14ac:dyDescent="0.25">
      <c r="A897" s="11">
        <v>2018</v>
      </c>
      <c r="B897" s="11">
        <v>1006</v>
      </c>
      <c r="C897" s="11" t="s">
        <v>30</v>
      </c>
      <c r="D897" s="11" t="s">
        <v>34</v>
      </c>
      <c r="E897" s="84">
        <v>43335</v>
      </c>
      <c r="F897" s="11">
        <v>10</v>
      </c>
      <c r="G897" s="11">
        <v>76</v>
      </c>
      <c r="H897" s="11">
        <v>235</v>
      </c>
      <c r="I897" s="11">
        <v>1470.8749999999993</v>
      </c>
      <c r="J897" s="11">
        <v>6</v>
      </c>
      <c r="K897" s="11">
        <v>1116.0899999999999</v>
      </c>
    </row>
    <row r="898" spans="1:11" x14ac:dyDescent="0.25">
      <c r="A898" s="11">
        <v>2018</v>
      </c>
      <c r="B898" s="11">
        <v>1006</v>
      </c>
      <c r="C898" s="11" t="s">
        <v>30</v>
      </c>
      <c r="D898" s="11" t="s">
        <v>35</v>
      </c>
      <c r="E898" s="84">
        <v>43335</v>
      </c>
      <c r="F898" s="11">
        <v>10</v>
      </c>
      <c r="G898" s="11">
        <v>76</v>
      </c>
      <c r="H898" s="11">
        <v>235</v>
      </c>
      <c r="I898" s="11">
        <v>1470.8749999999993</v>
      </c>
      <c r="J898" s="11">
        <v>5</v>
      </c>
      <c r="K898" s="11">
        <v>351.86</v>
      </c>
    </row>
    <row r="899" spans="1:11" x14ac:dyDescent="0.25">
      <c r="A899" s="11">
        <v>2018</v>
      </c>
      <c r="B899" s="11">
        <v>1007</v>
      </c>
      <c r="C899" s="11" t="s">
        <v>29</v>
      </c>
      <c r="D899" s="11" t="s">
        <v>31</v>
      </c>
      <c r="E899" s="84">
        <v>43335</v>
      </c>
      <c r="F899" s="11">
        <v>10</v>
      </c>
      <c r="G899" s="11">
        <v>76</v>
      </c>
      <c r="H899" s="11">
        <v>235</v>
      </c>
      <c r="I899" s="11">
        <v>1470.8749999999993</v>
      </c>
      <c r="J899" s="11">
        <v>3</v>
      </c>
      <c r="K899" s="11">
        <v>334.12</v>
      </c>
    </row>
    <row r="900" spans="1:11" x14ac:dyDescent="0.25">
      <c r="A900" s="11">
        <v>2018</v>
      </c>
      <c r="B900" s="11">
        <v>1007</v>
      </c>
      <c r="C900" s="11" t="s">
        <v>29</v>
      </c>
      <c r="D900" s="11" t="s">
        <v>32</v>
      </c>
      <c r="E900" s="84">
        <v>43335</v>
      </c>
      <c r="F900" s="11">
        <v>10</v>
      </c>
      <c r="G900" s="11">
        <v>76</v>
      </c>
      <c r="H900" s="11">
        <v>235</v>
      </c>
      <c r="I900" s="11">
        <v>1470.8749999999993</v>
      </c>
      <c r="J900" s="11">
        <v>4</v>
      </c>
      <c r="K900" s="11">
        <v>523.23</v>
      </c>
    </row>
    <row r="901" spans="1:11" x14ac:dyDescent="0.25">
      <c r="A901" s="11">
        <v>2018</v>
      </c>
      <c r="B901" s="11">
        <v>1007</v>
      </c>
      <c r="C901" s="11" t="s">
        <v>29</v>
      </c>
      <c r="D901" s="11" t="s">
        <v>33</v>
      </c>
      <c r="E901" s="84">
        <v>43335</v>
      </c>
      <c r="F901" s="11">
        <v>10</v>
      </c>
      <c r="G901" s="11">
        <v>76</v>
      </c>
      <c r="H901" s="11">
        <v>235</v>
      </c>
      <c r="I901" s="11">
        <v>1470.8749999999993</v>
      </c>
      <c r="J901" s="11">
        <v>5</v>
      </c>
      <c r="K901" s="11">
        <v>792.76</v>
      </c>
    </row>
    <row r="902" spans="1:11" x14ac:dyDescent="0.25">
      <c r="A902" s="11">
        <v>2018</v>
      </c>
      <c r="B902" s="11">
        <v>1007</v>
      </c>
      <c r="C902" s="11" t="s">
        <v>29</v>
      </c>
      <c r="D902" s="11" t="s">
        <v>34</v>
      </c>
      <c r="E902" s="84">
        <v>43335</v>
      </c>
      <c r="F902" s="11">
        <v>10</v>
      </c>
      <c r="G902" s="11">
        <v>76</v>
      </c>
      <c r="H902" s="11">
        <v>235</v>
      </c>
      <c r="I902" s="11">
        <v>1470.8749999999993</v>
      </c>
      <c r="J902" s="11">
        <v>3</v>
      </c>
      <c r="K902" s="11">
        <v>379.29</v>
      </c>
    </row>
    <row r="903" spans="1:11" x14ac:dyDescent="0.25">
      <c r="A903" s="11">
        <v>2018</v>
      </c>
      <c r="B903" s="11">
        <v>1007</v>
      </c>
      <c r="C903" s="11" t="s">
        <v>29</v>
      </c>
      <c r="D903" s="11" t="s">
        <v>35</v>
      </c>
      <c r="E903" s="84">
        <v>43335</v>
      </c>
      <c r="F903" s="11">
        <v>10</v>
      </c>
      <c r="G903" s="11">
        <v>76</v>
      </c>
      <c r="H903" s="11">
        <v>235</v>
      </c>
      <c r="I903" s="11">
        <v>1470.8749999999993</v>
      </c>
      <c r="J903" s="11">
        <v>5</v>
      </c>
      <c r="K903" s="11">
        <v>951.12</v>
      </c>
    </row>
    <row r="904" spans="1:11" x14ac:dyDescent="0.25">
      <c r="A904" s="11">
        <v>2018</v>
      </c>
      <c r="B904" s="11">
        <v>1008</v>
      </c>
      <c r="C904" s="11" t="s">
        <v>28</v>
      </c>
      <c r="D904" s="11" t="s">
        <v>31</v>
      </c>
      <c r="E904" s="84">
        <v>43335</v>
      </c>
      <c r="F904" s="11">
        <v>10</v>
      </c>
      <c r="G904" s="11">
        <v>76</v>
      </c>
      <c r="H904" s="11">
        <v>235</v>
      </c>
      <c r="I904" s="11">
        <v>1470.8749999999993</v>
      </c>
      <c r="J904" s="11">
        <v>5</v>
      </c>
      <c r="K904" s="11">
        <v>695.99</v>
      </c>
    </row>
    <row r="905" spans="1:11" x14ac:dyDescent="0.25">
      <c r="A905" s="11">
        <v>2018</v>
      </c>
      <c r="B905" s="11">
        <v>1008</v>
      </c>
      <c r="C905" s="11" t="s">
        <v>28</v>
      </c>
      <c r="D905" s="11" t="s">
        <v>32</v>
      </c>
      <c r="E905" s="84">
        <v>43335</v>
      </c>
      <c r="F905" s="11">
        <v>10</v>
      </c>
      <c r="G905" s="11">
        <v>76</v>
      </c>
      <c r="H905" s="11">
        <v>235</v>
      </c>
      <c r="I905" s="11">
        <v>1470.8749999999993</v>
      </c>
      <c r="J905" s="11">
        <v>4</v>
      </c>
      <c r="K905" s="11">
        <v>639.41</v>
      </c>
    </row>
    <row r="906" spans="1:11" x14ac:dyDescent="0.25">
      <c r="A906" s="11">
        <v>2018</v>
      </c>
      <c r="B906" s="11">
        <v>1008</v>
      </c>
      <c r="C906" s="11" t="s">
        <v>28</v>
      </c>
      <c r="D906" s="11" t="s">
        <v>33</v>
      </c>
      <c r="E906" s="84">
        <v>43335</v>
      </c>
      <c r="F906" s="11">
        <v>10</v>
      </c>
      <c r="G906" s="11">
        <v>76</v>
      </c>
      <c r="H906" s="11">
        <v>235</v>
      </c>
      <c r="I906" s="11">
        <v>1470.8749999999993</v>
      </c>
      <c r="J906" s="11">
        <v>6</v>
      </c>
      <c r="K906" s="11">
        <v>920.93</v>
      </c>
    </row>
    <row r="907" spans="1:11" x14ac:dyDescent="0.25">
      <c r="A907" s="11">
        <v>2018</v>
      </c>
      <c r="B907" s="11">
        <v>1008</v>
      </c>
      <c r="C907" s="11" t="s">
        <v>28</v>
      </c>
      <c r="D907" s="11" t="s">
        <v>34</v>
      </c>
      <c r="E907" s="84">
        <v>43335</v>
      </c>
      <c r="F907" s="11">
        <v>10</v>
      </c>
      <c r="G907" s="11">
        <v>76</v>
      </c>
      <c r="H907" s="11">
        <v>235</v>
      </c>
      <c r="I907" s="11">
        <v>1470.8749999999993</v>
      </c>
      <c r="J907" s="11">
        <v>6</v>
      </c>
      <c r="K907" s="11">
        <v>1038.58</v>
      </c>
    </row>
    <row r="908" spans="1:11" x14ac:dyDescent="0.25">
      <c r="A908" s="11">
        <v>2018</v>
      </c>
      <c r="B908" s="11">
        <v>1008</v>
      </c>
      <c r="C908" s="11" t="s">
        <v>28</v>
      </c>
      <c r="D908" s="11" t="s">
        <v>35</v>
      </c>
      <c r="E908" s="84">
        <v>43335</v>
      </c>
      <c r="F908" s="11">
        <v>10</v>
      </c>
      <c r="G908" s="11">
        <v>76</v>
      </c>
      <c r="H908" s="11">
        <v>235</v>
      </c>
      <c r="I908" s="11">
        <v>1470.8749999999993</v>
      </c>
      <c r="J908" s="11">
        <v>5</v>
      </c>
      <c r="K908" s="11">
        <v>1121.8</v>
      </c>
    </row>
    <row r="909" spans="1:11" x14ac:dyDescent="0.25">
      <c r="A909" s="11">
        <v>2018</v>
      </c>
      <c r="B909" s="11">
        <v>1009</v>
      </c>
      <c r="C909" s="11" t="s">
        <v>28</v>
      </c>
      <c r="D909" s="11" t="s">
        <v>31</v>
      </c>
      <c r="E909" s="84">
        <v>43335</v>
      </c>
      <c r="F909" s="11">
        <v>10</v>
      </c>
      <c r="G909" s="11">
        <v>76</v>
      </c>
      <c r="H909" s="11">
        <v>235</v>
      </c>
      <c r="I909" s="11">
        <v>1470.8749999999993</v>
      </c>
      <c r="J909" s="11">
        <v>6</v>
      </c>
      <c r="K909" s="11">
        <v>872.57</v>
      </c>
    </row>
    <row r="910" spans="1:11" x14ac:dyDescent="0.25">
      <c r="A910" s="11">
        <v>2018</v>
      </c>
      <c r="B910" s="11">
        <v>1009</v>
      </c>
      <c r="C910" s="11" t="s">
        <v>28</v>
      </c>
      <c r="D910" s="11" t="s">
        <v>33</v>
      </c>
      <c r="E910" s="84">
        <v>43335</v>
      </c>
      <c r="F910" s="11">
        <v>10</v>
      </c>
      <c r="G910" s="11">
        <v>76</v>
      </c>
      <c r="H910" s="11">
        <v>235</v>
      </c>
      <c r="I910" s="11">
        <v>1470.8749999999993</v>
      </c>
      <c r="J910" s="11">
        <v>5</v>
      </c>
      <c r="K910" s="11">
        <v>1046.3800000000001</v>
      </c>
    </row>
    <row r="911" spans="1:11" x14ac:dyDescent="0.25">
      <c r="A911" s="11">
        <v>2018</v>
      </c>
      <c r="B911" s="11">
        <v>1009</v>
      </c>
      <c r="C911" s="11" t="s">
        <v>28</v>
      </c>
      <c r="D911" s="11" t="s">
        <v>34</v>
      </c>
      <c r="E911" s="84">
        <v>43335</v>
      </c>
      <c r="F911" s="11">
        <v>10</v>
      </c>
      <c r="G911" s="11">
        <v>76</v>
      </c>
      <c r="H911" s="11">
        <v>235</v>
      </c>
      <c r="I911" s="11">
        <v>1470.8749999999993</v>
      </c>
      <c r="J911" s="11">
        <v>6</v>
      </c>
      <c r="K911" s="11">
        <v>554.35</v>
      </c>
    </row>
    <row r="912" spans="1:11" x14ac:dyDescent="0.25">
      <c r="A912" s="11">
        <v>2018</v>
      </c>
      <c r="B912" s="11">
        <v>1009</v>
      </c>
      <c r="C912" s="11" t="s">
        <v>28</v>
      </c>
      <c r="D912" s="11" t="s">
        <v>35</v>
      </c>
      <c r="E912" s="84">
        <v>43335</v>
      </c>
      <c r="F912" s="11">
        <v>10</v>
      </c>
      <c r="G912" s="11">
        <v>76</v>
      </c>
      <c r="H912" s="11">
        <v>235</v>
      </c>
      <c r="I912" s="11">
        <v>1470.8749999999993</v>
      </c>
      <c r="J912" s="11">
        <v>4</v>
      </c>
      <c r="K912" s="11">
        <v>680.68</v>
      </c>
    </row>
    <row r="913" spans="1:11" x14ac:dyDescent="0.25">
      <c r="A913" s="11">
        <v>2018</v>
      </c>
      <c r="B913" s="11">
        <v>1010</v>
      </c>
      <c r="C913" s="11" t="s">
        <v>23</v>
      </c>
      <c r="D913" s="11" t="s">
        <v>31</v>
      </c>
      <c r="E913" s="84">
        <v>43335</v>
      </c>
      <c r="F913" s="11">
        <v>10</v>
      </c>
      <c r="G913" s="11">
        <v>76</v>
      </c>
      <c r="H913" s="11">
        <v>235</v>
      </c>
      <c r="I913" s="11">
        <v>1470.8749999999993</v>
      </c>
      <c r="J913" s="11">
        <v>6</v>
      </c>
      <c r="K913" s="11">
        <v>708.43</v>
      </c>
    </row>
    <row r="914" spans="1:11" x14ac:dyDescent="0.25">
      <c r="A914" s="11">
        <v>2018</v>
      </c>
      <c r="B914" s="11">
        <v>1010</v>
      </c>
      <c r="C914" s="11" t="s">
        <v>23</v>
      </c>
      <c r="D914" s="11" t="s">
        <v>32</v>
      </c>
      <c r="E914" s="84">
        <v>43335</v>
      </c>
      <c r="F914" s="11">
        <v>10</v>
      </c>
      <c r="G914" s="11">
        <v>76</v>
      </c>
      <c r="H914" s="11">
        <v>235</v>
      </c>
      <c r="I914" s="11">
        <v>1470.8749999999993</v>
      </c>
      <c r="J914" s="11">
        <v>6</v>
      </c>
      <c r="K914" s="11">
        <v>1182.4000000000001</v>
      </c>
    </row>
    <row r="915" spans="1:11" x14ac:dyDescent="0.25">
      <c r="A915" s="11">
        <v>2018</v>
      </c>
      <c r="B915" s="11">
        <v>1010</v>
      </c>
      <c r="C915" s="11" t="s">
        <v>23</v>
      </c>
      <c r="D915" s="11" t="s">
        <v>33</v>
      </c>
      <c r="E915" s="84">
        <v>43335</v>
      </c>
      <c r="F915" s="11">
        <v>10</v>
      </c>
      <c r="G915" s="11">
        <v>76</v>
      </c>
      <c r="H915" s="11">
        <v>235</v>
      </c>
      <c r="I915" s="11">
        <v>1470.8749999999993</v>
      </c>
      <c r="J915" s="11">
        <v>6</v>
      </c>
      <c r="K915" s="11">
        <v>1462.82</v>
      </c>
    </row>
    <row r="916" spans="1:11" x14ac:dyDescent="0.25">
      <c r="A916" s="11">
        <v>2018</v>
      </c>
      <c r="B916" s="11">
        <v>1010</v>
      </c>
      <c r="C916" s="11" t="s">
        <v>23</v>
      </c>
      <c r="D916" s="11" t="s">
        <v>34</v>
      </c>
      <c r="E916" s="84">
        <v>43335</v>
      </c>
      <c r="F916" s="11">
        <v>10</v>
      </c>
      <c r="G916" s="11">
        <v>76</v>
      </c>
      <c r="H916" s="11">
        <v>235</v>
      </c>
      <c r="I916" s="11">
        <v>1470.8749999999993</v>
      </c>
      <c r="J916" s="11">
        <v>7</v>
      </c>
      <c r="K916" s="11">
        <v>1250.25</v>
      </c>
    </row>
    <row r="917" spans="1:11" x14ac:dyDescent="0.25">
      <c r="A917" s="11">
        <v>2018</v>
      </c>
      <c r="B917" s="11">
        <v>1010</v>
      </c>
      <c r="C917" s="11" t="s">
        <v>23</v>
      </c>
      <c r="D917" s="11" t="s">
        <v>35</v>
      </c>
      <c r="E917" s="84">
        <v>43335</v>
      </c>
      <c r="F917" s="11">
        <v>10</v>
      </c>
      <c r="G917" s="11">
        <v>76</v>
      </c>
      <c r="H917" s="11">
        <v>235</v>
      </c>
      <c r="I917" s="11">
        <v>1470.8749999999993</v>
      </c>
      <c r="J917" s="11">
        <v>4</v>
      </c>
      <c r="K917" s="11">
        <v>744.45</v>
      </c>
    </row>
    <row r="918" spans="1:11" x14ac:dyDescent="0.25">
      <c r="A918" s="11">
        <v>2018</v>
      </c>
      <c r="B918" s="11">
        <v>1011</v>
      </c>
      <c r="C918" s="11" t="s">
        <v>30</v>
      </c>
      <c r="D918" s="11" t="s">
        <v>31</v>
      </c>
      <c r="E918" s="84">
        <v>43335</v>
      </c>
      <c r="F918" s="11">
        <v>10</v>
      </c>
      <c r="G918" s="11">
        <v>76</v>
      </c>
      <c r="H918" s="11">
        <v>235</v>
      </c>
      <c r="I918" s="11">
        <v>1470.8749999999993</v>
      </c>
      <c r="J918" s="11">
        <v>6</v>
      </c>
      <c r="K918" s="11">
        <v>701.26</v>
      </c>
    </row>
    <row r="919" spans="1:11" x14ac:dyDescent="0.25">
      <c r="A919" s="11">
        <v>2018</v>
      </c>
      <c r="B919" s="11">
        <v>1011</v>
      </c>
      <c r="C919" s="11" t="s">
        <v>30</v>
      </c>
      <c r="D919" s="11" t="s">
        <v>32</v>
      </c>
      <c r="E919" s="84">
        <v>43335</v>
      </c>
      <c r="F919" s="11">
        <v>10</v>
      </c>
      <c r="G919" s="11">
        <v>76</v>
      </c>
      <c r="H919" s="11">
        <v>235</v>
      </c>
      <c r="I919" s="11">
        <v>1470.8749999999993</v>
      </c>
      <c r="J919" s="11">
        <v>7</v>
      </c>
      <c r="K919" s="11">
        <v>859.09</v>
      </c>
    </row>
    <row r="920" spans="1:11" x14ac:dyDescent="0.25">
      <c r="A920" s="11">
        <v>2018</v>
      </c>
      <c r="B920" s="11">
        <v>1011</v>
      </c>
      <c r="C920" s="11" t="s">
        <v>30</v>
      </c>
      <c r="D920" s="11" t="s">
        <v>33</v>
      </c>
      <c r="E920" s="84">
        <v>43335</v>
      </c>
      <c r="F920" s="11">
        <v>10</v>
      </c>
      <c r="G920" s="11">
        <v>76</v>
      </c>
      <c r="H920" s="11">
        <v>235</v>
      </c>
      <c r="I920" s="11">
        <v>1470.8749999999993</v>
      </c>
      <c r="J920" s="11">
        <v>6</v>
      </c>
      <c r="K920" s="11">
        <v>819.94</v>
      </c>
    </row>
    <row r="921" spans="1:11" x14ac:dyDescent="0.25">
      <c r="A921" s="11">
        <v>2018</v>
      </c>
      <c r="B921" s="11">
        <v>1011</v>
      </c>
      <c r="C921" s="11" t="s">
        <v>30</v>
      </c>
      <c r="D921" s="11" t="s">
        <v>34</v>
      </c>
      <c r="E921" s="84">
        <v>43335</v>
      </c>
      <c r="F921" s="11">
        <v>10</v>
      </c>
      <c r="G921" s="11">
        <v>76</v>
      </c>
      <c r="H921" s="11">
        <v>235</v>
      </c>
      <c r="I921" s="11">
        <v>1470.8749999999993</v>
      </c>
      <c r="J921" s="11">
        <v>5</v>
      </c>
      <c r="K921" s="11">
        <v>658.92</v>
      </c>
    </row>
    <row r="922" spans="1:11" x14ac:dyDescent="0.25">
      <c r="A922" s="11">
        <v>2018</v>
      </c>
      <c r="B922" s="11">
        <v>1011</v>
      </c>
      <c r="C922" s="11" t="s">
        <v>30</v>
      </c>
      <c r="D922" s="11" t="s">
        <v>35</v>
      </c>
      <c r="E922" s="84">
        <v>43335</v>
      </c>
      <c r="F922" s="11">
        <v>10</v>
      </c>
      <c r="G922" s="11">
        <v>76</v>
      </c>
      <c r="H922" s="11">
        <v>235</v>
      </c>
      <c r="I922" s="11">
        <v>1470.8749999999993</v>
      </c>
      <c r="J922" s="11">
        <v>7</v>
      </c>
      <c r="K922" s="11">
        <v>690.98</v>
      </c>
    </row>
    <row r="923" spans="1:11" x14ac:dyDescent="0.25">
      <c r="A923" s="11">
        <v>2018</v>
      </c>
      <c r="B923" s="11">
        <v>1012</v>
      </c>
      <c r="C923" s="11" t="s">
        <v>29</v>
      </c>
      <c r="D923" s="11" t="s">
        <v>31</v>
      </c>
      <c r="E923" s="84">
        <v>43335</v>
      </c>
      <c r="F923" s="11">
        <v>10</v>
      </c>
      <c r="G923" s="11">
        <v>76</v>
      </c>
      <c r="H923" s="11">
        <v>235</v>
      </c>
      <c r="I923" s="11">
        <v>1470.8749999999993</v>
      </c>
      <c r="J923" s="11">
        <v>4</v>
      </c>
      <c r="K923" s="11">
        <v>273.29000000000002</v>
      </c>
    </row>
    <row r="924" spans="1:11" x14ac:dyDescent="0.25">
      <c r="A924" s="11">
        <v>2018</v>
      </c>
      <c r="B924" s="11">
        <v>1012</v>
      </c>
      <c r="C924" s="11" t="s">
        <v>29</v>
      </c>
      <c r="D924" s="11" t="s">
        <v>32</v>
      </c>
      <c r="E924" s="84">
        <v>43335</v>
      </c>
      <c r="F924" s="11">
        <v>10</v>
      </c>
      <c r="G924" s="11">
        <v>76</v>
      </c>
      <c r="H924" s="11">
        <v>235</v>
      </c>
      <c r="I924" s="11">
        <v>1470.8749999999993</v>
      </c>
      <c r="J924" s="11">
        <v>5</v>
      </c>
      <c r="K924" s="11">
        <v>803.29</v>
      </c>
    </row>
    <row r="925" spans="1:11" x14ac:dyDescent="0.25">
      <c r="A925" s="11">
        <v>2018</v>
      </c>
      <c r="B925" s="11">
        <v>1012</v>
      </c>
      <c r="C925" s="11" t="s">
        <v>29</v>
      </c>
      <c r="D925" s="11" t="s">
        <v>33</v>
      </c>
      <c r="E925" s="84">
        <v>43335</v>
      </c>
      <c r="F925" s="11">
        <v>10</v>
      </c>
      <c r="G925" s="11">
        <v>76</v>
      </c>
      <c r="H925" s="11">
        <v>235</v>
      </c>
      <c r="I925" s="11">
        <v>1470.8749999999993</v>
      </c>
      <c r="J925" s="11">
        <v>5</v>
      </c>
      <c r="K925" s="11">
        <v>645.62</v>
      </c>
    </row>
    <row r="926" spans="1:11" x14ac:dyDescent="0.25">
      <c r="A926" s="11">
        <v>2018</v>
      </c>
      <c r="B926" s="11">
        <v>1012</v>
      </c>
      <c r="C926" s="11" t="s">
        <v>29</v>
      </c>
      <c r="D926" s="11" t="s">
        <v>34</v>
      </c>
      <c r="E926" s="84">
        <v>43335</v>
      </c>
      <c r="F926" s="11">
        <v>10</v>
      </c>
      <c r="G926" s="11">
        <v>76</v>
      </c>
      <c r="H926" s="11">
        <v>235</v>
      </c>
      <c r="I926" s="11">
        <v>1470.8749999999993</v>
      </c>
      <c r="J926" s="11">
        <v>6</v>
      </c>
      <c r="K926" s="11">
        <v>672.97</v>
      </c>
    </row>
    <row r="927" spans="1:11" x14ac:dyDescent="0.25">
      <c r="A927" s="11">
        <v>2018</v>
      </c>
      <c r="B927" s="11">
        <v>1012</v>
      </c>
      <c r="C927" s="11" t="s">
        <v>29</v>
      </c>
      <c r="D927" s="11" t="s">
        <v>35</v>
      </c>
      <c r="E927" s="84">
        <v>43335</v>
      </c>
      <c r="F927" s="11">
        <v>10</v>
      </c>
      <c r="G927" s="11">
        <v>76</v>
      </c>
      <c r="H927" s="11">
        <v>235</v>
      </c>
      <c r="I927" s="11">
        <v>1470.8749999999993</v>
      </c>
      <c r="J927" s="11">
        <v>3</v>
      </c>
      <c r="K927" s="11">
        <v>284.19</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82"/>
  <sheetViews>
    <sheetView workbookViewId="0">
      <selection activeCell="S21" sqref="S21"/>
    </sheetView>
  </sheetViews>
  <sheetFormatPr defaultRowHeight="15" x14ac:dyDescent="0.25"/>
  <cols>
    <col min="1" max="1" width="12.85546875" bestFit="1" customWidth="1"/>
    <col min="2" max="2" width="9.85546875" bestFit="1" customWidth="1"/>
    <col min="3" max="3" width="11" bestFit="1" customWidth="1"/>
    <col min="9" max="9" width="11" bestFit="1" customWidth="1"/>
    <col min="13" max="13" width="11" bestFit="1" customWidth="1"/>
    <col min="16" max="16" width="9.7109375" bestFit="1" customWidth="1"/>
    <col min="29" max="29" width="9.7109375" bestFit="1" customWidth="1"/>
  </cols>
  <sheetData>
    <row r="1" spans="1:43" x14ac:dyDescent="0.25">
      <c r="A1" s="46" t="s">
        <v>113</v>
      </c>
      <c r="B1" s="160" t="s">
        <v>114</v>
      </c>
      <c r="C1" s="160"/>
      <c r="D1" s="160"/>
      <c r="E1" s="160"/>
      <c r="F1" s="160"/>
      <c r="P1" t="s">
        <v>46</v>
      </c>
      <c r="Q1" t="s">
        <v>6</v>
      </c>
      <c r="R1" t="s">
        <v>47</v>
      </c>
      <c r="S1" t="s">
        <v>48</v>
      </c>
      <c r="T1" t="s">
        <v>49</v>
      </c>
      <c r="U1" t="s">
        <v>50</v>
      </c>
      <c r="V1" t="s">
        <v>51</v>
      </c>
      <c r="W1" t="s">
        <v>52</v>
      </c>
      <c r="X1" t="s">
        <v>53</v>
      </c>
      <c r="Y1" t="s">
        <v>54</v>
      </c>
      <c r="Z1" t="s">
        <v>55</v>
      </c>
      <c r="AA1" t="s">
        <v>56</v>
      </c>
      <c r="AC1" t="s">
        <v>46</v>
      </c>
      <c r="AD1" s="47" t="s">
        <v>57</v>
      </c>
      <c r="AE1" s="47" t="s">
        <v>6</v>
      </c>
      <c r="AF1" s="47" t="s">
        <v>5</v>
      </c>
      <c r="AG1" s="47" t="s">
        <v>58</v>
      </c>
      <c r="AH1" s="47" t="s">
        <v>59</v>
      </c>
      <c r="AI1" s="47" t="s">
        <v>60</v>
      </c>
      <c r="AJ1" s="48" t="s">
        <v>61</v>
      </c>
      <c r="AK1" s="48" t="s">
        <v>62</v>
      </c>
      <c r="AL1" s="48" t="s">
        <v>63</v>
      </c>
      <c r="AM1" s="49" t="s">
        <v>64</v>
      </c>
      <c r="AN1" s="49" t="s">
        <v>65</v>
      </c>
      <c r="AO1" s="49" t="s">
        <v>66</v>
      </c>
      <c r="AP1" s="49" t="s">
        <v>281</v>
      </c>
      <c r="AQ1" s="49" t="s">
        <v>283</v>
      </c>
    </row>
    <row r="2" spans="1:43" x14ac:dyDescent="0.25">
      <c r="P2" s="61">
        <v>43259</v>
      </c>
      <c r="Q2">
        <v>159</v>
      </c>
      <c r="R2">
        <v>23</v>
      </c>
      <c r="S2">
        <v>0</v>
      </c>
      <c r="T2">
        <v>5.5</v>
      </c>
      <c r="U2">
        <v>36</v>
      </c>
      <c r="V2">
        <v>22</v>
      </c>
      <c r="W2">
        <v>84</v>
      </c>
      <c r="X2">
        <v>37</v>
      </c>
      <c r="Y2">
        <v>9.4</v>
      </c>
      <c r="Z2">
        <v>12.5</v>
      </c>
      <c r="AA2">
        <v>0</v>
      </c>
      <c r="AC2" s="61">
        <v>43259</v>
      </c>
      <c r="AD2" s="52">
        <v>2018</v>
      </c>
      <c r="AE2" s="52">
        <v>159</v>
      </c>
      <c r="AF2" s="53"/>
      <c r="AG2" s="53"/>
      <c r="AH2" s="53"/>
      <c r="AI2" s="53"/>
      <c r="AJ2" s="54"/>
      <c r="AK2" s="54"/>
      <c r="AL2" s="54"/>
      <c r="AM2" s="55"/>
      <c r="AN2" s="55"/>
      <c r="AO2" s="55"/>
      <c r="AP2" s="56" t="s">
        <v>282</v>
      </c>
    </row>
    <row r="3" spans="1:43" x14ac:dyDescent="0.25">
      <c r="A3" s="46" t="s">
        <v>115</v>
      </c>
      <c r="B3" s="11">
        <v>4</v>
      </c>
      <c r="P3" s="61">
        <v>43260</v>
      </c>
      <c r="Q3">
        <v>160</v>
      </c>
      <c r="R3">
        <v>23</v>
      </c>
      <c r="S3">
        <v>0</v>
      </c>
      <c r="T3">
        <v>6.2</v>
      </c>
      <c r="U3">
        <v>31</v>
      </c>
      <c r="V3">
        <v>20.399999999999999</v>
      </c>
      <c r="W3">
        <v>84</v>
      </c>
      <c r="X3">
        <v>66</v>
      </c>
      <c r="Y3">
        <v>8.4</v>
      </c>
      <c r="Z3">
        <v>12.4</v>
      </c>
      <c r="AA3">
        <v>0</v>
      </c>
      <c r="AC3" s="61">
        <v>43260</v>
      </c>
      <c r="AD3" s="56">
        <v>2018</v>
      </c>
      <c r="AE3" s="56">
        <v>160</v>
      </c>
      <c r="AF3" s="56">
        <v>1</v>
      </c>
      <c r="AG3" s="56">
        <v>31</v>
      </c>
      <c r="AH3" s="56">
        <v>20.399999999999999</v>
      </c>
      <c r="AI3" s="56">
        <v>25.7</v>
      </c>
      <c r="AJ3" s="57">
        <v>18.2</v>
      </c>
      <c r="AK3" s="57">
        <v>17.922733749999999</v>
      </c>
      <c r="AL3" s="57">
        <v>17.764930081518926</v>
      </c>
      <c r="AM3" s="58">
        <v>18.2</v>
      </c>
      <c r="AN3" s="58">
        <v>17.922733749999999</v>
      </c>
      <c r="AO3" s="58">
        <v>17.764930081518926</v>
      </c>
      <c r="AP3">
        <f>(AH3+AG3)/2-7.5</f>
        <v>18.2</v>
      </c>
      <c r="AQ3" t="e">
        <f>AP3/'2019 data'!T$497</f>
        <v>#DIV/0!</v>
      </c>
    </row>
    <row r="4" spans="1:43" x14ac:dyDescent="0.25">
      <c r="A4" s="46" t="s">
        <v>74</v>
      </c>
      <c r="B4" s="11">
        <v>3</v>
      </c>
      <c r="F4" s="62"/>
      <c r="P4" s="61">
        <v>43261</v>
      </c>
      <c r="Q4">
        <v>161</v>
      </c>
      <c r="R4">
        <v>23</v>
      </c>
      <c r="S4">
        <v>0</v>
      </c>
      <c r="T4">
        <v>6.2</v>
      </c>
      <c r="U4">
        <v>34.200000000000003</v>
      </c>
      <c r="V4">
        <v>20.6</v>
      </c>
      <c r="W4">
        <v>81</v>
      </c>
      <c r="X4">
        <v>50</v>
      </c>
      <c r="Y4">
        <v>12.8</v>
      </c>
      <c r="Z4">
        <v>18.5</v>
      </c>
      <c r="AA4">
        <v>5.5</v>
      </c>
      <c r="AC4" s="61">
        <v>43261</v>
      </c>
      <c r="AD4" s="56">
        <v>2018</v>
      </c>
      <c r="AE4" s="56">
        <v>161</v>
      </c>
      <c r="AF4" s="56">
        <v>2</v>
      </c>
      <c r="AG4" s="56">
        <v>34.200000000000003</v>
      </c>
      <c r="AH4" s="56">
        <v>20.6</v>
      </c>
      <c r="AI4" s="56">
        <v>27.400000000000002</v>
      </c>
      <c r="AJ4" s="57">
        <v>19.900000000000002</v>
      </c>
      <c r="AK4" s="57">
        <v>16.664679999999997</v>
      </c>
      <c r="AL4" s="57">
        <v>16.550637787906581</v>
      </c>
      <c r="AM4" s="58">
        <v>38.1</v>
      </c>
      <c r="AN4" s="58">
        <v>34.587413749999996</v>
      </c>
      <c r="AO4" s="58">
        <v>34.315567869425507</v>
      </c>
      <c r="AP4">
        <f t="shared" ref="AP4:AP67" si="0">(AH4+AG4)/2-7.5</f>
        <v>19.900000000000002</v>
      </c>
    </row>
    <row r="5" spans="1:43" x14ac:dyDescent="0.25">
      <c r="A5" s="46" t="s">
        <v>116</v>
      </c>
      <c r="B5" s="11" t="s">
        <v>117</v>
      </c>
      <c r="P5" s="61">
        <v>43262</v>
      </c>
      <c r="Q5">
        <v>162</v>
      </c>
      <c r="R5">
        <v>24</v>
      </c>
      <c r="S5">
        <v>0</v>
      </c>
      <c r="T5">
        <v>6.2</v>
      </c>
      <c r="U5">
        <v>34.200000000000003</v>
      </c>
      <c r="V5">
        <v>22.8</v>
      </c>
      <c r="W5">
        <v>86</v>
      </c>
      <c r="X5">
        <v>56</v>
      </c>
      <c r="Y5">
        <v>13.2</v>
      </c>
      <c r="Z5">
        <v>16</v>
      </c>
      <c r="AA5">
        <v>4.3</v>
      </c>
      <c r="AC5" s="61">
        <v>43262</v>
      </c>
      <c r="AD5" s="56">
        <v>2018</v>
      </c>
      <c r="AE5" s="56">
        <v>162</v>
      </c>
      <c r="AF5" s="56">
        <v>3</v>
      </c>
      <c r="AG5" s="56">
        <v>34.200000000000003</v>
      </c>
      <c r="AH5" s="56">
        <v>22.8</v>
      </c>
      <c r="AI5" s="56">
        <v>28.5</v>
      </c>
      <c r="AJ5" s="57">
        <v>21</v>
      </c>
      <c r="AK5" s="57">
        <v>17.460007500000003</v>
      </c>
      <c r="AL5" s="57">
        <v>17.364413292804045</v>
      </c>
      <c r="AM5" s="58">
        <v>59.1</v>
      </c>
      <c r="AN5" s="58">
        <v>52.047421249999999</v>
      </c>
      <c r="AO5" s="58">
        <v>51.679981162229552</v>
      </c>
      <c r="AP5">
        <f t="shared" si="0"/>
        <v>21</v>
      </c>
    </row>
    <row r="6" spans="1:43" ht="17.25" x14ac:dyDescent="0.25">
      <c r="A6" s="46" t="s">
        <v>118</v>
      </c>
      <c r="B6" s="11" t="s">
        <v>119</v>
      </c>
      <c r="P6" s="61">
        <v>43263</v>
      </c>
      <c r="Q6">
        <v>163</v>
      </c>
      <c r="R6">
        <v>24</v>
      </c>
      <c r="S6">
        <v>10</v>
      </c>
      <c r="T6">
        <v>6</v>
      </c>
      <c r="U6">
        <v>34.200000000000003</v>
      </c>
      <c r="V6">
        <v>23.2</v>
      </c>
      <c r="W6">
        <v>92</v>
      </c>
      <c r="X6">
        <v>57</v>
      </c>
      <c r="Y6">
        <v>12.4</v>
      </c>
      <c r="Z6">
        <v>11.3</v>
      </c>
      <c r="AA6">
        <v>0.4</v>
      </c>
      <c r="AC6" s="61">
        <v>43263</v>
      </c>
      <c r="AD6" s="56">
        <v>2018</v>
      </c>
      <c r="AE6" s="56">
        <v>163</v>
      </c>
      <c r="AF6" s="56">
        <v>4</v>
      </c>
      <c r="AG6" s="56">
        <v>34.200000000000003</v>
      </c>
      <c r="AH6" s="56">
        <v>23.2</v>
      </c>
      <c r="AI6" s="56">
        <v>28.700000000000003</v>
      </c>
      <c r="AJ6" s="57">
        <v>21.200000000000003</v>
      </c>
      <c r="AK6" s="57">
        <v>17.604612499999998</v>
      </c>
      <c r="AL6" s="57">
        <v>17.477968544118635</v>
      </c>
      <c r="AM6" s="58">
        <v>80.300000000000011</v>
      </c>
      <c r="AN6" s="58">
        <v>69.652033750000001</v>
      </c>
      <c r="AO6" s="58">
        <v>69.157949706348191</v>
      </c>
      <c r="AP6">
        <f t="shared" si="0"/>
        <v>21.200000000000003</v>
      </c>
    </row>
    <row r="7" spans="1:43" x14ac:dyDescent="0.25">
      <c r="A7" s="46" t="s">
        <v>120</v>
      </c>
      <c r="B7" s="11" t="s">
        <v>121</v>
      </c>
      <c r="P7" s="61">
        <v>43264</v>
      </c>
      <c r="Q7">
        <v>164</v>
      </c>
      <c r="R7">
        <v>24</v>
      </c>
      <c r="S7">
        <v>0.8</v>
      </c>
      <c r="T7">
        <v>6.4</v>
      </c>
      <c r="U7">
        <v>33.200000000000003</v>
      </c>
      <c r="V7">
        <v>23.6</v>
      </c>
      <c r="W7">
        <v>80</v>
      </c>
      <c r="X7">
        <v>77</v>
      </c>
      <c r="Y7">
        <v>12.8</v>
      </c>
      <c r="Z7">
        <v>12.8</v>
      </c>
      <c r="AA7">
        <v>1.6</v>
      </c>
      <c r="AC7" s="61">
        <v>43264</v>
      </c>
      <c r="AD7" s="56">
        <v>2018</v>
      </c>
      <c r="AE7" s="56">
        <v>164</v>
      </c>
      <c r="AF7" s="56">
        <v>5</v>
      </c>
      <c r="AG7" s="56">
        <v>33.200000000000003</v>
      </c>
      <c r="AH7" s="56">
        <v>23.6</v>
      </c>
      <c r="AI7" s="56">
        <v>28.400000000000002</v>
      </c>
      <c r="AJ7" s="57">
        <v>20.900000000000002</v>
      </c>
      <c r="AK7" s="57">
        <v>18.32948</v>
      </c>
      <c r="AL7" s="57">
        <v>18.248979614992887</v>
      </c>
      <c r="AM7" s="58">
        <v>101.20000000000002</v>
      </c>
      <c r="AN7" s="58">
        <v>87.981513750000005</v>
      </c>
      <c r="AO7" s="58">
        <v>87.406929321341082</v>
      </c>
      <c r="AP7">
        <f t="shared" si="0"/>
        <v>20.900000000000002</v>
      </c>
    </row>
    <row r="8" spans="1:43" x14ac:dyDescent="0.25">
      <c r="A8" s="46" t="s">
        <v>122</v>
      </c>
      <c r="B8" s="11" t="s">
        <v>123</v>
      </c>
      <c r="P8" s="61">
        <v>43265</v>
      </c>
      <c r="Q8">
        <v>165</v>
      </c>
      <c r="R8">
        <v>24</v>
      </c>
      <c r="S8">
        <v>0</v>
      </c>
      <c r="T8">
        <v>7.2</v>
      </c>
      <c r="U8">
        <v>35</v>
      </c>
      <c r="V8">
        <v>24.2</v>
      </c>
      <c r="W8">
        <v>74</v>
      </c>
      <c r="X8">
        <v>46</v>
      </c>
      <c r="Y8">
        <v>11.8</v>
      </c>
      <c r="Z8">
        <v>19.899999999999999</v>
      </c>
      <c r="AA8">
        <v>8.6</v>
      </c>
      <c r="AC8" s="61">
        <v>43265</v>
      </c>
      <c r="AD8" s="56">
        <v>2018</v>
      </c>
      <c r="AE8" s="56">
        <v>165</v>
      </c>
      <c r="AF8" s="56">
        <v>6</v>
      </c>
      <c r="AG8" s="56">
        <v>35</v>
      </c>
      <c r="AH8" s="56">
        <v>24.2</v>
      </c>
      <c r="AI8" s="56">
        <v>29.6</v>
      </c>
      <c r="AJ8" s="57">
        <v>22.1</v>
      </c>
      <c r="AK8" s="57">
        <v>17.2195225</v>
      </c>
      <c r="AL8" s="57">
        <v>17.140225176649803</v>
      </c>
      <c r="AM8" s="58">
        <v>123.30000000000001</v>
      </c>
      <c r="AN8" s="58">
        <v>105.20103625</v>
      </c>
      <c r="AO8" s="58">
        <v>104.54715449799089</v>
      </c>
      <c r="AP8">
        <f t="shared" si="0"/>
        <v>22.1</v>
      </c>
    </row>
    <row r="9" spans="1:43" x14ac:dyDescent="0.25">
      <c r="P9" s="61">
        <v>43266</v>
      </c>
      <c r="Q9">
        <v>166</v>
      </c>
      <c r="R9">
        <v>24</v>
      </c>
      <c r="S9">
        <v>0</v>
      </c>
      <c r="T9">
        <v>8</v>
      </c>
      <c r="U9">
        <v>35</v>
      </c>
      <c r="V9">
        <v>24.8</v>
      </c>
      <c r="W9">
        <v>77</v>
      </c>
      <c r="X9">
        <v>51</v>
      </c>
      <c r="Y9">
        <v>10.9</v>
      </c>
      <c r="Z9">
        <v>20.2</v>
      </c>
      <c r="AA9">
        <v>6.1</v>
      </c>
      <c r="AC9" s="61">
        <v>43266</v>
      </c>
      <c r="AD9" s="56">
        <v>2018</v>
      </c>
      <c r="AE9" s="56">
        <v>166</v>
      </c>
      <c r="AF9" s="56">
        <v>7</v>
      </c>
      <c r="AG9" s="56">
        <v>35</v>
      </c>
      <c r="AH9" s="56">
        <v>24.8</v>
      </c>
      <c r="AI9" s="56">
        <v>29.9</v>
      </c>
      <c r="AJ9" s="57">
        <v>22.4</v>
      </c>
      <c r="AK9" s="57">
        <v>17.339271249999999</v>
      </c>
      <c r="AL9" s="57">
        <v>17.301995074243344</v>
      </c>
      <c r="AM9" s="58">
        <v>145.70000000000002</v>
      </c>
      <c r="AN9" s="58">
        <v>122.5403075</v>
      </c>
      <c r="AO9" s="58">
        <v>121.84914957223424</v>
      </c>
      <c r="AP9">
        <f t="shared" si="0"/>
        <v>22.4</v>
      </c>
    </row>
    <row r="10" spans="1:43" x14ac:dyDescent="0.25">
      <c r="A10" s="62" t="s">
        <v>124</v>
      </c>
      <c r="B10" s="62" t="s">
        <v>46</v>
      </c>
      <c r="C10" s="62" t="s">
        <v>125</v>
      </c>
      <c r="D10" s="62" t="s">
        <v>7</v>
      </c>
      <c r="E10" s="62"/>
      <c r="F10" s="70" t="s">
        <v>126</v>
      </c>
      <c r="L10" s="70" t="s">
        <v>127</v>
      </c>
      <c r="M10" s="70" t="s">
        <v>68</v>
      </c>
      <c r="P10" s="61">
        <v>43267</v>
      </c>
      <c r="Q10">
        <v>167</v>
      </c>
      <c r="R10">
        <v>24</v>
      </c>
      <c r="S10">
        <v>0</v>
      </c>
      <c r="T10">
        <v>11</v>
      </c>
      <c r="U10">
        <v>36.200000000000003</v>
      </c>
      <c r="V10">
        <v>24</v>
      </c>
      <c r="W10">
        <v>71</v>
      </c>
      <c r="X10">
        <v>40</v>
      </c>
      <c r="Y10">
        <v>12.4</v>
      </c>
      <c r="Z10">
        <v>21.7</v>
      </c>
      <c r="AA10">
        <v>7.7</v>
      </c>
      <c r="AC10" s="61">
        <v>43267</v>
      </c>
      <c r="AD10" s="56">
        <v>2018</v>
      </c>
      <c r="AE10" s="56">
        <v>167</v>
      </c>
      <c r="AF10" s="56">
        <v>8</v>
      </c>
      <c r="AG10" s="56">
        <v>36.200000000000003</v>
      </c>
      <c r="AH10" s="56">
        <v>24</v>
      </c>
      <c r="AI10" s="56">
        <v>30.1</v>
      </c>
      <c r="AJ10" s="57">
        <v>22.274999999999999</v>
      </c>
      <c r="AK10" s="57">
        <v>16.190108749999997</v>
      </c>
      <c r="AL10" s="57">
        <v>16.146863150844883</v>
      </c>
      <c r="AM10" s="58">
        <v>167.97500000000002</v>
      </c>
      <c r="AN10" s="58">
        <v>138.73041624999999</v>
      </c>
      <c r="AO10" s="58">
        <v>137.99601272307913</v>
      </c>
      <c r="AP10">
        <f t="shared" si="0"/>
        <v>22.6</v>
      </c>
    </row>
    <row r="11" spans="1:43" x14ac:dyDescent="0.25">
      <c r="A11" s="56" t="s">
        <v>81</v>
      </c>
      <c r="B11" s="71">
        <v>43259</v>
      </c>
      <c r="C11" s="72">
        <v>0</v>
      </c>
      <c r="D11" s="79">
        <f>VLOOKUP(B11,$AC$1:$AO$80,11,FALSE)</f>
        <v>0</v>
      </c>
      <c r="L11" s="56">
        <v>1</v>
      </c>
      <c r="M11" s="11" t="s">
        <v>28</v>
      </c>
      <c r="P11" s="61">
        <v>43268</v>
      </c>
      <c r="Q11">
        <v>168</v>
      </c>
      <c r="R11">
        <v>24</v>
      </c>
      <c r="S11">
        <v>0</v>
      </c>
      <c r="T11">
        <v>10</v>
      </c>
      <c r="U11">
        <v>36.200000000000003</v>
      </c>
      <c r="V11">
        <v>24.8</v>
      </c>
      <c r="W11">
        <v>72</v>
      </c>
      <c r="X11">
        <v>38</v>
      </c>
      <c r="Y11">
        <v>11.6</v>
      </c>
      <c r="Z11">
        <v>18.8</v>
      </c>
      <c r="AA11">
        <v>8.1999999999999993</v>
      </c>
      <c r="AC11" s="61">
        <v>43268</v>
      </c>
      <c r="AD11" s="56">
        <v>2018</v>
      </c>
      <c r="AE11" s="56">
        <v>168</v>
      </c>
      <c r="AF11" s="56">
        <v>9</v>
      </c>
      <c r="AG11" s="56">
        <v>36.200000000000003</v>
      </c>
      <c r="AH11" s="56">
        <v>24.8</v>
      </c>
      <c r="AI11" s="56">
        <v>30.5</v>
      </c>
      <c r="AJ11" s="57">
        <v>21.375</v>
      </c>
      <c r="AK11" s="57">
        <v>16.349773749999997</v>
      </c>
      <c r="AL11" s="57">
        <v>16.254309283029919</v>
      </c>
      <c r="AM11" s="58">
        <v>189.35000000000002</v>
      </c>
      <c r="AN11" s="58">
        <v>155.08018999999999</v>
      </c>
      <c r="AO11" s="58">
        <v>154.25032200610906</v>
      </c>
      <c r="AP11">
        <f t="shared" si="0"/>
        <v>23</v>
      </c>
    </row>
    <row r="12" spans="1:43" x14ac:dyDescent="0.25">
      <c r="A12" s="56" t="s">
        <v>128</v>
      </c>
      <c r="B12" s="71">
        <v>43272</v>
      </c>
      <c r="C12" s="72">
        <f t="shared" ref="C12:C21" si="1">DATEDIF($B$11,B12,"d")</f>
        <v>13</v>
      </c>
      <c r="D12" s="79">
        <f t="shared" ref="D12:D21" si="2">VLOOKUP(B12,$AC$1:$AO$80,11,FALSE)</f>
        <v>276.22500000000002</v>
      </c>
      <c r="F12" s="161" t="s">
        <v>129</v>
      </c>
      <c r="G12" s="162" t="s">
        <v>130</v>
      </c>
      <c r="H12" s="162"/>
      <c r="I12" s="162"/>
      <c r="J12" s="162"/>
      <c r="K12" s="161" t="s">
        <v>129</v>
      </c>
      <c r="L12" s="56">
        <v>2</v>
      </c>
      <c r="M12" s="11" t="s">
        <v>69</v>
      </c>
      <c r="P12" s="61">
        <v>43269</v>
      </c>
      <c r="Q12">
        <v>169</v>
      </c>
      <c r="R12">
        <v>25</v>
      </c>
      <c r="S12">
        <v>0</v>
      </c>
      <c r="T12">
        <v>11.6</v>
      </c>
      <c r="U12">
        <v>36.4</v>
      </c>
      <c r="V12">
        <v>23.8</v>
      </c>
      <c r="W12">
        <v>70</v>
      </c>
      <c r="X12">
        <v>44</v>
      </c>
      <c r="Y12">
        <v>14.8</v>
      </c>
      <c r="Z12">
        <v>20.3</v>
      </c>
      <c r="AA12">
        <v>7.9</v>
      </c>
      <c r="AC12" s="61">
        <v>43269</v>
      </c>
      <c r="AD12" s="56">
        <v>2018</v>
      </c>
      <c r="AE12" s="56">
        <v>169</v>
      </c>
      <c r="AF12" s="56">
        <v>10</v>
      </c>
      <c r="AG12" s="56">
        <v>36.4</v>
      </c>
      <c r="AH12" s="56">
        <v>23.8</v>
      </c>
      <c r="AI12" s="56">
        <v>30.1</v>
      </c>
      <c r="AJ12" s="57">
        <v>22.274999999999999</v>
      </c>
      <c r="AK12" s="57">
        <v>15.985276250000002</v>
      </c>
      <c r="AL12" s="57">
        <v>15.941056751419035</v>
      </c>
      <c r="AM12" s="58">
        <v>211.62500000000003</v>
      </c>
      <c r="AN12" s="58">
        <v>171.06546624999999</v>
      </c>
      <c r="AO12" s="58">
        <v>170.1913787575281</v>
      </c>
      <c r="AP12">
        <f t="shared" si="0"/>
        <v>22.6</v>
      </c>
    </row>
    <row r="13" spans="1:43" x14ac:dyDescent="0.25">
      <c r="A13" s="56" t="s">
        <v>131</v>
      </c>
      <c r="B13" s="71">
        <v>43279</v>
      </c>
      <c r="C13" s="72">
        <f t="shared" si="1"/>
        <v>20</v>
      </c>
      <c r="D13" s="79">
        <f t="shared" si="2"/>
        <v>416.57499999999999</v>
      </c>
      <c r="F13" s="161"/>
      <c r="G13" s="162"/>
      <c r="H13" s="162"/>
      <c r="I13" s="162"/>
      <c r="J13" s="162"/>
      <c r="K13" s="161"/>
      <c r="L13" s="56">
        <v>3</v>
      </c>
      <c r="M13" s="11" t="s">
        <v>70</v>
      </c>
      <c r="P13" s="61">
        <v>43270</v>
      </c>
      <c r="Q13">
        <v>170</v>
      </c>
      <c r="R13">
        <v>25</v>
      </c>
      <c r="S13">
        <v>0</v>
      </c>
      <c r="T13">
        <v>9</v>
      </c>
      <c r="U13">
        <v>34</v>
      </c>
      <c r="V13">
        <v>23</v>
      </c>
      <c r="W13">
        <v>82</v>
      </c>
      <c r="X13">
        <v>47</v>
      </c>
      <c r="Y13">
        <v>14.6</v>
      </c>
      <c r="Z13">
        <v>17.7</v>
      </c>
      <c r="AA13">
        <v>6.5</v>
      </c>
      <c r="AC13" s="61">
        <v>43270</v>
      </c>
      <c r="AD13" s="56">
        <v>2018</v>
      </c>
      <c r="AE13" s="56">
        <v>170</v>
      </c>
      <c r="AF13" s="56">
        <v>11</v>
      </c>
      <c r="AG13" s="56">
        <v>34</v>
      </c>
      <c r="AH13" s="56">
        <v>23</v>
      </c>
      <c r="AI13" s="56">
        <v>28.5</v>
      </c>
      <c r="AJ13" s="57">
        <v>21</v>
      </c>
      <c r="AK13" s="57">
        <v>17.648362499999998</v>
      </c>
      <c r="AL13" s="57">
        <v>17.556122475512673</v>
      </c>
      <c r="AM13" s="58">
        <v>232.62500000000003</v>
      </c>
      <c r="AN13" s="58">
        <v>188.71382874999998</v>
      </c>
      <c r="AO13" s="58">
        <v>187.74750123304077</v>
      </c>
      <c r="AP13">
        <f t="shared" si="0"/>
        <v>21</v>
      </c>
    </row>
    <row r="14" spans="1:43" x14ac:dyDescent="0.25">
      <c r="A14" s="56" t="s">
        <v>132</v>
      </c>
      <c r="B14" s="71">
        <v>43286</v>
      </c>
      <c r="C14" s="72">
        <f t="shared" si="1"/>
        <v>27</v>
      </c>
      <c r="D14" s="79">
        <f t="shared" si="2"/>
        <v>560.87500000000011</v>
      </c>
      <c r="F14" s="161"/>
      <c r="G14" s="162"/>
      <c r="H14" s="162"/>
      <c r="I14" s="162"/>
      <c r="J14" s="162"/>
      <c r="K14" s="161"/>
      <c r="L14" s="56">
        <v>4</v>
      </c>
      <c r="M14" s="11" t="s">
        <v>72</v>
      </c>
      <c r="P14" s="61">
        <v>43271</v>
      </c>
      <c r="Q14">
        <v>171</v>
      </c>
      <c r="R14">
        <v>25</v>
      </c>
      <c r="S14">
        <v>0</v>
      </c>
      <c r="T14">
        <v>9.1999999999999993</v>
      </c>
      <c r="U14">
        <v>34.799999999999997</v>
      </c>
      <c r="V14">
        <v>24.2</v>
      </c>
      <c r="W14">
        <v>76</v>
      </c>
      <c r="X14">
        <v>51</v>
      </c>
      <c r="Y14">
        <v>10.6</v>
      </c>
      <c r="Z14">
        <v>21.3</v>
      </c>
      <c r="AA14">
        <v>10.1</v>
      </c>
      <c r="AC14" s="61">
        <v>43271</v>
      </c>
      <c r="AD14" s="56">
        <v>2018</v>
      </c>
      <c r="AE14" s="56">
        <v>171</v>
      </c>
      <c r="AF14" s="56">
        <v>12</v>
      </c>
      <c r="AG14" s="56">
        <v>34.799999999999997</v>
      </c>
      <c r="AH14" s="56">
        <v>24.2</v>
      </c>
      <c r="AI14" s="56">
        <v>29.5</v>
      </c>
      <c r="AJ14" s="57">
        <v>22</v>
      </c>
      <c r="AK14" s="57">
        <v>17.384438750000001</v>
      </c>
      <c r="AL14" s="57">
        <v>17.292065142514318</v>
      </c>
      <c r="AM14" s="58">
        <v>254.62500000000003</v>
      </c>
      <c r="AN14" s="58">
        <v>206.09826749999996</v>
      </c>
      <c r="AO14" s="58">
        <v>205.03956637555507</v>
      </c>
      <c r="AP14">
        <f t="shared" si="0"/>
        <v>22</v>
      </c>
    </row>
    <row r="15" spans="1:43" x14ac:dyDescent="0.25">
      <c r="A15" s="56" t="s">
        <v>133</v>
      </c>
      <c r="B15" s="71">
        <v>43293</v>
      </c>
      <c r="C15" s="72">
        <f t="shared" si="1"/>
        <v>34</v>
      </c>
      <c r="D15" s="79">
        <f t="shared" si="2"/>
        <v>683.62500000000011</v>
      </c>
      <c r="F15" s="161"/>
      <c r="K15" s="161"/>
      <c r="P15" s="61">
        <v>43272</v>
      </c>
      <c r="Q15">
        <v>172</v>
      </c>
      <c r="R15">
        <v>25</v>
      </c>
      <c r="S15">
        <v>0</v>
      </c>
      <c r="T15">
        <v>10.199999999999999</v>
      </c>
      <c r="U15">
        <v>36</v>
      </c>
      <c r="V15">
        <v>24.8</v>
      </c>
      <c r="W15">
        <v>66</v>
      </c>
      <c r="X15">
        <v>46</v>
      </c>
      <c r="Y15">
        <v>7.8</v>
      </c>
      <c r="Z15">
        <v>21.3</v>
      </c>
      <c r="AA15">
        <v>10.9</v>
      </c>
      <c r="AC15" s="61">
        <v>43272</v>
      </c>
      <c r="AD15" s="56">
        <v>2018</v>
      </c>
      <c r="AE15" s="56">
        <v>172</v>
      </c>
      <c r="AF15" s="56">
        <v>13</v>
      </c>
      <c r="AG15" s="56">
        <v>36</v>
      </c>
      <c r="AH15" s="56">
        <v>24.8</v>
      </c>
      <c r="AI15" s="56">
        <v>30.4</v>
      </c>
      <c r="AJ15" s="57">
        <v>21.600000000000005</v>
      </c>
      <c r="AK15" s="57">
        <v>16.514689999999998</v>
      </c>
      <c r="AL15" s="57">
        <v>16.433254149409517</v>
      </c>
      <c r="AM15" s="58">
        <v>276.22500000000002</v>
      </c>
      <c r="AN15" s="58">
        <v>222.61295749999996</v>
      </c>
      <c r="AO15" s="58">
        <v>221.47282052496459</v>
      </c>
      <c r="AP15">
        <f t="shared" si="0"/>
        <v>22.9</v>
      </c>
    </row>
    <row r="16" spans="1:43" x14ac:dyDescent="0.25">
      <c r="A16" s="56" t="s">
        <v>134</v>
      </c>
      <c r="B16" s="71">
        <v>43300</v>
      </c>
      <c r="C16" s="72">
        <f t="shared" si="1"/>
        <v>41</v>
      </c>
      <c r="D16" s="79">
        <f t="shared" si="2"/>
        <v>801.42500000000007</v>
      </c>
      <c r="F16" s="161"/>
      <c r="G16" s="73">
        <v>1009</v>
      </c>
      <c r="H16" s="73">
        <v>1010</v>
      </c>
      <c r="I16" s="73">
        <v>1011</v>
      </c>
      <c r="J16" s="73">
        <v>1012</v>
      </c>
      <c r="K16" s="161"/>
      <c r="P16" s="61">
        <v>43273</v>
      </c>
      <c r="Q16">
        <v>173</v>
      </c>
      <c r="R16">
        <v>25</v>
      </c>
      <c r="S16">
        <v>0</v>
      </c>
      <c r="T16">
        <v>9</v>
      </c>
      <c r="U16">
        <v>36</v>
      </c>
      <c r="V16">
        <v>24.4</v>
      </c>
      <c r="W16">
        <v>79</v>
      </c>
      <c r="X16">
        <v>41</v>
      </c>
      <c r="Y16">
        <v>8.5</v>
      </c>
      <c r="Z16">
        <v>19.8</v>
      </c>
      <c r="AA16">
        <v>8.6999999999999993</v>
      </c>
      <c r="AC16" s="61">
        <v>43273</v>
      </c>
      <c r="AD16" s="56">
        <v>2018</v>
      </c>
      <c r="AE16" s="56">
        <v>173</v>
      </c>
      <c r="AF16" s="56">
        <v>14</v>
      </c>
      <c r="AG16" s="56">
        <v>36</v>
      </c>
      <c r="AH16" s="56">
        <v>24.4</v>
      </c>
      <c r="AI16" s="56">
        <v>30.2</v>
      </c>
      <c r="AJ16" s="57">
        <v>22.05</v>
      </c>
      <c r="AK16" s="57">
        <v>16.4348575</v>
      </c>
      <c r="AL16" s="57">
        <v>16.379531083316994</v>
      </c>
      <c r="AM16" s="58">
        <v>298.27500000000003</v>
      </c>
      <c r="AN16" s="58">
        <v>239.04781499999996</v>
      </c>
      <c r="AO16" s="58">
        <v>237.85235160828159</v>
      </c>
      <c r="AP16">
        <f t="shared" si="0"/>
        <v>22.7</v>
      </c>
    </row>
    <row r="17" spans="1:42" x14ac:dyDescent="0.25">
      <c r="A17" s="56" t="s">
        <v>135</v>
      </c>
      <c r="B17" s="71">
        <v>43307</v>
      </c>
      <c r="C17" s="72">
        <f t="shared" si="1"/>
        <v>48</v>
      </c>
      <c r="D17" s="79">
        <f t="shared" si="2"/>
        <v>939.625</v>
      </c>
      <c r="F17" s="161"/>
      <c r="G17" s="73">
        <v>1005</v>
      </c>
      <c r="H17" s="73">
        <v>1006</v>
      </c>
      <c r="I17" s="73">
        <v>1007</v>
      </c>
      <c r="J17" s="73">
        <v>1008</v>
      </c>
      <c r="K17" s="161"/>
      <c r="P17" s="61">
        <v>43274</v>
      </c>
      <c r="Q17">
        <v>174</v>
      </c>
      <c r="R17">
        <v>25</v>
      </c>
      <c r="S17">
        <v>68.2</v>
      </c>
      <c r="T17">
        <v>10.199999999999999</v>
      </c>
      <c r="U17">
        <v>33.6</v>
      </c>
      <c r="V17">
        <v>21.6</v>
      </c>
      <c r="W17">
        <v>95</v>
      </c>
      <c r="X17">
        <v>51</v>
      </c>
      <c r="Y17">
        <v>5.3</v>
      </c>
      <c r="Z17">
        <v>11.3</v>
      </c>
      <c r="AA17">
        <v>1.6</v>
      </c>
      <c r="AC17" s="61">
        <v>43274</v>
      </c>
      <c r="AD17" s="56">
        <v>2018</v>
      </c>
      <c r="AE17" s="56">
        <v>174</v>
      </c>
      <c r="AF17" s="56">
        <v>15</v>
      </c>
      <c r="AG17" s="56">
        <v>33.6</v>
      </c>
      <c r="AH17" s="56">
        <v>21.6</v>
      </c>
      <c r="AI17" s="56">
        <v>27.6</v>
      </c>
      <c r="AJ17" s="57">
        <v>20.100000000000001</v>
      </c>
      <c r="AK17" s="57">
        <v>17.37435</v>
      </c>
      <c r="AL17" s="57">
        <v>17.273724518741101</v>
      </c>
      <c r="AM17" s="58">
        <v>318.37500000000006</v>
      </c>
      <c r="AN17" s="58">
        <v>256.42216499999995</v>
      </c>
      <c r="AO17" s="58">
        <v>255.12607612702269</v>
      </c>
      <c r="AP17">
        <f t="shared" si="0"/>
        <v>20.100000000000001</v>
      </c>
    </row>
    <row r="18" spans="1:42" x14ac:dyDescent="0.25">
      <c r="A18" s="56" t="s">
        <v>136</v>
      </c>
      <c r="B18" s="71">
        <v>43314</v>
      </c>
      <c r="C18" s="72">
        <f t="shared" si="1"/>
        <v>55</v>
      </c>
      <c r="D18" s="79">
        <f t="shared" si="2"/>
        <v>1081.3749999999998</v>
      </c>
      <c r="F18" s="161"/>
      <c r="G18" s="73">
        <v>1001</v>
      </c>
      <c r="H18" s="73">
        <v>1002</v>
      </c>
      <c r="I18" s="73">
        <v>1003</v>
      </c>
      <c r="J18" s="73">
        <v>1004</v>
      </c>
      <c r="K18" s="161"/>
      <c r="P18" s="61">
        <v>43275</v>
      </c>
      <c r="Q18">
        <v>175</v>
      </c>
      <c r="R18">
        <v>25</v>
      </c>
      <c r="S18">
        <v>0</v>
      </c>
      <c r="T18">
        <v>2.4</v>
      </c>
      <c r="U18">
        <v>30.2</v>
      </c>
      <c r="V18">
        <v>22.4</v>
      </c>
      <c r="W18">
        <v>81</v>
      </c>
      <c r="X18">
        <v>77</v>
      </c>
      <c r="Y18">
        <v>7.4</v>
      </c>
      <c r="Z18">
        <v>13.7</v>
      </c>
      <c r="AA18">
        <v>2.2999999999999998</v>
      </c>
      <c r="AC18" s="61">
        <v>43275</v>
      </c>
      <c r="AD18" s="56">
        <v>2018</v>
      </c>
      <c r="AE18" s="56">
        <v>175</v>
      </c>
      <c r="AF18" s="56">
        <v>16</v>
      </c>
      <c r="AG18" s="56">
        <v>30.2</v>
      </c>
      <c r="AH18" s="56">
        <v>22.4</v>
      </c>
      <c r="AI18" s="56">
        <v>26.299999999999997</v>
      </c>
      <c r="AJ18" s="57">
        <v>18.799999999999997</v>
      </c>
      <c r="AK18" s="57">
        <v>18.859735000000001</v>
      </c>
      <c r="AL18" s="57">
        <v>18.755464830220255</v>
      </c>
      <c r="AM18" s="58">
        <v>337.17500000000007</v>
      </c>
      <c r="AN18" s="58">
        <v>275.28189999999995</v>
      </c>
      <c r="AO18" s="58">
        <v>273.88154095724292</v>
      </c>
      <c r="AP18">
        <f t="shared" si="0"/>
        <v>18.799999999999997</v>
      </c>
    </row>
    <row r="19" spans="1:42" x14ac:dyDescent="0.25">
      <c r="A19" s="56" t="s">
        <v>137</v>
      </c>
      <c r="B19" s="71">
        <v>43321</v>
      </c>
      <c r="C19" s="72">
        <f t="shared" si="1"/>
        <v>62</v>
      </c>
      <c r="D19" s="79">
        <f t="shared" si="2"/>
        <v>1221.1749999999997</v>
      </c>
      <c r="F19" s="161"/>
      <c r="K19" s="161"/>
      <c r="P19" s="61">
        <v>43276</v>
      </c>
      <c r="Q19">
        <v>176</v>
      </c>
      <c r="R19">
        <v>26</v>
      </c>
      <c r="S19">
        <v>0</v>
      </c>
      <c r="T19">
        <v>6</v>
      </c>
      <c r="U19">
        <v>31.6</v>
      </c>
      <c r="V19">
        <v>22.2</v>
      </c>
      <c r="W19">
        <v>81</v>
      </c>
      <c r="X19">
        <v>56</v>
      </c>
      <c r="Y19">
        <v>11.5</v>
      </c>
      <c r="Z19">
        <v>17.100000000000001</v>
      </c>
      <c r="AA19">
        <v>9.1999999999999993</v>
      </c>
      <c r="AC19" s="61">
        <v>43276</v>
      </c>
      <c r="AD19" s="56">
        <v>2018</v>
      </c>
      <c r="AE19" s="56">
        <v>176</v>
      </c>
      <c r="AF19" s="56">
        <v>17</v>
      </c>
      <c r="AG19" s="56">
        <v>31.6</v>
      </c>
      <c r="AH19" s="56">
        <v>22.2</v>
      </c>
      <c r="AI19" s="56">
        <v>26.9</v>
      </c>
      <c r="AJ19" s="57">
        <v>19.399999999999999</v>
      </c>
      <c r="AK19" s="57">
        <v>18.574641250000003</v>
      </c>
      <c r="AL19" s="57">
        <v>18.470419352147225</v>
      </c>
      <c r="AM19" s="58">
        <v>356.57500000000005</v>
      </c>
      <c r="AN19" s="58">
        <v>293.85654124999996</v>
      </c>
      <c r="AO19" s="58">
        <v>292.35196030939017</v>
      </c>
      <c r="AP19">
        <f t="shared" si="0"/>
        <v>19.399999999999999</v>
      </c>
    </row>
    <row r="20" spans="1:42" x14ac:dyDescent="0.25">
      <c r="A20" s="56" t="s">
        <v>138</v>
      </c>
      <c r="B20" s="71">
        <v>43328</v>
      </c>
      <c r="C20" s="72">
        <f t="shared" si="1"/>
        <v>69</v>
      </c>
      <c r="D20" s="79">
        <f t="shared" si="2"/>
        <v>1347.4749999999995</v>
      </c>
      <c r="F20" s="161"/>
      <c r="G20" s="162" t="s">
        <v>139</v>
      </c>
      <c r="H20" s="163"/>
      <c r="I20" s="163"/>
      <c r="J20" s="163"/>
      <c r="K20" s="161"/>
      <c r="P20" s="61">
        <v>43277</v>
      </c>
      <c r="Q20">
        <v>177</v>
      </c>
      <c r="R20">
        <v>26</v>
      </c>
      <c r="S20">
        <v>0</v>
      </c>
      <c r="T20">
        <v>7</v>
      </c>
      <c r="U20">
        <v>32.200000000000003</v>
      </c>
      <c r="V20">
        <v>22.6</v>
      </c>
      <c r="W20">
        <v>84</v>
      </c>
      <c r="X20">
        <v>56</v>
      </c>
      <c r="Y20">
        <v>14.3</v>
      </c>
      <c r="Z20">
        <v>15.6</v>
      </c>
      <c r="AA20">
        <v>3.9</v>
      </c>
      <c r="AC20" s="61">
        <v>43277</v>
      </c>
      <c r="AD20" s="56">
        <v>2018</v>
      </c>
      <c r="AE20" s="56">
        <v>177</v>
      </c>
      <c r="AF20" s="56">
        <v>18</v>
      </c>
      <c r="AG20" s="56">
        <v>32.200000000000003</v>
      </c>
      <c r="AH20" s="56">
        <v>22.6</v>
      </c>
      <c r="AI20" s="56">
        <v>27.400000000000002</v>
      </c>
      <c r="AJ20" s="57">
        <v>19.900000000000002</v>
      </c>
      <c r="AK20" s="57">
        <v>18.54823</v>
      </c>
      <c r="AL20" s="57">
        <v>18.414160544036882</v>
      </c>
      <c r="AM20" s="58">
        <v>376.47500000000002</v>
      </c>
      <c r="AN20" s="58">
        <v>312.40477124999995</v>
      </c>
      <c r="AO20" s="58">
        <v>310.76612085342703</v>
      </c>
      <c r="AP20">
        <f t="shared" si="0"/>
        <v>19.900000000000002</v>
      </c>
    </row>
    <row r="21" spans="1:42" x14ac:dyDescent="0.25">
      <c r="A21" s="56" t="s">
        <v>140</v>
      </c>
      <c r="B21" s="71">
        <v>43335</v>
      </c>
      <c r="C21" s="72">
        <f t="shared" si="1"/>
        <v>76</v>
      </c>
      <c r="D21" s="79">
        <f t="shared" si="2"/>
        <v>1470.8749999999993</v>
      </c>
      <c r="F21" s="161"/>
      <c r="G21" s="163"/>
      <c r="H21" s="163"/>
      <c r="I21" s="163"/>
      <c r="J21" s="163"/>
      <c r="K21" s="161"/>
      <c r="P21" s="61">
        <v>43278</v>
      </c>
      <c r="Q21">
        <v>178</v>
      </c>
      <c r="R21">
        <v>26</v>
      </c>
      <c r="S21">
        <v>0</v>
      </c>
      <c r="T21">
        <v>8.5</v>
      </c>
      <c r="U21">
        <v>32.6</v>
      </c>
      <c r="V21">
        <v>22.8</v>
      </c>
      <c r="W21">
        <v>78</v>
      </c>
      <c r="X21">
        <v>50</v>
      </c>
      <c r="Y21">
        <v>14.9</v>
      </c>
      <c r="Z21">
        <v>17</v>
      </c>
      <c r="AA21">
        <v>3.8</v>
      </c>
      <c r="AC21" s="61">
        <v>43278</v>
      </c>
      <c r="AD21" s="56">
        <v>2018</v>
      </c>
      <c r="AE21" s="56">
        <v>178</v>
      </c>
      <c r="AF21" s="56">
        <v>19</v>
      </c>
      <c r="AG21" s="56">
        <v>32.6</v>
      </c>
      <c r="AH21" s="56">
        <v>22.8</v>
      </c>
      <c r="AI21" s="56">
        <v>27.700000000000003</v>
      </c>
      <c r="AJ21" s="57">
        <v>20.200000000000003</v>
      </c>
      <c r="AK21" s="57">
        <v>18.388427499999999</v>
      </c>
      <c r="AL21" s="57">
        <v>18.306250023638565</v>
      </c>
      <c r="AM21" s="58">
        <v>396.67500000000001</v>
      </c>
      <c r="AN21" s="58">
        <v>330.79319874999993</v>
      </c>
      <c r="AO21" s="58">
        <v>329.07237087706557</v>
      </c>
      <c r="AP21">
        <f t="shared" si="0"/>
        <v>20.200000000000003</v>
      </c>
    </row>
    <row r="22" spans="1:42" x14ac:dyDescent="0.25">
      <c r="P22" s="61">
        <v>43279</v>
      </c>
      <c r="Q22">
        <v>179</v>
      </c>
      <c r="R22">
        <v>26</v>
      </c>
      <c r="S22">
        <v>0</v>
      </c>
      <c r="T22">
        <v>7.2</v>
      </c>
      <c r="U22">
        <v>32.200000000000003</v>
      </c>
      <c r="V22">
        <v>22.6</v>
      </c>
      <c r="W22">
        <v>79</v>
      </c>
      <c r="X22">
        <v>56</v>
      </c>
      <c r="Y22">
        <v>13.5</v>
      </c>
      <c r="Z22">
        <v>16</v>
      </c>
      <c r="AA22">
        <v>1.8</v>
      </c>
      <c r="AC22" s="61">
        <v>43279</v>
      </c>
      <c r="AD22" s="56">
        <v>2018</v>
      </c>
      <c r="AE22" s="56">
        <v>179</v>
      </c>
      <c r="AF22" s="56">
        <v>20</v>
      </c>
      <c r="AG22" s="56">
        <v>32.200000000000003</v>
      </c>
      <c r="AH22" s="56">
        <v>22.6</v>
      </c>
      <c r="AI22" s="56">
        <v>27.400000000000002</v>
      </c>
      <c r="AJ22" s="57">
        <v>19.900000000000002</v>
      </c>
      <c r="AK22" s="57">
        <v>18.54823</v>
      </c>
      <c r="AL22" s="57">
        <v>18.414160544036882</v>
      </c>
      <c r="AM22" s="58">
        <v>416.57499999999999</v>
      </c>
      <c r="AN22" s="58">
        <v>349.34142874999992</v>
      </c>
      <c r="AO22" s="58">
        <v>347.48653142110243</v>
      </c>
      <c r="AP22">
        <f t="shared" si="0"/>
        <v>19.900000000000002</v>
      </c>
    </row>
    <row r="23" spans="1:42" x14ac:dyDescent="0.25">
      <c r="G23" s="62" t="s">
        <v>0</v>
      </c>
      <c r="H23" s="62" t="s">
        <v>1</v>
      </c>
      <c r="I23" s="60" t="s">
        <v>68</v>
      </c>
      <c r="J23" s="62" t="s">
        <v>74</v>
      </c>
      <c r="P23" s="61">
        <v>43280</v>
      </c>
      <c r="Q23">
        <v>180</v>
      </c>
      <c r="R23">
        <v>26</v>
      </c>
      <c r="S23">
        <v>0</v>
      </c>
      <c r="T23">
        <v>7</v>
      </c>
      <c r="U23">
        <v>32.200000000000003</v>
      </c>
      <c r="V23">
        <v>23.4</v>
      </c>
      <c r="W23">
        <v>78</v>
      </c>
      <c r="X23">
        <v>56</v>
      </c>
      <c r="Y23">
        <v>11.3</v>
      </c>
      <c r="Z23">
        <v>13.7</v>
      </c>
      <c r="AA23">
        <v>1</v>
      </c>
      <c r="AC23" s="61">
        <v>43280</v>
      </c>
      <c r="AD23" s="56">
        <v>2018</v>
      </c>
      <c r="AE23" s="56">
        <v>180</v>
      </c>
      <c r="AF23" s="56">
        <v>21</v>
      </c>
      <c r="AG23" s="56">
        <v>32.200000000000003</v>
      </c>
      <c r="AH23" s="56">
        <v>23.4</v>
      </c>
      <c r="AI23" s="56">
        <v>27.8</v>
      </c>
      <c r="AJ23" s="57">
        <v>20.3</v>
      </c>
      <c r="AK23" s="57">
        <v>18.837439999999997</v>
      </c>
      <c r="AL23" s="57">
        <v>18.763647980410138</v>
      </c>
      <c r="AM23" s="58">
        <v>436.875</v>
      </c>
      <c r="AN23" s="58">
        <v>368.17886874999994</v>
      </c>
      <c r="AO23" s="58">
        <v>366.25017940151258</v>
      </c>
      <c r="AP23">
        <f t="shared" si="0"/>
        <v>20.3</v>
      </c>
    </row>
    <row r="24" spans="1:42" x14ac:dyDescent="0.25">
      <c r="G24" s="56">
        <v>1001</v>
      </c>
      <c r="H24" s="56">
        <v>3</v>
      </c>
      <c r="I24" s="11" t="s">
        <v>70</v>
      </c>
      <c r="J24" s="56">
        <v>1</v>
      </c>
      <c r="P24" s="61">
        <v>43281</v>
      </c>
      <c r="Q24">
        <v>181</v>
      </c>
      <c r="R24">
        <v>26</v>
      </c>
      <c r="S24">
        <v>0</v>
      </c>
      <c r="T24">
        <v>6.7</v>
      </c>
      <c r="U24">
        <v>33.200000000000003</v>
      </c>
      <c r="V24">
        <v>23.2</v>
      </c>
      <c r="W24">
        <v>77</v>
      </c>
      <c r="X24">
        <v>48</v>
      </c>
      <c r="Y24">
        <v>7.5</v>
      </c>
      <c r="Z24">
        <v>18.600000000000001</v>
      </c>
      <c r="AA24">
        <v>5.9</v>
      </c>
      <c r="AC24" s="61">
        <v>43281</v>
      </c>
      <c r="AD24" s="56">
        <v>2018</v>
      </c>
      <c r="AE24" s="56">
        <v>181</v>
      </c>
      <c r="AF24" s="56">
        <v>22</v>
      </c>
      <c r="AG24" s="56">
        <v>33.200000000000003</v>
      </c>
      <c r="AH24" s="56">
        <v>23.2</v>
      </c>
      <c r="AI24" s="56">
        <v>28.200000000000003</v>
      </c>
      <c r="AJ24" s="57">
        <v>20.700000000000003</v>
      </c>
      <c r="AK24" s="57">
        <v>18.184875000000002</v>
      </c>
      <c r="AL24" s="57">
        <v>18.101020432284244</v>
      </c>
      <c r="AM24" s="58">
        <v>457.57499999999999</v>
      </c>
      <c r="AN24" s="58">
        <v>386.36374374999991</v>
      </c>
      <c r="AO24" s="58">
        <v>384.35119983379684</v>
      </c>
      <c r="AP24">
        <f t="shared" si="0"/>
        <v>20.700000000000003</v>
      </c>
    </row>
    <row r="25" spans="1:42" x14ac:dyDescent="0.25">
      <c r="G25" s="56">
        <v>1002</v>
      </c>
      <c r="H25" s="56">
        <v>1</v>
      </c>
      <c r="I25" s="11" t="s">
        <v>28</v>
      </c>
      <c r="J25" s="56">
        <v>1</v>
      </c>
      <c r="P25" s="61">
        <v>43282</v>
      </c>
      <c r="Q25">
        <v>182</v>
      </c>
      <c r="R25">
        <v>26</v>
      </c>
      <c r="S25">
        <v>0</v>
      </c>
      <c r="T25">
        <v>7.8</v>
      </c>
      <c r="U25">
        <v>35</v>
      </c>
      <c r="V25">
        <v>23.2</v>
      </c>
      <c r="W25">
        <v>75</v>
      </c>
      <c r="X25">
        <v>42</v>
      </c>
      <c r="Y25">
        <v>7.8</v>
      </c>
      <c r="Z25">
        <v>21.6</v>
      </c>
      <c r="AA25">
        <v>9.6</v>
      </c>
      <c r="AC25" s="61">
        <v>43282</v>
      </c>
      <c r="AD25" s="56">
        <v>2018</v>
      </c>
      <c r="AE25" s="56">
        <v>182</v>
      </c>
      <c r="AF25" s="56">
        <v>23</v>
      </c>
      <c r="AG25" s="56">
        <v>35</v>
      </c>
      <c r="AH25" s="56">
        <v>23.2</v>
      </c>
      <c r="AI25" s="56">
        <v>29.1</v>
      </c>
      <c r="AJ25" s="57">
        <v>21.6</v>
      </c>
      <c r="AK25" s="57">
        <v>17.019941249999995</v>
      </c>
      <c r="AL25" s="57">
        <v>16.870608680660599</v>
      </c>
      <c r="AM25" s="58">
        <v>479.17500000000001</v>
      </c>
      <c r="AN25" s="58">
        <v>403.3836849999999</v>
      </c>
      <c r="AO25" s="58">
        <v>401.22180851445745</v>
      </c>
      <c r="AP25">
        <f t="shared" si="0"/>
        <v>21.6</v>
      </c>
    </row>
    <row r="26" spans="1:42" x14ac:dyDescent="0.25">
      <c r="G26" s="56">
        <v>1003</v>
      </c>
      <c r="H26" s="56">
        <v>4</v>
      </c>
      <c r="I26" s="11" t="s">
        <v>72</v>
      </c>
      <c r="J26" s="56">
        <v>1</v>
      </c>
      <c r="P26" s="61">
        <v>43283</v>
      </c>
      <c r="Q26">
        <v>183</v>
      </c>
      <c r="R26">
        <v>27</v>
      </c>
      <c r="S26">
        <v>0</v>
      </c>
      <c r="T26">
        <v>6.8</v>
      </c>
      <c r="U26">
        <v>33.4</v>
      </c>
      <c r="V26">
        <v>23.2</v>
      </c>
      <c r="W26">
        <v>80</v>
      </c>
      <c r="X26">
        <v>48</v>
      </c>
      <c r="Y26">
        <v>9</v>
      </c>
      <c r="Z26">
        <v>16.100000000000001</v>
      </c>
      <c r="AA26">
        <v>5.4</v>
      </c>
      <c r="AC26" s="61">
        <v>43283</v>
      </c>
      <c r="AD26" s="56">
        <v>2018</v>
      </c>
      <c r="AE26" s="56">
        <v>183</v>
      </c>
      <c r="AF26" s="56">
        <v>24</v>
      </c>
      <c r="AG26" s="56">
        <v>33.4</v>
      </c>
      <c r="AH26" s="56">
        <v>23.2</v>
      </c>
      <c r="AI26" s="56">
        <v>28.299999999999997</v>
      </c>
      <c r="AJ26" s="57">
        <v>20.799999999999997</v>
      </c>
      <c r="AK26" s="57">
        <v>18.0688225</v>
      </c>
      <c r="AL26" s="57">
        <v>17.983290840929943</v>
      </c>
      <c r="AM26" s="58">
        <v>499.97500000000002</v>
      </c>
      <c r="AN26" s="58">
        <v>421.45250749999991</v>
      </c>
      <c r="AO26" s="58">
        <v>419.2050993553874</v>
      </c>
      <c r="AP26">
        <f t="shared" si="0"/>
        <v>20.799999999999997</v>
      </c>
    </row>
    <row r="27" spans="1:42" x14ac:dyDescent="0.25">
      <c r="G27" s="56">
        <v>1004</v>
      </c>
      <c r="H27" s="56">
        <v>2</v>
      </c>
      <c r="I27" s="11" t="s">
        <v>69</v>
      </c>
      <c r="J27" s="56">
        <v>1</v>
      </c>
      <c r="P27" s="61">
        <v>43284</v>
      </c>
      <c r="Q27">
        <v>184</v>
      </c>
      <c r="R27">
        <v>27</v>
      </c>
      <c r="S27">
        <v>0</v>
      </c>
      <c r="T27">
        <v>8.4</v>
      </c>
      <c r="U27">
        <v>34.200000000000003</v>
      </c>
      <c r="V27">
        <v>22.2</v>
      </c>
      <c r="W27">
        <v>75</v>
      </c>
      <c r="X27">
        <v>45</v>
      </c>
      <c r="Y27">
        <v>12</v>
      </c>
      <c r="Z27">
        <v>20.7</v>
      </c>
      <c r="AA27">
        <v>8.1</v>
      </c>
      <c r="AC27" s="61">
        <v>43284</v>
      </c>
      <c r="AD27" s="56">
        <v>2018</v>
      </c>
      <c r="AE27" s="56">
        <v>184</v>
      </c>
      <c r="AF27" s="56">
        <v>25</v>
      </c>
      <c r="AG27" s="56">
        <v>34.200000000000003</v>
      </c>
      <c r="AH27" s="56">
        <v>22.2</v>
      </c>
      <c r="AI27" s="56">
        <v>28.200000000000003</v>
      </c>
      <c r="AJ27" s="57">
        <v>20.700000000000003</v>
      </c>
      <c r="AK27" s="57">
        <v>17.243099999999995</v>
      </c>
      <c r="AL27" s="57">
        <v>17.142474518741096</v>
      </c>
      <c r="AM27" s="58">
        <v>520.67500000000007</v>
      </c>
      <c r="AN27" s="58">
        <v>438.69560749999988</v>
      </c>
      <c r="AO27" s="58">
        <v>436.3475738741285</v>
      </c>
      <c r="AP27">
        <f t="shared" si="0"/>
        <v>20.700000000000003</v>
      </c>
    </row>
    <row r="28" spans="1:42" x14ac:dyDescent="0.25">
      <c r="G28" s="56">
        <v>1005</v>
      </c>
      <c r="H28" s="56">
        <v>2</v>
      </c>
      <c r="I28" s="11" t="s">
        <v>69</v>
      </c>
      <c r="J28" s="56">
        <v>2</v>
      </c>
      <c r="P28" s="61">
        <v>43285</v>
      </c>
      <c r="Q28">
        <v>185</v>
      </c>
      <c r="R28">
        <v>27</v>
      </c>
      <c r="S28">
        <v>0</v>
      </c>
      <c r="T28">
        <v>7.4</v>
      </c>
      <c r="U28">
        <v>32</v>
      </c>
      <c r="V28">
        <v>23.2</v>
      </c>
      <c r="W28">
        <v>77</v>
      </c>
      <c r="X28">
        <v>52</v>
      </c>
      <c r="Y28">
        <v>13.4</v>
      </c>
      <c r="Z28">
        <v>13.4</v>
      </c>
      <c r="AA28">
        <v>0.5</v>
      </c>
      <c r="AC28" s="61">
        <v>43285</v>
      </c>
      <c r="AD28" s="56">
        <v>2018</v>
      </c>
      <c r="AE28" s="56">
        <v>185</v>
      </c>
      <c r="AF28" s="56">
        <v>26</v>
      </c>
      <c r="AG28" s="56">
        <v>32</v>
      </c>
      <c r="AH28" s="56">
        <v>23.2</v>
      </c>
      <c r="AI28" s="56">
        <v>27.6</v>
      </c>
      <c r="AJ28" s="57">
        <v>20.100000000000001</v>
      </c>
      <c r="AK28" s="57">
        <v>18.881189999999997</v>
      </c>
      <c r="AL28" s="57">
        <v>18.753779109811585</v>
      </c>
      <c r="AM28" s="58">
        <v>540.77500000000009</v>
      </c>
      <c r="AN28" s="58">
        <v>457.57679749999988</v>
      </c>
      <c r="AO28" s="58">
        <v>455.1013529839401</v>
      </c>
      <c r="AP28">
        <f t="shared" si="0"/>
        <v>20.100000000000001</v>
      </c>
    </row>
    <row r="29" spans="1:42" x14ac:dyDescent="0.25">
      <c r="G29" s="56">
        <v>1006</v>
      </c>
      <c r="H29" s="56">
        <v>4</v>
      </c>
      <c r="I29" s="11" t="s">
        <v>72</v>
      </c>
      <c r="J29" s="56">
        <v>2</v>
      </c>
      <c r="P29" s="61">
        <v>43286</v>
      </c>
      <c r="Q29">
        <v>186</v>
      </c>
      <c r="R29">
        <v>27</v>
      </c>
      <c r="S29">
        <v>0</v>
      </c>
      <c r="T29">
        <v>8.6</v>
      </c>
      <c r="U29">
        <v>33</v>
      </c>
      <c r="V29">
        <v>22.2</v>
      </c>
      <c r="W29">
        <v>81</v>
      </c>
      <c r="X29">
        <v>52</v>
      </c>
      <c r="Y29">
        <v>15.3</v>
      </c>
      <c r="Z29">
        <v>15.2</v>
      </c>
      <c r="AA29">
        <v>5</v>
      </c>
      <c r="AC29" s="61">
        <v>43286</v>
      </c>
      <c r="AD29" s="56">
        <v>2018</v>
      </c>
      <c r="AE29" s="56">
        <v>186</v>
      </c>
      <c r="AF29" s="56">
        <v>27</v>
      </c>
      <c r="AG29" s="56">
        <v>33</v>
      </c>
      <c r="AH29" s="56">
        <v>22.2</v>
      </c>
      <c r="AI29" s="56">
        <v>27.6</v>
      </c>
      <c r="AJ29" s="57">
        <v>20.100000000000001</v>
      </c>
      <c r="AK29" s="57">
        <v>17.939415</v>
      </c>
      <c r="AL29" s="57">
        <v>17.848852066866993</v>
      </c>
      <c r="AM29" s="58">
        <v>560.87500000000011</v>
      </c>
      <c r="AN29" s="58">
        <v>475.51621249999988</v>
      </c>
      <c r="AO29" s="58">
        <v>472.95020505080709</v>
      </c>
      <c r="AP29">
        <f t="shared" si="0"/>
        <v>20.100000000000001</v>
      </c>
    </row>
    <row r="30" spans="1:42" x14ac:dyDescent="0.25">
      <c r="G30" s="56">
        <v>1007</v>
      </c>
      <c r="H30" s="56">
        <v>3</v>
      </c>
      <c r="I30" s="11" t="s">
        <v>70</v>
      </c>
      <c r="J30" s="56">
        <v>2</v>
      </c>
      <c r="P30" s="61">
        <v>43287</v>
      </c>
      <c r="Q30">
        <v>187</v>
      </c>
      <c r="R30">
        <v>27</v>
      </c>
      <c r="S30">
        <v>11.8</v>
      </c>
      <c r="T30">
        <v>8.8000000000000007</v>
      </c>
      <c r="U30">
        <v>32.4</v>
      </c>
      <c r="V30">
        <v>21</v>
      </c>
      <c r="W30">
        <v>92</v>
      </c>
      <c r="X30">
        <v>49</v>
      </c>
      <c r="Y30">
        <v>13</v>
      </c>
      <c r="Z30">
        <v>14.2</v>
      </c>
      <c r="AA30">
        <v>2.1</v>
      </c>
      <c r="AC30" s="61">
        <v>43287</v>
      </c>
      <c r="AD30" s="56">
        <v>2018</v>
      </c>
      <c r="AE30" s="56">
        <v>187</v>
      </c>
      <c r="AF30" s="56">
        <v>28</v>
      </c>
      <c r="AG30" s="56">
        <v>32.4</v>
      </c>
      <c r="AH30" s="56">
        <v>21</v>
      </c>
      <c r="AI30" s="56">
        <v>26.7</v>
      </c>
      <c r="AJ30" s="57">
        <v>19.2</v>
      </c>
      <c r="AK30" s="57">
        <v>17.82562875</v>
      </c>
      <c r="AL30" s="57">
        <v>17.636997937710468</v>
      </c>
      <c r="AM30" s="58">
        <v>580.07500000000016</v>
      </c>
      <c r="AN30" s="58">
        <v>493.3418412499999</v>
      </c>
      <c r="AO30" s="58">
        <v>490.58720298851756</v>
      </c>
      <c r="AP30">
        <f t="shared" si="0"/>
        <v>19.2</v>
      </c>
    </row>
    <row r="31" spans="1:42" x14ac:dyDescent="0.25">
      <c r="G31" s="56">
        <v>1008</v>
      </c>
      <c r="H31" s="56">
        <v>1</v>
      </c>
      <c r="I31" s="11" t="s">
        <v>28</v>
      </c>
      <c r="J31" s="56">
        <v>2</v>
      </c>
      <c r="P31" s="61">
        <v>43288</v>
      </c>
      <c r="Q31">
        <v>188</v>
      </c>
      <c r="R31">
        <v>27</v>
      </c>
      <c r="S31">
        <v>1.5</v>
      </c>
      <c r="T31">
        <v>5</v>
      </c>
      <c r="U31">
        <v>29.2</v>
      </c>
      <c r="V31">
        <v>21.5</v>
      </c>
      <c r="W31">
        <v>79</v>
      </c>
      <c r="X31">
        <v>69</v>
      </c>
      <c r="Y31">
        <v>9.4</v>
      </c>
      <c r="Z31">
        <v>10.8</v>
      </c>
      <c r="AA31">
        <v>0</v>
      </c>
      <c r="AC31" s="61">
        <v>43288</v>
      </c>
      <c r="AD31" s="56">
        <v>2018</v>
      </c>
      <c r="AE31" s="56">
        <v>188</v>
      </c>
      <c r="AF31" s="56">
        <v>29</v>
      </c>
      <c r="AG31" s="56">
        <v>29.2</v>
      </c>
      <c r="AH31" s="56">
        <v>21.5</v>
      </c>
      <c r="AI31" s="56">
        <v>25.35</v>
      </c>
      <c r="AJ31" s="57">
        <v>17.850000000000001</v>
      </c>
      <c r="AK31" s="57">
        <v>17.926615000000002</v>
      </c>
      <c r="AL31" s="57">
        <v>17.850750511338443</v>
      </c>
      <c r="AM31" s="58">
        <v>597.92500000000018</v>
      </c>
      <c r="AN31" s="58">
        <v>511.26845624999993</v>
      </c>
      <c r="AO31" s="58">
        <v>508.43795349985601</v>
      </c>
      <c r="AP31">
        <f t="shared" si="0"/>
        <v>17.850000000000001</v>
      </c>
    </row>
    <row r="32" spans="1:42" x14ac:dyDescent="0.25">
      <c r="G32" s="56">
        <v>1009</v>
      </c>
      <c r="H32" s="56">
        <v>1</v>
      </c>
      <c r="I32" s="11" t="s">
        <v>28</v>
      </c>
      <c r="J32" s="56">
        <v>3</v>
      </c>
      <c r="P32" s="61">
        <v>43289</v>
      </c>
      <c r="Q32">
        <v>189</v>
      </c>
      <c r="R32">
        <v>27</v>
      </c>
      <c r="S32">
        <v>11.6</v>
      </c>
      <c r="T32">
        <v>4.9000000000000004</v>
      </c>
      <c r="U32">
        <v>28.8</v>
      </c>
      <c r="V32">
        <v>20</v>
      </c>
      <c r="W32">
        <v>84</v>
      </c>
      <c r="X32">
        <v>90</v>
      </c>
      <c r="Y32">
        <v>9.5</v>
      </c>
      <c r="Z32">
        <v>5.0999999999999996</v>
      </c>
      <c r="AA32">
        <v>0</v>
      </c>
      <c r="AC32" s="61">
        <v>43289</v>
      </c>
      <c r="AD32" s="56">
        <v>2018</v>
      </c>
      <c r="AE32" s="56">
        <v>189</v>
      </c>
      <c r="AF32" s="56">
        <v>30</v>
      </c>
      <c r="AG32" s="56">
        <v>28.8</v>
      </c>
      <c r="AH32" s="56">
        <v>20</v>
      </c>
      <c r="AI32" s="56">
        <v>24.4</v>
      </c>
      <c r="AJ32" s="57">
        <v>16.899999999999999</v>
      </c>
      <c r="AK32" s="57">
        <v>16.987560000000002</v>
      </c>
      <c r="AL32" s="57">
        <v>16.900857727243938</v>
      </c>
      <c r="AM32" s="58">
        <v>614.82500000000016</v>
      </c>
      <c r="AN32" s="58">
        <v>528.2560162499999</v>
      </c>
      <c r="AO32" s="58">
        <v>525.3388112271</v>
      </c>
      <c r="AP32">
        <f t="shared" si="0"/>
        <v>16.899999999999999</v>
      </c>
    </row>
    <row r="33" spans="7:42" x14ac:dyDescent="0.25">
      <c r="G33" s="56">
        <v>1010</v>
      </c>
      <c r="H33" s="56">
        <v>2</v>
      </c>
      <c r="I33" s="11" t="s">
        <v>69</v>
      </c>
      <c r="J33" s="56">
        <v>3</v>
      </c>
      <c r="P33" s="61">
        <v>43290</v>
      </c>
      <c r="Q33">
        <v>190</v>
      </c>
      <c r="R33">
        <v>28</v>
      </c>
      <c r="S33">
        <v>0.4</v>
      </c>
      <c r="T33">
        <v>2.1</v>
      </c>
      <c r="U33">
        <v>30</v>
      </c>
      <c r="V33">
        <v>19</v>
      </c>
      <c r="W33">
        <v>85</v>
      </c>
      <c r="X33">
        <v>83</v>
      </c>
      <c r="Y33">
        <v>10.7</v>
      </c>
      <c r="Z33">
        <v>4.5999999999999996</v>
      </c>
      <c r="AA33">
        <v>0</v>
      </c>
      <c r="AC33" s="61">
        <v>43290</v>
      </c>
      <c r="AD33" s="56">
        <v>2018</v>
      </c>
      <c r="AE33" s="56">
        <v>190</v>
      </c>
      <c r="AF33" s="56">
        <v>31</v>
      </c>
      <c r="AG33" s="56">
        <v>30</v>
      </c>
      <c r="AH33" s="56">
        <v>19</v>
      </c>
      <c r="AI33" s="56">
        <v>24.5</v>
      </c>
      <c r="AJ33" s="57">
        <v>17</v>
      </c>
      <c r="AK33" s="57">
        <v>17.109449999999999</v>
      </c>
      <c r="AL33" s="57">
        <v>17.001072159054917</v>
      </c>
      <c r="AM33" s="58">
        <v>631.82500000000016</v>
      </c>
      <c r="AN33" s="58">
        <v>545.36546624999994</v>
      </c>
      <c r="AO33" s="58">
        <v>542.33988338615495</v>
      </c>
      <c r="AP33">
        <f t="shared" si="0"/>
        <v>17</v>
      </c>
    </row>
    <row r="34" spans="7:42" x14ac:dyDescent="0.25">
      <c r="G34" s="56">
        <v>1011</v>
      </c>
      <c r="H34" s="56">
        <v>4</v>
      </c>
      <c r="I34" s="11" t="s">
        <v>72</v>
      </c>
      <c r="J34" s="56">
        <v>3</v>
      </c>
      <c r="P34" s="61">
        <v>43291</v>
      </c>
      <c r="Q34">
        <v>191</v>
      </c>
      <c r="R34">
        <v>28</v>
      </c>
      <c r="S34">
        <v>2.4</v>
      </c>
      <c r="T34">
        <v>1.6</v>
      </c>
      <c r="U34">
        <v>28.8</v>
      </c>
      <c r="V34">
        <v>20.399999999999999</v>
      </c>
      <c r="W34">
        <v>78</v>
      </c>
      <c r="X34">
        <v>72</v>
      </c>
      <c r="Y34">
        <v>12.3</v>
      </c>
      <c r="Z34">
        <v>8.1999999999999993</v>
      </c>
      <c r="AA34">
        <v>0</v>
      </c>
      <c r="AC34" s="61">
        <v>43291</v>
      </c>
      <c r="AD34" s="56">
        <v>2018</v>
      </c>
      <c r="AE34" s="56">
        <v>191</v>
      </c>
      <c r="AF34" s="56">
        <v>32</v>
      </c>
      <c r="AG34" s="56">
        <v>28.8</v>
      </c>
      <c r="AH34" s="56">
        <v>20.399999999999999</v>
      </c>
      <c r="AI34" s="56">
        <v>24.6</v>
      </c>
      <c r="AJ34" s="57">
        <v>17.100000000000001</v>
      </c>
      <c r="AK34" s="57">
        <v>17.183579999999999</v>
      </c>
      <c r="AL34" s="57">
        <v>17.100818739641937</v>
      </c>
      <c r="AM34" s="58">
        <v>648.92500000000018</v>
      </c>
      <c r="AN34" s="58">
        <v>562.54904624999995</v>
      </c>
      <c r="AO34" s="58">
        <v>559.44070212579686</v>
      </c>
      <c r="AP34">
        <f t="shared" si="0"/>
        <v>17.100000000000001</v>
      </c>
    </row>
    <row r="35" spans="7:42" x14ac:dyDescent="0.25">
      <c r="G35" s="56">
        <v>1012</v>
      </c>
      <c r="H35" s="56">
        <v>3</v>
      </c>
      <c r="I35" s="11" t="s">
        <v>70</v>
      </c>
      <c r="J35" s="56">
        <v>3</v>
      </c>
      <c r="P35" s="61">
        <v>43292</v>
      </c>
      <c r="Q35">
        <v>192</v>
      </c>
      <c r="R35">
        <v>28</v>
      </c>
      <c r="S35">
        <v>0</v>
      </c>
      <c r="T35">
        <v>5.2</v>
      </c>
      <c r="U35">
        <v>29.2</v>
      </c>
      <c r="V35">
        <v>21.4</v>
      </c>
      <c r="W35">
        <v>84</v>
      </c>
      <c r="X35">
        <v>68</v>
      </c>
      <c r="Y35">
        <v>15.5</v>
      </c>
      <c r="Z35">
        <v>14.2</v>
      </c>
      <c r="AA35">
        <v>1.1000000000000001</v>
      </c>
      <c r="AC35" s="61">
        <v>43292</v>
      </c>
      <c r="AD35" s="56">
        <v>2018</v>
      </c>
      <c r="AE35" s="56">
        <v>192</v>
      </c>
      <c r="AF35" s="56">
        <v>33</v>
      </c>
      <c r="AG35" s="56">
        <v>29.2</v>
      </c>
      <c r="AH35" s="56">
        <v>21.4</v>
      </c>
      <c r="AI35" s="56">
        <v>25.299999999999997</v>
      </c>
      <c r="AJ35" s="57">
        <v>17.799999999999997</v>
      </c>
      <c r="AK35" s="57">
        <v>17.877610000000001</v>
      </c>
      <c r="AL35" s="57">
        <v>17.800760258238942</v>
      </c>
      <c r="AM35" s="58">
        <v>666.72500000000014</v>
      </c>
      <c r="AN35" s="58">
        <v>580.42665624999995</v>
      </c>
      <c r="AO35" s="58">
        <v>577.2414623840358</v>
      </c>
      <c r="AP35">
        <f t="shared" si="0"/>
        <v>17.799999999999997</v>
      </c>
    </row>
    <row r="36" spans="7:42" x14ac:dyDescent="0.25">
      <c r="P36" s="61">
        <v>43293</v>
      </c>
      <c r="Q36">
        <v>193</v>
      </c>
      <c r="R36">
        <v>28</v>
      </c>
      <c r="S36">
        <v>29.6</v>
      </c>
      <c r="T36">
        <v>6</v>
      </c>
      <c r="U36">
        <v>29.2</v>
      </c>
      <c r="V36">
        <v>19.600000000000001</v>
      </c>
      <c r="W36">
        <v>95</v>
      </c>
      <c r="X36">
        <v>69</v>
      </c>
      <c r="Y36">
        <v>14.2</v>
      </c>
      <c r="Z36">
        <v>9</v>
      </c>
      <c r="AA36">
        <v>0</v>
      </c>
      <c r="AC36" s="61">
        <v>43293</v>
      </c>
      <c r="AD36" s="56">
        <v>2018</v>
      </c>
      <c r="AE36" s="56">
        <v>193</v>
      </c>
      <c r="AF36" s="56">
        <v>34</v>
      </c>
      <c r="AG36" s="56">
        <v>29.2</v>
      </c>
      <c r="AH36" s="56">
        <v>19.600000000000001</v>
      </c>
      <c r="AI36" s="56">
        <v>24.4</v>
      </c>
      <c r="AJ36" s="57">
        <v>16.899999999999999</v>
      </c>
      <c r="AK36" s="57">
        <v>16.995520000000003</v>
      </c>
      <c r="AL36" s="57">
        <v>16.900935702447931</v>
      </c>
      <c r="AM36" s="58">
        <v>683.62500000000011</v>
      </c>
      <c r="AN36" s="58">
        <v>597.42217625000001</v>
      </c>
      <c r="AO36" s="58">
        <v>594.14239808648369</v>
      </c>
      <c r="AP36">
        <f t="shared" si="0"/>
        <v>16.899999999999999</v>
      </c>
    </row>
    <row r="37" spans="7:42" x14ac:dyDescent="0.25">
      <c r="P37" s="61">
        <v>43294</v>
      </c>
      <c r="Q37">
        <v>194</v>
      </c>
      <c r="R37">
        <v>28</v>
      </c>
      <c r="S37">
        <v>5.4</v>
      </c>
      <c r="T37">
        <v>7</v>
      </c>
      <c r="U37">
        <v>24.2</v>
      </c>
      <c r="V37">
        <v>18.600000000000001</v>
      </c>
      <c r="W37">
        <v>88</v>
      </c>
      <c r="X37">
        <v>93</v>
      </c>
      <c r="Y37">
        <v>12.4</v>
      </c>
      <c r="Z37">
        <v>5.6</v>
      </c>
      <c r="AA37">
        <v>0</v>
      </c>
      <c r="AC37" s="61">
        <v>43294</v>
      </c>
      <c r="AD37" s="56">
        <v>2018</v>
      </c>
      <c r="AE37" s="56">
        <v>194</v>
      </c>
      <c r="AF37" s="56">
        <v>35</v>
      </c>
      <c r="AG37" s="56">
        <v>24.2</v>
      </c>
      <c r="AH37" s="56">
        <v>18.600000000000001</v>
      </c>
      <c r="AI37" s="56">
        <v>21.4</v>
      </c>
      <c r="AJ37" s="57">
        <v>13.9</v>
      </c>
      <c r="AK37" s="57">
        <v>13.955720000000001</v>
      </c>
      <c r="AL37" s="57">
        <v>13.90054582642796</v>
      </c>
      <c r="AM37" s="58">
        <v>697.52500000000009</v>
      </c>
      <c r="AN37" s="58">
        <v>611.37789625000005</v>
      </c>
      <c r="AO37" s="58">
        <v>608.04294391291171</v>
      </c>
      <c r="AP37">
        <f t="shared" si="0"/>
        <v>13.899999999999999</v>
      </c>
    </row>
    <row r="38" spans="7:42" x14ac:dyDescent="0.25">
      <c r="P38" s="61">
        <v>43295</v>
      </c>
      <c r="Q38">
        <v>195</v>
      </c>
      <c r="R38">
        <v>28</v>
      </c>
      <c r="S38">
        <v>4.2</v>
      </c>
      <c r="T38">
        <v>2.2000000000000002</v>
      </c>
      <c r="U38">
        <v>28</v>
      </c>
      <c r="V38">
        <v>21</v>
      </c>
      <c r="W38">
        <v>91</v>
      </c>
      <c r="X38">
        <v>99</v>
      </c>
      <c r="Y38">
        <v>11.9</v>
      </c>
      <c r="Z38">
        <v>11.2</v>
      </c>
      <c r="AA38">
        <v>0</v>
      </c>
      <c r="AC38" s="61">
        <v>43295</v>
      </c>
      <c r="AD38" s="56">
        <v>2018</v>
      </c>
      <c r="AE38" s="56">
        <v>195</v>
      </c>
      <c r="AF38" s="56">
        <v>36</v>
      </c>
      <c r="AG38" s="56">
        <v>28</v>
      </c>
      <c r="AH38" s="56">
        <v>21</v>
      </c>
      <c r="AI38" s="56">
        <v>24.5</v>
      </c>
      <c r="AJ38" s="57">
        <v>17</v>
      </c>
      <c r="AK38" s="57">
        <v>17.069650000000003</v>
      </c>
      <c r="AL38" s="57">
        <v>17.000682283034948</v>
      </c>
      <c r="AM38" s="58">
        <v>714.52500000000009</v>
      </c>
      <c r="AN38" s="58">
        <v>628.44754625000007</v>
      </c>
      <c r="AO38" s="58">
        <v>625.04362619594667</v>
      </c>
      <c r="AP38">
        <f t="shared" si="0"/>
        <v>17</v>
      </c>
    </row>
    <row r="39" spans="7:42" x14ac:dyDescent="0.25">
      <c r="P39" s="61">
        <v>43296</v>
      </c>
      <c r="Q39">
        <v>196</v>
      </c>
      <c r="R39">
        <v>28</v>
      </c>
      <c r="S39">
        <v>6.1</v>
      </c>
      <c r="T39">
        <v>3.6</v>
      </c>
      <c r="U39">
        <v>26.2</v>
      </c>
      <c r="V39">
        <v>21.6</v>
      </c>
      <c r="W39">
        <v>84</v>
      </c>
      <c r="X39">
        <v>78</v>
      </c>
      <c r="Y39">
        <v>10.199999999999999</v>
      </c>
      <c r="Z39">
        <v>7.5</v>
      </c>
      <c r="AA39">
        <v>0</v>
      </c>
      <c r="AC39" s="61">
        <v>43296</v>
      </c>
      <c r="AD39" s="56">
        <v>2018</v>
      </c>
      <c r="AE39" s="56">
        <v>196</v>
      </c>
      <c r="AF39" s="56">
        <v>37</v>
      </c>
      <c r="AG39" s="56">
        <v>26.2</v>
      </c>
      <c r="AH39" s="56">
        <v>21.6</v>
      </c>
      <c r="AI39" s="56">
        <v>23.9</v>
      </c>
      <c r="AJ39" s="57">
        <v>16.399999999999999</v>
      </c>
      <c r="AK39" s="57">
        <v>16.445770000000003</v>
      </c>
      <c r="AL39" s="57">
        <v>16.400448357422963</v>
      </c>
      <c r="AM39" s="58">
        <v>730.92500000000007</v>
      </c>
      <c r="AN39" s="58">
        <v>644.89331625000011</v>
      </c>
      <c r="AO39" s="58">
        <v>641.44407455336966</v>
      </c>
      <c r="AP39">
        <f t="shared" si="0"/>
        <v>16.399999999999999</v>
      </c>
    </row>
    <row r="40" spans="7:42" x14ac:dyDescent="0.25">
      <c r="P40" s="61">
        <v>43297</v>
      </c>
      <c r="Q40">
        <v>197</v>
      </c>
      <c r="R40">
        <v>29</v>
      </c>
      <c r="S40">
        <v>2.8</v>
      </c>
      <c r="T40">
        <v>4.5999999999999996</v>
      </c>
      <c r="U40">
        <v>27.6</v>
      </c>
      <c r="V40">
        <v>22</v>
      </c>
      <c r="W40">
        <v>84</v>
      </c>
      <c r="X40">
        <v>80</v>
      </c>
      <c r="Y40">
        <v>12.3</v>
      </c>
      <c r="Z40">
        <v>8.1</v>
      </c>
      <c r="AA40">
        <v>0</v>
      </c>
      <c r="AC40" s="61">
        <v>43297</v>
      </c>
      <c r="AD40" s="56">
        <v>2018</v>
      </c>
      <c r="AE40" s="56">
        <v>197</v>
      </c>
      <c r="AF40" s="56">
        <v>38</v>
      </c>
      <c r="AG40" s="56">
        <v>27.6</v>
      </c>
      <c r="AH40" s="56">
        <v>22</v>
      </c>
      <c r="AI40" s="56">
        <v>24.8</v>
      </c>
      <c r="AJ40" s="57">
        <v>17.3</v>
      </c>
      <c r="AK40" s="57">
        <v>17.355719999999998</v>
      </c>
      <c r="AL40" s="57">
        <v>17.300545826427964</v>
      </c>
      <c r="AM40" s="58">
        <v>748.22500000000002</v>
      </c>
      <c r="AN40" s="58">
        <v>662.24903625000013</v>
      </c>
      <c r="AO40" s="58">
        <v>658.74462037979765</v>
      </c>
      <c r="AP40">
        <f t="shared" si="0"/>
        <v>17.3</v>
      </c>
    </row>
    <row r="41" spans="7:42" x14ac:dyDescent="0.25">
      <c r="P41" s="61">
        <v>43298</v>
      </c>
      <c r="Q41">
        <v>198</v>
      </c>
      <c r="R41">
        <v>29</v>
      </c>
      <c r="S41">
        <v>6</v>
      </c>
      <c r="T41">
        <v>2.8</v>
      </c>
      <c r="U41">
        <v>25.4</v>
      </c>
      <c r="V41">
        <v>21.6</v>
      </c>
      <c r="W41">
        <v>88</v>
      </c>
      <c r="X41">
        <v>92</v>
      </c>
      <c r="Y41">
        <v>13.5</v>
      </c>
      <c r="Z41">
        <v>6</v>
      </c>
      <c r="AA41">
        <v>0</v>
      </c>
      <c r="AC41" s="61">
        <v>43298</v>
      </c>
      <c r="AD41" s="56">
        <v>2018</v>
      </c>
      <c r="AE41" s="56">
        <v>198</v>
      </c>
      <c r="AF41" s="56">
        <v>39</v>
      </c>
      <c r="AG41" s="56">
        <v>25.4</v>
      </c>
      <c r="AH41" s="56">
        <v>21.6</v>
      </c>
      <c r="AI41" s="56">
        <v>23.5</v>
      </c>
      <c r="AJ41" s="57">
        <v>16</v>
      </c>
      <c r="AK41" s="57">
        <v>16.03781</v>
      </c>
      <c r="AL41" s="57">
        <v>16.000370382218971</v>
      </c>
      <c r="AM41" s="58">
        <v>764.22500000000002</v>
      </c>
      <c r="AN41" s="58">
        <v>678.28684625000017</v>
      </c>
      <c r="AO41" s="58">
        <v>674.74499076201664</v>
      </c>
      <c r="AP41">
        <f t="shared" si="0"/>
        <v>16</v>
      </c>
    </row>
    <row r="42" spans="7:42" x14ac:dyDescent="0.25">
      <c r="P42" s="61">
        <v>43299</v>
      </c>
      <c r="Q42">
        <v>199</v>
      </c>
      <c r="R42">
        <v>29</v>
      </c>
      <c r="S42">
        <v>0</v>
      </c>
      <c r="T42">
        <v>4.8</v>
      </c>
      <c r="U42">
        <v>30</v>
      </c>
      <c r="V42">
        <v>22.2</v>
      </c>
      <c r="W42">
        <v>82</v>
      </c>
      <c r="X42">
        <v>73</v>
      </c>
      <c r="Y42">
        <v>13.6</v>
      </c>
      <c r="Z42">
        <v>11.3</v>
      </c>
      <c r="AA42">
        <v>3.5</v>
      </c>
      <c r="AC42" s="61">
        <v>43299</v>
      </c>
      <c r="AD42" s="56">
        <v>2018</v>
      </c>
      <c r="AE42" s="56">
        <v>199</v>
      </c>
      <c r="AF42" s="56">
        <v>40</v>
      </c>
      <c r="AG42" s="56">
        <v>30</v>
      </c>
      <c r="AH42" s="56">
        <v>22.2</v>
      </c>
      <c r="AI42" s="56">
        <v>26.1</v>
      </c>
      <c r="AJ42" s="57">
        <v>18.600000000000001</v>
      </c>
      <c r="AK42" s="57">
        <v>18.677609999999998</v>
      </c>
      <c r="AL42" s="57">
        <v>18.600760258238942</v>
      </c>
      <c r="AM42" s="58">
        <v>782.82500000000005</v>
      </c>
      <c r="AN42" s="58">
        <v>696.96445625000013</v>
      </c>
      <c r="AO42" s="58">
        <v>693.34575102025553</v>
      </c>
      <c r="AP42">
        <f t="shared" si="0"/>
        <v>18.600000000000001</v>
      </c>
    </row>
    <row r="43" spans="7:42" x14ac:dyDescent="0.25">
      <c r="P43" s="61">
        <v>43300</v>
      </c>
      <c r="Q43">
        <v>200</v>
      </c>
      <c r="R43">
        <v>29</v>
      </c>
      <c r="S43">
        <v>0</v>
      </c>
      <c r="T43">
        <v>4.5</v>
      </c>
      <c r="U43">
        <v>31</v>
      </c>
      <c r="V43">
        <v>21.2</v>
      </c>
      <c r="W43">
        <v>85</v>
      </c>
      <c r="X43">
        <v>63</v>
      </c>
      <c r="Y43">
        <v>10.4</v>
      </c>
      <c r="Z43">
        <v>11</v>
      </c>
      <c r="AA43">
        <v>3.4</v>
      </c>
      <c r="AC43" s="61">
        <v>43300</v>
      </c>
      <c r="AD43" s="56">
        <v>2018</v>
      </c>
      <c r="AE43" s="56">
        <v>200</v>
      </c>
      <c r="AF43" s="56">
        <v>41</v>
      </c>
      <c r="AG43" s="56">
        <v>31</v>
      </c>
      <c r="AH43" s="56">
        <v>21.2</v>
      </c>
      <c r="AI43" s="56">
        <v>26.1</v>
      </c>
      <c r="AJ43" s="57">
        <v>18.600000000000001</v>
      </c>
      <c r="AK43" s="57">
        <v>18.282338749999994</v>
      </c>
      <c r="AL43" s="57">
        <v>18.146664918133844</v>
      </c>
      <c r="AM43" s="58">
        <v>801.42500000000007</v>
      </c>
      <c r="AN43" s="58">
        <v>715.24679500000013</v>
      </c>
      <c r="AO43" s="58">
        <v>711.4924159383894</v>
      </c>
      <c r="AP43">
        <f t="shared" si="0"/>
        <v>18.600000000000001</v>
      </c>
    </row>
    <row r="44" spans="7:42" x14ac:dyDescent="0.25">
      <c r="P44" s="61">
        <v>43301</v>
      </c>
      <c r="Q44">
        <v>201</v>
      </c>
      <c r="R44">
        <v>29</v>
      </c>
      <c r="S44">
        <v>0</v>
      </c>
      <c r="T44">
        <v>5.6</v>
      </c>
      <c r="U44">
        <v>31.2</v>
      </c>
      <c r="V44">
        <v>23.6</v>
      </c>
      <c r="W44">
        <v>85</v>
      </c>
      <c r="X44">
        <v>61</v>
      </c>
      <c r="Y44">
        <v>14.4</v>
      </c>
      <c r="Z44">
        <v>12.3</v>
      </c>
      <c r="AA44">
        <v>6.8</v>
      </c>
      <c r="AC44" s="61">
        <v>43301</v>
      </c>
      <c r="AD44" s="56">
        <v>2018</v>
      </c>
      <c r="AE44" s="56">
        <v>201</v>
      </c>
      <c r="AF44" s="56">
        <v>42</v>
      </c>
      <c r="AG44" s="56">
        <v>31.2</v>
      </c>
      <c r="AH44" s="56">
        <v>23.6</v>
      </c>
      <c r="AI44" s="56">
        <v>27.4</v>
      </c>
      <c r="AJ44" s="57">
        <v>19.899999999999999</v>
      </c>
      <c r="AK44" s="57">
        <v>19.308752500000001</v>
      </c>
      <c r="AL44" s="57">
        <v>19.237165291806981</v>
      </c>
      <c r="AM44" s="58">
        <v>821.32500000000005</v>
      </c>
      <c r="AN44" s="58">
        <v>734.5555475000001</v>
      </c>
      <c r="AO44" s="58">
        <v>730.72958123019635</v>
      </c>
      <c r="AP44">
        <f t="shared" si="0"/>
        <v>19.899999999999999</v>
      </c>
    </row>
    <row r="45" spans="7:42" x14ac:dyDescent="0.25">
      <c r="P45" s="61">
        <v>43302</v>
      </c>
      <c r="Q45">
        <v>202</v>
      </c>
      <c r="R45">
        <v>29</v>
      </c>
      <c r="S45">
        <v>0</v>
      </c>
      <c r="T45">
        <v>3.8</v>
      </c>
      <c r="U45">
        <v>30</v>
      </c>
      <c r="V45">
        <v>23.2</v>
      </c>
      <c r="W45">
        <v>84</v>
      </c>
      <c r="X45">
        <v>69</v>
      </c>
      <c r="Y45">
        <v>12.4</v>
      </c>
      <c r="Z45">
        <v>8.1999999999999993</v>
      </c>
      <c r="AA45">
        <v>0</v>
      </c>
      <c r="AC45" s="61">
        <v>43302</v>
      </c>
      <c r="AD45" s="56">
        <v>2018</v>
      </c>
      <c r="AE45" s="56">
        <v>202</v>
      </c>
      <c r="AF45" s="56">
        <v>43</v>
      </c>
      <c r="AG45" s="56">
        <v>30</v>
      </c>
      <c r="AH45" s="56">
        <v>23.2</v>
      </c>
      <c r="AI45" s="56">
        <v>26.6</v>
      </c>
      <c r="AJ45" s="57">
        <v>19.100000000000001</v>
      </c>
      <c r="AK45" s="57">
        <v>19.167659999999998</v>
      </c>
      <c r="AL45" s="57">
        <v>19.100662789233951</v>
      </c>
      <c r="AM45" s="58">
        <v>840.42500000000007</v>
      </c>
      <c r="AN45" s="58">
        <v>753.72320750000006</v>
      </c>
      <c r="AO45" s="58">
        <v>749.83024401943032</v>
      </c>
      <c r="AP45">
        <f t="shared" si="0"/>
        <v>19.100000000000001</v>
      </c>
    </row>
    <row r="46" spans="7:42" x14ac:dyDescent="0.25">
      <c r="P46" s="61">
        <v>43303</v>
      </c>
      <c r="Q46">
        <v>203</v>
      </c>
      <c r="R46">
        <v>29</v>
      </c>
      <c r="S46">
        <v>0</v>
      </c>
      <c r="T46">
        <v>4.5999999999999996</v>
      </c>
      <c r="U46">
        <v>30.6</v>
      </c>
      <c r="V46">
        <v>23.2</v>
      </c>
      <c r="W46">
        <v>84</v>
      </c>
      <c r="X46">
        <v>60</v>
      </c>
      <c r="Y46">
        <v>11.4</v>
      </c>
      <c r="Z46">
        <v>11</v>
      </c>
      <c r="AA46">
        <v>0</v>
      </c>
      <c r="AC46" s="61">
        <v>43303</v>
      </c>
      <c r="AD46" s="56">
        <v>2018</v>
      </c>
      <c r="AE46" s="56">
        <v>203</v>
      </c>
      <c r="AF46" s="56">
        <v>44</v>
      </c>
      <c r="AG46" s="56">
        <v>30.6</v>
      </c>
      <c r="AH46" s="56">
        <v>23.2</v>
      </c>
      <c r="AI46" s="56">
        <v>26.9</v>
      </c>
      <c r="AJ46" s="57">
        <v>19.399999999999999</v>
      </c>
      <c r="AK46" s="57">
        <v>19.28615375</v>
      </c>
      <c r="AL46" s="57">
        <v>19.162702761311952</v>
      </c>
      <c r="AM46" s="58">
        <v>859.82500000000005</v>
      </c>
      <c r="AN46" s="58">
        <v>773.0093612500001</v>
      </c>
      <c r="AO46" s="58">
        <v>768.99294678074227</v>
      </c>
      <c r="AP46">
        <f t="shared" si="0"/>
        <v>19.399999999999999</v>
      </c>
    </row>
    <row r="47" spans="7:42" x14ac:dyDescent="0.25">
      <c r="P47" s="61">
        <v>43304</v>
      </c>
      <c r="Q47">
        <v>204</v>
      </c>
      <c r="R47">
        <v>30</v>
      </c>
      <c r="S47">
        <v>0</v>
      </c>
      <c r="T47">
        <v>5.4</v>
      </c>
      <c r="U47">
        <v>30</v>
      </c>
      <c r="V47">
        <v>23.8</v>
      </c>
      <c r="W47">
        <v>81</v>
      </c>
      <c r="X47">
        <v>65</v>
      </c>
      <c r="Y47">
        <v>11.6</v>
      </c>
      <c r="Z47">
        <v>10.6</v>
      </c>
      <c r="AA47">
        <v>0</v>
      </c>
      <c r="AC47" s="61">
        <v>43304</v>
      </c>
      <c r="AD47" s="56">
        <v>2018</v>
      </c>
      <c r="AE47" s="56">
        <v>204</v>
      </c>
      <c r="AF47" s="56">
        <v>45</v>
      </c>
      <c r="AG47" s="56">
        <v>30</v>
      </c>
      <c r="AH47" s="56">
        <v>23.8</v>
      </c>
      <c r="AI47" s="56">
        <v>26.9</v>
      </c>
      <c r="AJ47" s="57">
        <v>19.399999999999999</v>
      </c>
      <c r="AK47" s="57">
        <v>19.461690000000001</v>
      </c>
      <c r="AL47" s="57">
        <v>19.400604307830953</v>
      </c>
      <c r="AM47" s="58">
        <v>879.22500000000002</v>
      </c>
      <c r="AN47" s="58">
        <v>792.47105125000007</v>
      </c>
      <c r="AO47" s="58">
        <v>788.39355108857319</v>
      </c>
      <c r="AP47">
        <f t="shared" si="0"/>
        <v>19.399999999999999</v>
      </c>
    </row>
    <row r="48" spans="7:42" x14ac:dyDescent="0.25">
      <c r="P48" s="61">
        <v>43305</v>
      </c>
      <c r="Q48">
        <v>205</v>
      </c>
      <c r="R48">
        <v>30</v>
      </c>
      <c r="S48">
        <v>0</v>
      </c>
      <c r="T48">
        <v>5.8</v>
      </c>
      <c r="U48">
        <v>31</v>
      </c>
      <c r="V48">
        <v>23.6</v>
      </c>
      <c r="W48">
        <v>84</v>
      </c>
      <c r="X48">
        <v>68</v>
      </c>
      <c r="Y48">
        <v>11.6</v>
      </c>
      <c r="Z48">
        <v>13.9</v>
      </c>
      <c r="AA48">
        <v>5.7</v>
      </c>
      <c r="AC48" s="61">
        <v>43305</v>
      </c>
      <c r="AD48" s="56">
        <v>2018</v>
      </c>
      <c r="AE48" s="56">
        <v>205</v>
      </c>
      <c r="AF48" s="56">
        <v>46</v>
      </c>
      <c r="AG48" s="56">
        <v>31</v>
      </c>
      <c r="AH48" s="56">
        <v>23.6</v>
      </c>
      <c r="AI48" s="56">
        <v>27.3</v>
      </c>
      <c r="AJ48" s="57">
        <v>19.8</v>
      </c>
      <c r="AK48" s="57">
        <v>19.36115375</v>
      </c>
      <c r="AL48" s="57">
        <v>19.291869427978618</v>
      </c>
      <c r="AM48" s="58">
        <v>899.02499999999998</v>
      </c>
      <c r="AN48" s="58">
        <v>811.83220500000004</v>
      </c>
      <c r="AO48" s="58">
        <v>807.68542051655186</v>
      </c>
      <c r="AP48">
        <f t="shared" si="0"/>
        <v>19.8</v>
      </c>
    </row>
    <row r="49" spans="16:42" x14ac:dyDescent="0.25">
      <c r="P49" s="61">
        <v>43306</v>
      </c>
      <c r="Q49">
        <v>206</v>
      </c>
      <c r="R49">
        <v>30</v>
      </c>
      <c r="S49">
        <v>0</v>
      </c>
      <c r="T49">
        <v>5</v>
      </c>
      <c r="U49">
        <v>32</v>
      </c>
      <c r="V49">
        <v>23.8</v>
      </c>
      <c r="W49">
        <v>85</v>
      </c>
      <c r="X49">
        <v>56</v>
      </c>
      <c r="Y49">
        <v>11.5</v>
      </c>
      <c r="Z49">
        <v>12.6</v>
      </c>
      <c r="AA49">
        <v>5.8</v>
      </c>
      <c r="AC49" s="61">
        <v>43306</v>
      </c>
      <c r="AD49" s="56">
        <v>2018</v>
      </c>
      <c r="AE49" s="56">
        <v>206</v>
      </c>
      <c r="AF49" s="56">
        <v>47</v>
      </c>
      <c r="AG49" s="56">
        <v>32</v>
      </c>
      <c r="AH49" s="56">
        <v>23.8</v>
      </c>
      <c r="AI49" s="56">
        <v>27.9</v>
      </c>
      <c r="AJ49" s="57">
        <v>20.399999999999999</v>
      </c>
      <c r="AK49" s="57">
        <v>19.098097500000002</v>
      </c>
      <c r="AL49" s="57">
        <v>19.016305534142617</v>
      </c>
      <c r="AM49" s="58">
        <v>919.42499999999995</v>
      </c>
      <c r="AN49" s="58">
        <v>830.93030250000004</v>
      </c>
      <c r="AO49" s="58">
        <v>826.70172605069445</v>
      </c>
      <c r="AP49">
        <f t="shared" si="0"/>
        <v>20.399999999999999</v>
      </c>
    </row>
    <row r="50" spans="16:42" x14ac:dyDescent="0.25">
      <c r="P50" s="61">
        <v>43307</v>
      </c>
      <c r="Q50">
        <v>207</v>
      </c>
      <c r="R50">
        <v>30</v>
      </c>
      <c r="S50">
        <v>0</v>
      </c>
      <c r="T50">
        <v>6.6</v>
      </c>
      <c r="U50">
        <v>32.4</v>
      </c>
      <c r="V50">
        <v>23</v>
      </c>
      <c r="W50">
        <v>82</v>
      </c>
      <c r="X50">
        <v>53</v>
      </c>
      <c r="Y50">
        <v>12.5</v>
      </c>
      <c r="Z50">
        <v>17.5</v>
      </c>
      <c r="AA50">
        <v>7.8</v>
      </c>
      <c r="AC50" s="61">
        <v>43307</v>
      </c>
      <c r="AD50" s="56">
        <v>2018</v>
      </c>
      <c r="AE50" s="56">
        <v>207</v>
      </c>
      <c r="AF50" s="56">
        <v>48</v>
      </c>
      <c r="AG50" s="56">
        <v>32.4</v>
      </c>
      <c r="AH50" s="56">
        <v>23</v>
      </c>
      <c r="AI50" s="56">
        <v>27.7</v>
      </c>
      <c r="AJ50" s="57">
        <v>20.2</v>
      </c>
      <c r="AK50" s="57">
        <v>18.5767825</v>
      </c>
      <c r="AL50" s="57">
        <v>18.497959206347197</v>
      </c>
      <c r="AM50" s="58">
        <v>939.625</v>
      </c>
      <c r="AN50" s="58">
        <v>849.50708500000007</v>
      </c>
      <c r="AO50" s="58">
        <v>845.19968525704166</v>
      </c>
      <c r="AP50">
        <f t="shared" si="0"/>
        <v>20.2</v>
      </c>
    </row>
    <row r="51" spans="16:42" x14ac:dyDescent="0.25">
      <c r="P51" s="61">
        <v>43308</v>
      </c>
      <c r="Q51">
        <v>208</v>
      </c>
      <c r="R51">
        <v>30</v>
      </c>
      <c r="S51">
        <v>0</v>
      </c>
      <c r="T51">
        <v>6.1</v>
      </c>
      <c r="U51">
        <v>30.2</v>
      </c>
      <c r="V51">
        <v>24.4</v>
      </c>
      <c r="W51">
        <v>82</v>
      </c>
      <c r="X51">
        <v>62</v>
      </c>
      <c r="Y51">
        <v>13.5</v>
      </c>
      <c r="Z51">
        <v>12.3</v>
      </c>
      <c r="AA51">
        <v>4</v>
      </c>
      <c r="AC51" s="61">
        <v>43308</v>
      </c>
      <c r="AD51" s="56">
        <v>2018</v>
      </c>
      <c r="AE51" s="56">
        <v>208</v>
      </c>
      <c r="AF51" s="56">
        <v>49</v>
      </c>
      <c r="AG51" s="56">
        <v>30.2</v>
      </c>
      <c r="AH51" s="56">
        <v>24.4</v>
      </c>
      <c r="AI51" s="56">
        <v>27.299999999999997</v>
      </c>
      <c r="AJ51" s="57">
        <v>19.799999999999997</v>
      </c>
      <c r="AK51" s="57">
        <v>19.823584999999998</v>
      </c>
      <c r="AL51" s="57">
        <v>19.74605077118942</v>
      </c>
      <c r="AM51" s="58">
        <v>959.42499999999995</v>
      </c>
      <c r="AN51" s="58">
        <v>869.33067000000005</v>
      </c>
      <c r="AO51" s="58">
        <v>864.94573602823107</v>
      </c>
      <c r="AP51">
        <f t="shared" si="0"/>
        <v>19.799999999999997</v>
      </c>
    </row>
    <row r="52" spans="16:42" x14ac:dyDescent="0.25">
      <c r="P52" s="61">
        <v>43309</v>
      </c>
      <c r="Q52">
        <v>209</v>
      </c>
      <c r="R52">
        <v>30</v>
      </c>
      <c r="S52">
        <v>0</v>
      </c>
      <c r="T52">
        <v>6</v>
      </c>
      <c r="U52">
        <v>31.2</v>
      </c>
      <c r="V52">
        <v>23.8</v>
      </c>
      <c r="W52">
        <v>81</v>
      </c>
      <c r="X52">
        <v>60</v>
      </c>
      <c r="Y52">
        <v>13.5</v>
      </c>
      <c r="Z52">
        <v>14.2</v>
      </c>
      <c r="AA52">
        <v>2.4</v>
      </c>
      <c r="AC52" s="61">
        <v>43309</v>
      </c>
      <c r="AD52" s="56">
        <v>2018</v>
      </c>
      <c r="AE52" s="56">
        <v>209</v>
      </c>
      <c r="AF52" s="56">
        <v>50</v>
      </c>
      <c r="AG52" s="56">
        <v>31.2</v>
      </c>
      <c r="AH52" s="56">
        <v>23.8</v>
      </c>
      <c r="AI52" s="56">
        <v>27.5</v>
      </c>
      <c r="AJ52" s="57">
        <v>20</v>
      </c>
      <c r="AK52" s="57">
        <v>19.398653750000001</v>
      </c>
      <c r="AL52" s="57">
        <v>19.324674099917324</v>
      </c>
      <c r="AM52" s="58">
        <v>979.42499999999995</v>
      </c>
      <c r="AN52" s="58">
        <v>888.72932375000005</v>
      </c>
      <c r="AO52" s="58">
        <v>884.27041012814834</v>
      </c>
      <c r="AP52">
        <f t="shared" si="0"/>
        <v>20</v>
      </c>
    </row>
    <row r="53" spans="16:42" x14ac:dyDescent="0.25">
      <c r="P53" s="61">
        <v>43310</v>
      </c>
      <c r="Q53">
        <v>210</v>
      </c>
      <c r="R53">
        <v>30</v>
      </c>
      <c r="S53">
        <v>0</v>
      </c>
      <c r="T53">
        <v>6.4</v>
      </c>
      <c r="U53">
        <v>32</v>
      </c>
      <c r="V53">
        <v>24</v>
      </c>
      <c r="W53">
        <v>81</v>
      </c>
      <c r="X53">
        <v>61</v>
      </c>
      <c r="Y53">
        <v>11.3</v>
      </c>
      <c r="Z53">
        <v>15.3</v>
      </c>
      <c r="AA53">
        <v>5.4</v>
      </c>
      <c r="AC53" s="61">
        <v>43310</v>
      </c>
      <c r="AD53" s="56">
        <v>2018</v>
      </c>
      <c r="AE53" s="56">
        <v>210</v>
      </c>
      <c r="AF53" s="56">
        <v>51</v>
      </c>
      <c r="AG53" s="56">
        <v>32</v>
      </c>
      <c r="AH53" s="56">
        <v>24</v>
      </c>
      <c r="AI53" s="56">
        <v>28</v>
      </c>
      <c r="AJ53" s="57">
        <v>20.5</v>
      </c>
      <c r="AK53" s="57">
        <v>19.170399999999997</v>
      </c>
      <c r="AL53" s="57">
        <v>19.103316345827405</v>
      </c>
      <c r="AM53" s="58">
        <v>999.92499999999995</v>
      </c>
      <c r="AN53" s="58">
        <v>907.89972375000002</v>
      </c>
      <c r="AO53" s="58">
        <v>903.37372647397569</v>
      </c>
      <c r="AP53">
        <f t="shared" si="0"/>
        <v>20.5</v>
      </c>
    </row>
    <row r="54" spans="16:42" x14ac:dyDescent="0.25">
      <c r="P54" s="61">
        <v>43311</v>
      </c>
      <c r="Q54">
        <v>211</v>
      </c>
      <c r="R54">
        <v>31</v>
      </c>
      <c r="S54">
        <v>0</v>
      </c>
      <c r="T54">
        <v>6.6</v>
      </c>
      <c r="U54">
        <v>32.200000000000003</v>
      </c>
      <c r="V54">
        <v>23.8</v>
      </c>
      <c r="W54">
        <v>79</v>
      </c>
      <c r="X54">
        <v>49</v>
      </c>
      <c r="Y54">
        <v>10.6</v>
      </c>
      <c r="Z54">
        <v>16.399999999999999</v>
      </c>
      <c r="AA54">
        <v>3.6</v>
      </c>
      <c r="AC54" s="61">
        <v>43311</v>
      </c>
      <c r="AD54" s="56">
        <v>2018</v>
      </c>
      <c r="AE54" s="56">
        <v>211</v>
      </c>
      <c r="AF54" s="56">
        <v>52</v>
      </c>
      <c r="AG54" s="56">
        <v>32.200000000000003</v>
      </c>
      <c r="AH54" s="56">
        <v>23.8</v>
      </c>
      <c r="AI54" s="56">
        <v>28</v>
      </c>
      <c r="AJ54" s="57">
        <v>20.5</v>
      </c>
      <c r="AK54" s="57">
        <v>18.982044999999996</v>
      </c>
      <c r="AL54" s="57">
        <v>18.911607163118774</v>
      </c>
      <c r="AM54" s="58">
        <v>1020.425</v>
      </c>
      <c r="AN54" s="58">
        <v>926.88176874999999</v>
      </c>
      <c r="AO54" s="58">
        <v>922.28533363709448</v>
      </c>
      <c r="AP54">
        <f t="shared" si="0"/>
        <v>20.5</v>
      </c>
    </row>
    <row r="55" spans="16:42" x14ac:dyDescent="0.25">
      <c r="P55" s="61">
        <v>43312</v>
      </c>
      <c r="Q55">
        <v>212</v>
      </c>
      <c r="R55">
        <v>31</v>
      </c>
      <c r="S55">
        <v>0</v>
      </c>
      <c r="T55">
        <v>7.2</v>
      </c>
      <c r="U55">
        <v>33</v>
      </c>
      <c r="V55">
        <v>23.6</v>
      </c>
      <c r="W55">
        <v>82</v>
      </c>
      <c r="X55">
        <v>48</v>
      </c>
      <c r="Y55">
        <v>11.6</v>
      </c>
      <c r="Z55">
        <v>17.3</v>
      </c>
      <c r="AA55">
        <v>7.7</v>
      </c>
      <c r="AC55" s="61">
        <v>43312</v>
      </c>
      <c r="AD55" s="56">
        <v>2018</v>
      </c>
      <c r="AE55" s="56">
        <v>212</v>
      </c>
      <c r="AF55" s="56">
        <v>53</v>
      </c>
      <c r="AG55" s="56">
        <v>33</v>
      </c>
      <c r="AH55" s="56">
        <v>23.6</v>
      </c>
      <c r="AI55" s="56">
        <v>28.3</v>
      </c>
      <c r="AJ55" s="57">
        <v>20.8</v>
      </c>
      <c r="AK55" s="57">
        <v>18.445532500000002</v>
      </c>
      <c r="AL55" s="57">
        <v>18.366709206347199</v>
      </c>
      <c r="AM55" s="58">
        <v>1041.2249999999999</v>
      </c>
      <c r="AN55" s="58">
        <v>945.32730125</v>
      </c>
      <c r="AO55" s="58">
        <v>940.65204284344168</v>
      </c>
      <c r="AP55">
        <f t="shared" si="0"/>
        <v>20.8</v>
      </c>
    </row>
    <row r="56" spans="16:42" x14ac:dyDescent="0.25">
      <c r="P56" s="61">
        <v>43313</v>
      </c>
      <c r="Q56">
        <v>213</v>
      </c>
      <c r="R56">
        <v>31</v>
      </c>
      <c r="S56">
        <v>0</v>
      </c>
      <c r="T56">
        <v>9.4</v>
      </c>
      <c r="U56">
        <v>31.8</v>
      </c>
      <c r="V56">
        <v>23.8</v>
      </c>
      <c r="W56">
        <v>81</v>
      </c>
      <c r="X56">
        <v>58</v>
      </c>
      <c r="Y56">
        <v>14</v>
      </c>
      <c r="Z56">
        <v>15.3</v>
      </c>
      <c r="AA56">
        <v>3.4</v>
      </c>
      <c r="AC56" s="61">
        <v>43313</v>
      </c>
      <c r="AD56" s="56">
        <v>2018</v>
      </c>
      <c r="AE56" s="56">
        <v>213</v>
      </c>
      <c r="AF56" s="56">
        <v>54</v>
      </c>
      <c r="AG56" s="56">
        <v>31.8</v>
      </c>
      <c r="AH56" s="56">
        <v>23.8</v>
      </c>
      <c r="AI56" s="56">
        <v>27.8</v>
      </c>
      <c r="AJ56" s="57">
        <v>20.3</v>
      </c>
      <c r="AK56" s="57">
        <v>19.21415</v>
      </c>
      <c r="AL56" s="57">
        <v>19.093397675586292</v>
      </c>
      <c r="AM56" s="58">
        <v>1061.5249999999999</v>
      </c>
      <c r="AN56" s="58">
        <v>964.54145125000002</v>
      </c>
      <c r="AO56" s="58">
        <v>959.74544051902797</v>
      </c>
      <c r="AP56">
        <f t="shared" si="0"/>
        <v>20.3</v>
      </c>
    </row>
    <row r="57" spans="16:42" x14ac:dyDescent="0.25">
      <c r="P57" s="61">
        <v>43314</v>
      </c>
      <c r="Q57">
        <v>214</v>
      </c>
      <c r="R57">
        <v>31</v>
      </c>
      <c r="S57">
        <v>5.3</v>
      </c>
      <c r="T57">
        <v>5.7</v>
      </c>
      <c r="U57">
        <v>31.5</v>
      </c>
      <c r="V57">
        <v>23.2</v>
      </c>
      <c r="W57">
        <v>88</v>
      </c>
      <c r="X57">
        <v>55</v>
      </c>
      <c r="Y57">
        <v>13.2</v>
      </c>
      <c r="Z57">
        <v>15.1</v>
      </c>
      <c r="AA57">
        <v>1.9</v>
      </c>
      <c r="AC57" s="61">
        <v>43314</v>
      </c>
      <c r="AD57" s="56">
        <v>2018</v>
      </c>
      <c r="AE57" s="56">
        <v>214</v>
      </c>
      <c r="AF57" s="56">
        <v>55</v>
      </c>
      <c r="AG57" s="56">
        <v>31.5</v>
      </c>
      <c r="AH57" s="56">
        <v>23.2</v>
      </c>
      <c r="AI57" s="56">
        <v>27.35</v>
      </c>
      <c r="AJ57" s="57">
        <v>19.850000000000001</v>
      </c>
      <c r="AK57" s="57">
        <v>19.050348124999999</v>
      </c>
      <c r="AL57" s="57">
        <v>18.946509463420774</v>
      </c>
      <c r="AM57" s="58">
        <v>1081.3749999999998</v>
      </c>
      <c r="AN57" s="58">
        <v>983.59179937500005</v>
      </c>
      <c r="AO57" s="58">
        <v>978.6919499824487</v>
      </c>
      <c r="AP57">
        <f t="shared" si="0"/>
        <v>19.850000000000001</v>
      </c>
    </row>
    <row r="58" spans="16:42" x14ac:dyDescent="0.25">
      <c r="P58" s="61">
        <v>43315</v>
      </c>
      <c r="Q58">
        <v>215</v>
      </c>
      <c r="R58">
        <v>31</v>
      </c>
      <c r="S58">
        <v>0</v>
      </c>
      <c r="T58">
        <v>5.8</v>
      </c>
      <c r="U58">
        <v>31.4</v>
      </c>
      <c r="V58">
        <v>23.8</v>
      </c>
      <c r="W58">
        <v>82</v>
      </c>
      <c r="X58">
        <v>59</v>
      </c>
      <c r="Y58">
        <v>9.9</v>
      </c>
      <c r="Z58">
        <v>17.5</v>
      </c>
      <c r="AA58">
        <v>5.6</v>
      </c>
      <c r="AC58" s="61">
        <v>43315</v>
      </c>
      <c r="AD58" s="56">
        <v>2018</v>
      </c>
      <c r="AE58" s="56">
        <v>215</v>
      </c>
      <c r="AF58" s="56">
        <v>56</v>
      </c>
      <c r="AG58" s="56">
        <v>31.4</v>
      </c>
      <c r="AH58" s="56">
        <v>23.8</v>
      </c>
      <c r="AI58" s="56">
        <v>27.6</v>
      </c>
      <c r="AJ58" s="57">
        <v>20.100000000000001</v>
      </c>
      <c r="AK58" s="57">
        <v>19.346252500000002</v>
      </c>
      <c r="AL58" s="57">
        <v>19.247581958473649</v>
      </c>
      <c r="AM58" s="58">
        <v>1101.4749999999997</v>
      </c>
      <c r="AN58" s="58">
        <v>1002.938051875</v>
      </c>
      <c r="AO58" s="58">
        <v>997.93953194092239</v>
      </c>
      <c r="AP58">
        <f t="shared" si="0"/>
        <v>20.100000000000001</v>
      </c>
    </row>
    <row r="59" spans="16:42" x14ac:dyDescent="0.25">
      <c r="P59" s="61">
        <v>43316</v>
      </c>
      <c r="Q59">
        <v>216</v>
      </c>
      <c r="R59">
        <v>31</v>
      </c>
      <c r="S59">
        <v>0</v>
      </c>
      <c r="T59">
        <v>7.8</v>
      </c>
      <c r="U59">
        <v>32.200000000000003</v>
      </c>
      <c r="V59">
        <v>23.6</v>
      </c>
      <c r="W59">
        <v>82</v>
      </c>
      <c r="X59">
        <v>53</v>
      </c>
      <c r="Y59">
        <v>12</v>
      </c>
      <c r="Z59">
        <v>18.100000000000001</v>
      </c>
      <c r="AA59">
        <v>7.4</v>
      </c>
      <c r="AC59" s="61">
        <v>43316</v>
      </c>
      <c r="AD59" s="56">
        <v>2018</v>
      </c>
      <c r="AE59" s="56">
        <v>216</v>
      </c>
      <c r="AF59" s="56">
        <v>57</v>
      </c>
      <c r="AG59" s="56">
        <v>32.200000000000003</v>
      </c>
      <c r="AH59" s="56">
        <v>23.6</v>
      </c>
      <c r="AI59" s="56">
        <v>27.900000000000002</v>
      </c>
      <c r="AJ59" s="57">
        <v>20.400000000000002</v>
      </c>
      <c r="AK59" s="57">
        <v>18.9097425</v>
      </c>
      <c r="AL59" s="57">
        <v>18.83762757176445</v>
      </c>
      <c r="AM59" s="58">
        <v>1121.8749999999998</v>
      </c>
      <c r="AN59" s="58">
        <v>1021.847794375</v>
      </c>
      <c r="AO59" s="58">
        <v>1016.7771595126868</v>
      </c>
      <c r="AP59">
        <f t="shared" si="0"/>
        <v>20.400000000000002</v>
      </c>
    </row>
    <row r="60" spans="16:42" x14ac:dyDescent="0.25">
      <c r="P60" s="61">
        <v>43317</v>
      </c>
      <c r="Q60">
        <v>217</v>
      </c>
      <c r="R60">
        <v>31</v>
      </c>
      <c r="S60">
        <v>0</v>
      </c>
      <c r="T60">
        <v>6.9</v>
      </c>
      <c r="U60">
        <v>32.4</v>
      </c>
      <c r="V60">
        <v>24</v>
      </c>
      <c r="W60">
        <v>79</v>
      </c>
      <c r="X60">
        <v>61</v>
      </c>
      <c r="Y60">
        <v>12.7</v>
      </c>
      <c r="Z60">
        <v>16</v>
      </c>
      <c r="AA60">
        <v>7.2</v>
      </c>
      <c r="AC60" s="61">
        <v>43317</v>
      </c>
      <c r="AD60" s="56">
        <v>2018</v>
      </c>
      <c r="AE60" s="56">
        <v>217</v>
      </c>
      <c r="AF60" s="56">
        <v>58</v>
      </c>
      <c r="AG60" s="56">
        <v>32.4</v>
      </c>
      <c r="AH60" s="56">
        <v>24</v>
      </c>
      <c r="AI60" s="56">
        <v>28.2</v>
      </c>
      <c r="AJ60" s="57">
        <v>20.7</v>
      </c>
      <c r="AK60" s="57">
        <v>18.938295</v>
      </c>
      <c r="AL60" s="57">
        <v>18.867857163118774</v>
      </c>
      <c r="AM60" s="58">
        <v>1142.5749999999998</v>
      </c>
      <c r="AN60" s="58">
        <v>1040.7860893750001</v>
      </c>
      <c r="AO60" s="58">
        <v>1035.6450166758057</v>
      </c>
      <c r="AP60">
        <f t="shared" si="0"/>
        <v>20.7</v>
      </c>
    </row>
    <row r="61" spans="16:42" x14ac:dyDescent="0.25">
      <c r="P61" s="61">
        <v>43318</v>
      </c>
      <c r="Q61">
        <v>218</v>
      </c>
      <c r="R61">
        <v>32</v>
      </c>
      <c r="S61">
        <v>0</v>
      </c>
      <c r="T61">
        <v>7.8</v>
      </c>
      <c r="U61">
        <v>31.4</v>
      </c>
      <c r="V61">
        <v>23.8</v>
      </c>
      <c r="W61">
        <v>75</v>
      </c>
      <c r="X61">
        <v>59</v>
      </c>
      <c r="Y61">
        <v>11.7</v>
      </c>
      <c r="Z61">
        <v>16.8</v>
      </c>
      <c r="AA61">
        <v>6.4</v>
      </c>
      <c r="AC61" s="61">
        <v>43318</v>
      </c>
      <c r="AD61" s="56">
        <v>2018</v>
      </c>
      <c r="AE61" s="56">
        <v>218</v>
      </c>
      <c r="AF61" s="56">
        <v>59</v>
      </c>
      <c r="AG61" s="56">
        <v>31.4</v>
      </c>
      <c r="AH61" s="56">
        <v>23.8</v>
      </c>
      <c r="AI61" s="56">
        <v>27.6</v>
      </c>
      <c r="AJ61" s="57">
        <v>20.100000000000001</v>
      </c>
      <c r="AK61" s="57">
        <v>19.346252500000002</v>
      </c>
      <c r="AL61" s="57">
        <v>19.247581958473649</v>
      </c>
      <c r="AM61" s="58">
        <v>1162.6749999999997</v>
      </c>
      <c r="AN61" s="58">
        <v>1060.1323418750001</v>
      </c>
      <c r="AO61" s="58">
        <v>1054.8925986342792</v>
      </c>
      <c r="AP61">
        <f t="shared" si="0"/>
        <v>20.100000000000001</v>
      </c>
    </row>
    <row r="62" spans="16:42" x14ac:dyDescent="0.25">
      <c r="P62" s="61">
        <v>43319</v>
      </c>
      <c r="Q62">
        <v>219</v>
      </c>
      <c r="R62">
        <v>32</v>
      </c>
      <c r="S62">
        <v>0</v>
      </c>
      <c r="T62">
        <v>6.4</v>
      </c>
      <c r="U62">
        <v>31.2</v>
      </c>
      <c r="V62">
        <v>23.5</v>
      </c>
      <c r="W62">
        <v>80</v>
      </c>
      <c r="X62">
        <v>49</v>
      </c>
      <c r="Y62">
        <v>15</v>
      </c>
      <c r="Z62">
        <v>12.5</v>
      </c>
      <c r="AA62">
        <v>0.9</v>
      </c>
      <c r="AC62" s="61">
        <v>43319</v>
      </c>
      <c r="AD62" s="56">
        <v>2018</v>
      </c>
      <c r="AE62" s="56">
        <v>219</v>
      </c>
      <c r="AF62" s="56">
        <v>60</v>
      </c>
      <c r="AG62" s="56">
        <v>31.2</v>
      </c>
      <c r="AH62" s="56">
        <v>23.5</v>
      </c>
      <c r="AI62" s="56">
        <v>27.35</v>
      </c>
      <c r="AJ62" s="57">
        <v>19.850000000000001</v>
      </c>
      <c r="AK62" s="57">
        <v>19.263801874999999</v>
      </c>
      <c r="AL62" s="57">
        <v>19.193410887751806</v>
      </c>
      <c r="AM62" s="58">
        <v>1182.5249999999996</v>
      </c>
      <c r="AN62" s="58">
        <v>1079.39614375</v>
      </c>
      <c r="AO62" s="58">
        <v>1074.086009522031</v>
      </c>
      <c r="AP62">
        <f t="shared" si="0"/>
        <v>19.850000000000001</v>
      </c>
    </row>
    <row r="63" spans="16:42" x14ac:dyDescent="0.25">
      <c r="P63" s="61">
        <v>43320</v>
      </c>
      <c r="Q63">
        <v>220</v>
      </c>
      <c r="R63">
        <v>32</v>
      </c>
      <c r="S63">
        <v>0.4</v>
      </c>
      <c r="T63">
        <v>4.2</v>
      </c>
      <c r="U63">
        <v>29.2</v>
      </c>
      <c r="V63">
        <v>23.7</v>
      </c>
      <c r="W63">
        <v>82</v>
      </c>
      <c r="X63">
        <v>75</v>
      </c>
      <c r="Y63">
        <v>6.6</v>
      </c>
      <c r="Z63">
        <v>9</v>
      </c>
      <c r="AA63">
        <v>0</v>
      </c>
      <c r="AC63" s="61">
        <v>43320</v>
      </c>
      <c r="AD63" s="56">
        <v>2018</v>
      </c>
      <c r="AE63" s="56">
        <v>220</v>
      </c>
      <c r="AF63" s="56">
        <v>61</v>
      </c>
      <c r="AG63" s="56">
        <v>29.2</v>
      </c>
      <c r="AH63" s="56">
        <v>23.7</v>
      </c>
      <c r="AI63" s="56">
        <v>26.45</v>
      </c>
      <c r="AJ63" s="57">
        <v>18.95</v>
      </c>
      <c r="AK63" s="57">
        <v>19.004725000000001</v>
      </c>
      <c r="AL63" s="57">
        <v>18.95053607952746</v>
      </c>
      <c r="AM63" s="58">
        <v>1201.4749999999997</v>
      </c>
      <c r="AN63" s="58">
        <v>1098.40086875</v>
      </c>
      <c r="AO63" s="58">
        <v>1093.0365456015584</v>
      </c>
      <c r="AP63">
        <f t="shared" si="0"/>
        <v>18.95</v>
      </c>
    </row>
    <row r="64" spans="16:42" x14ac:dyDescent="0.25">
      <c r="P64" s="61">
        <v>43321</v>
      </c>
      <c r="Q64">
        <v>221</v>
      </c>
      <c r="R64">
        <v>32</v>
      </c>
      <c r="S64">
        <v>0.1</v>
      </c>
      <c r="T64">
        <v>4.3</v>
      </c>
      <c r="U64">
        <v>30.6</v>
      </c>
      <c r="V64">
        <v>23.8</v>
      </c>
      <c r="W64">
        <v>87</v>
      </c>
      <c r="X64">
        <v>57</v>
      </c>
      <c r="Y64">
        <v>10.9</v>
      </c>
      <c r="Z64">
        <v>7.6</v>
      </c>
      <c r="AA64">
        <v>0</v>
      </c>
      <c r="AC64" s="61">
        <v>43321</v>
      </c>
      <c r="AD64" s="56">
        <v>2018</v>
      </c>
      <c r="AE64" s="56">
        <v>221</v>
      </c>
      <c r="AF64" s="56">
        <v>62</v>
      </c>
      <c r="AG64" s="56">
        <v>30.6</v>
      </c>
      <c r="AH64" s="56">
        <v>23.8</v>
      </c>
      <c r="AI64" s="56">
        <v>27.200000000000003</v>
      </c>
      <c r="AJ64" s="57">
        <v>19.700000000000003</v>
      </c>
      <c r="AK64" s="57">
        <v>19.555857499999998</v>
      </c>
      <c r="AL64" s="57">
        <v>19.449003888773149</v>
      </c>
      <c r="AM64" s="58">
        <v>1221.1749999999997</v>
      </c>
      <c r="AN64" s="58">
        <v>1117.95672625</v>
      </c>
      <c r="AO64" s="58">
        <v>1112.4855494903316</v>
      </c>
      <c r="AP64">
        <f t="shared" si="0"/>
        <v>19.700000000000003</v>
      </c>
    </row>
    <row r="65" spans="15:42" x14ac:dyDescent="0.25">
      <c r="P65" s="61">
        <v>43322</v>
      </c>
      <c r="Q65">
        <v>222</v>
      </c>
      <c r="R65">
        <v>32</v>
      </c>
      <c r="S65">
        <v>30</v>
      </c>
      <c r="T65">
        <v>5</v>
      </c>
      <c r="U65">
        <v>32.200000000000003</v>
      </c>
      <c r="V65">
        <v>23.4</v>
      </c>
      <c r="W65">
        <v>82</v>
      </c>
      <c r="X65">
        <v>54</v>
      </c>
      <c r="Y65">
        <v>8.4</v>
      </c>
      <c r="Z65">
        <v>4.3</v>
      </c>
      <c r="AA65">
        <v>2.1</v>
      </c>
      <c r="AC65" s="61">
        <v>43322</v>
      </c>
      <c r="AD65" s="56">
        <v>2018</v>
      </c>
      <c r="AE65" s="56">
        <v>222</v>
      </c>
      <c r="AF65" s="56">
        <v>63</v>
      </c>
      <c r="AG65" s="56">
        <v>32.200000000000003</v>
      </c>
      <c r="AH65" s="56">
        <v>23.4</v>
      </c>
      <c r="AI65" s="56">
        <v>27.8</v>
      </c>
      <c r="AJ65" s="57">
        <v>20.3</v>
      </c>
      <c r="AK65" s="57">
        <v>18.837439999999997</v>
      </c>
      <c r="AL65" s="57">
        <v>18.763647980410138</v>
      </c>
      <c r="AM65" s="58">
        <v>1241.4749999999997</v>
      </c>
      <c r="AN65" s="58">
        <v>1136.79416625</v>
      </c>
      <c r="AO65" s="58">
        <v>1131.2491974707416</v>
      </c>
      <c r="AP65">
        <f t="shared" si="0"/>
        <v>20.3</v>
      </c>
    </row>
    <row r="66" spans="15:42" x14ac:dyDescent="0.25">
      <c r="P66" s="61">
        <v>43323</v>
      </c>
      <c r="Q66">
        <v>223</v>
      </c>
      <c r="R66">
        <v>32</v>
      </c>
      <c r="S66">
        <v>5.4</v>
      </c>
      <c r="T66">
        <v>3.8</v>
      </c>
      <c r="U66">
        <v>30.2</v>
      </c>
      <c r="V66">
        <v>23</v>
      </c>
      <c r="W66">
        <v>87</v>
      </c>
      <c r="X66">
        <v>63</v>
      </c>
      <c r="Y66">
        <v>12.2</v>
      </c>
      <c r="Z66">
        <v>14.6</v>
      </c>
      <c r="AA66">
        <v>4.8</v>
      </c>
      <c r="AC66" s="61">
        <v>43323</v>
      </c>
      <c r="AD66" s="56">
        <v>2018</v>
      </c>
      <c r="AE66" s="56">
        <v>223</v>
      </c>
      <c r="AF66" s="56">
        <v>64</v>
      </c>
      <c r="AG66" s="56">
        <v>30.2</v>
      </c>
      <c r="AH66" s="56">
        <v>23</v>
      </c>
      <c r="AI66" s="56">
        <v>26.6</v>
      </c>
      <c r="AJ66" s="57">
        <v>19.100000000000001</v>
      </c>
      <c r="AK66" s="57">
        <v>19.148890000000002</v>
      </c>
      <c r="AL66" s="57">
        <v>19.052640612511013</v>
      </c>
      <c r="AM66" s="58">
        <v>1260.5749999999996</v>
      </c>
      <c r="AN66" s="58">
        <v>1155.9430562499999</v>
      </c>
      <c r="AO66" s="58">
        <v>1150.3018380832525</v>
      </c>
      <c r="AP66">
        <f t="shared" si="0"/>
        <v>19.100000000000001</v>
      </c>
    </row>
    <row r="67" spans="15:42" x14ac:dyDescent="0.25">
      <c r="P67" s="61">
        <v>43324</v>
      </c>
      <c r="Q67">
        <v>224</v>
      </c>
      <c r="R67">
        <v>32</v>
      </c>
      <c r="S67">
        <v>16.5</v>
      </c>
      <c r="T67">
        <v>2.7</v>
      </c>
      <c r="U67">
        <v>25</v>
      </c>
      <c r="V67">
        <v>22</v>
      </c>
      <c r="W67">
        <v>95</v>
      </c>
      <c r="X67">
        <v>81</v>
      </c>
      <c r="Y67">
        <v>9.8000000000000007</v>
      </c>
      <c r="Z67">
        <v>4</v>
      </c>
      <c r="AA67">
        <v>0</v>
      </c>
      <c r="AC67" s="61">
        <v>43324</v>
      </c>
      <c r="AD67" s="56">
        <v>2018</v>
      </c>
      <c r="AE67" s="56">
        <v>224</v>
      </c>
      <c r="AF67" s="56">
        <v>65</v>
      </c>
      <c r="AG67" s="56">
        <v>25</v>
      </c>
      <c r="AH67" s="56">
        <v>22</v>
      </c>
      <c r="AI67" s="56">
        <v>23.5</v>
      </c>
      <c r="AJ67" s="57">
        <v>16</v>
      </c>
      <c r="AK67" s="57">
        <v>16.02985</v>
      </c>
      <c r="AL67" s="57">
        <v>16.000292407014978</v>
      </c>
      <c r="AM67" s="58">
        <v>1276.5749999999996</v>
      </c>
      <c r="AN67" s="58">
        <v>1171.9729062499998</v>
      </c>
      <c r="AO67" s="58">
        <v>1166.3021304902675</v>
      </c>
      <c r="AP67">
        <f t="shared" si="0"/>
        <v>16</v>
      </c>
    </row>
    <row r="68" spans="15:42" x14ac:dyDescent="0.25">
      <c r="P68" s="61">
        <v>43325</v>
      </c>
      <c r="Q68">
        <v>225</v>
      </c>
      <c r="R68">
        <v>33</v>
      </c>
      <c r="S68">
        <v>0.2</v>
      </c>
      <c r="T68">
        <v>2</v>
      </c>
      <c r="U68">
        <v>26.2</v>
      </c>
      <c r="V68">
        <v>23</v>
      </c>
      <c r="W68">
        <v>85</v>
      </c>
      <c r="X68">
        <v>80</v>
      </c>
      <c r="Y68">
        <v>12.8</v>
      </c>
      <c r="Z68">
        <v>8.8000000000000007</v>
      </c>
      <c r="AA68">
        <v>0</v>
      </c>
      <c r="AC68" s="61">
        <v>43325</v>
      </c>
      <c r="AD68" s="56">
        <v>2018</v>
      </c>
      <c r="AE68" s="56">
        <v>225</v>
      </c>
      <c r="AF68" s="56">
        <v>66</v>
      </c>
      <c r="AG68" s="56">
        <v>26.2</v>
      </c>
      <c r="AH68" s="56">
        <v>23</v>
      </c>
      <c r="AI68" s="56">
        <v>24.6</v>
      </c>
      <c r="AJ68" s="57">
        <v>17.100000000000001</v>
      </c>
      <c r="AK68" s="57">
        <v>17.131839999999997</v>
      </c>
      <c r="AL68" s="57">
        <v>17.100311900815981</v>
      </c>
      <c r="AM68" s="58">
        <v>1293.6749999999995</v>
      </c>
      <c r="AN68" s="58">
        <v>1189.1047462499998</v>
      </c>
      <c r="AO68" s="58">
        <v>1183.4024423910835</v>
      </c>
      <c r="AP68">
        <f t="shared" ref="AP68:AP80" si="3">(AH68+AG68)/2-7.5</f>
        <v>17.100000000000001</v>
      </c>
    </row>
    <row r="69" spans="15:42" x14ac:dyDescent="0.25">
      <c r="P69" s="61">
        <v>43326</v>
      </c>
      <c r="Q69">
        <v>226</v>
      </c>
      <c r="R69">
        <v>33</v>
      </c>
      <c r="S69">
        <v>4.3</v>
      </c>
      <c r="T69">
        <v>3.3</v>
      </c>
      <c r="U69">
        <v>29</v>
      </c>
      <c r="V69">
        <v>23.2</v>
      </c>
      <c r="W69">
        <v>75</v>
      </c>
      <c r="X69">
        <v>73</v>
      </c>
      <c r="Y69">
        <v>11.7</v>
      </c>
      <c r="Z69">
        <v>11.4</v>
      </c>
      <c r="AA69">
        <v>0</v>
      </c>
      <c r="AC69" s="61">
        <v>43326</v>
      </c>
      <c r="AD69" s="56">
        <v>2018</v>
      </c>
      <c r="AE69" s="56">
        <v>226</v>
      </c>
      <c r="AF69" s="56">
        <v>67</v>
      </c>
      <c r="AG69" s="56">
        <v>29</v>
      </c>
      <c r="AH69" s="56">
        <v>23.2</v>
      </c>
      <c r="AI69" s="56">
        <v>26.1</v>
      </c>
      <c r="AJ69" s="57">
        <v>18.600000000000001</v>
      </c>
      <c r="AK69" s="57">
        <v>18.657709999999998</v>
      </c>
      <c r="AL69" s="57">
        <v>18.600565320228963</v>
      </c>
      <c r="AM69" s="58">
        <v>1312.2749999999994</v>
      </c>
      <c r="AN69" s="58">
        <v>1207.7624562499998</v>
      </c>
      <c r="AO69" s="58">
        <v>1202.0030077113124</v>
      </c>
      <c r="AP69">
        <f t="shared" si="3"/>
        <v>18.600000000000001</v>
      </c>
    </row>
    <row r="70" spans="15:42" x14ac:dyDescent="0.25">
      <c r="P70" s="61">
        <v>43327</v>
      </c>
      <c r="Q70">
        <v>227</v>
      </c>
      <c r="R70">
        <v>33</v>
      </c>
      <c r="S70">
        <v>0</v>
      </c>
      <c r="T70">
        <v>3</v>
      </c>
      <c r="U70">
        <v>27.6</v>
      </c>
      <c r="V70">
        <v>24</v>
      </c>
      <c r="W70">
        <v>84</v>
      </c>
      <c r="X70">
        <v>79</v>
      </c>
      <c r="Y70">
        <v>10.4</v>
      </c>
      <c r="Z70">
        <v>8.8000000000000007</v>
      </c>
      <c r="AA70">
        <v>0</v>
      </c>
      <c r="AC70" s="61">
        <v>43327</v>
      </c>
      <c r="AD70" s="56">
        <v>2018</v>
      </c>
      <c r="AE70" s="56">
        <v>227</v>
      </c>
      <c r="AF70" s="56">
        <v>68</v>
      </c>
      <c r="AG70" s="56">
        <v>27.6</v>
      </c>
      <c r="AH70" s="56">
        <v>24</v>
      </c>
      <c r="AI70" s="56">
        <v>25.8</v>
      </c>
      <c r="AJ70" s="57">
        <v>18.3</v>
      </c>
      <c r="AK70" s="57">
        <v>18.335820000000005</v>
      </c>
      <c r="AL70" s="57">
        <v>18.300350888417974</v>
      </c>
      <c r="AM70" s="58">
        <v>1330.5749999999994</v>
      </c>
      <c r="AN70" s="58">
        <v>1226.0982762499998</v>
      </c>
      <c r="AO70" s="58">
        <v>1220.3033585997305</v>
      </c>
      <c r="AP70">
        <f t="shared" si="3"/>
        <v>18.3</v>
      </c>
    </row>
    <row r="71" spans="15:42" x14ac:dyDescent="0.25">
      <c r="P71" s="61">
        <v>43328</v>
      </c>
      <c r="Q71">
        <v>228</v>
      </c>
      <c r="R71">
        <v>33</v>
      </c>
      <c r="S71">
        <v>11.6</v>
      </c>
      <c r="T71">
        <v>2</v>
      </c>
      <c r="U71">
        <v>26.6</v>
      </c>
      <c r="V71">
        <v>22.2</v>
      </c>
      <c r="W71">
        <v>95</v>
      </c>
      <c r="X71">
        <v>77</v>
      </c>
      <c r="Y71">
        <v>12</v>
      </c>
      <c r="Z71">
        <v>5.9</v>
      </c>
      <c r="AA71">
        <v>0</v>
      </c>
      <c r="AC71" s="61">
        <v>43328</v>
      </c>
      <c r="AD71" s="56">
        <v>2018</v>
      </c>
      <c r="AE71" s="56">
        <v>228</v>
      </c>
      <c r="AF71" s="56">
        <v>69</v>
      </c>
      <c r="AG71" s="56">
        <v>26.6</v>
      </c>
      <c r="AH71" s="56">
        <v>22.2</v>
      </c>
      <c r="AI71" s="56">
        <v>24.4</v>
      </c>
      <c r="AJ71" s="57">
        <v>16.899999999999999</v>
      </c>
      <c r="AK71" s="57">
        <v>16.94378</v>
      </c>
      <c r="AL71" s="57">
        <v>16.900428863621972</v>
      </c>
      <c r="AM71" s="58">
        <v>1347.4749999999995</v>
      </c>
      <c r="AN71" s="58">
        <v>1243.0420562499999</v>
      </c>
      <c r="AO71" s="58">
        <v>1237.2037874633525</v>
      </c>
      <c r="AP71">
        <f t="shared" si="3"/>
        <v>16.899999999999999</v>
      </c>
    </row>
    <row r="72" spans="15:42" x14ac:dyDescent="0.25">
      <c r="P72" s="61">
        <v>43329</v>
      </c>
      <c r="Q72">
        <v>229</v>
      </c>
      <c r="R72">
        <v>33</v>
      </c>
      <c r="S72">
        <v>5.0999999999999996</v>
      </c>
      <c r="T72">
        <v>2.2000000000000002</v>
      </c>
      <c r="U72">
        <v>25.2</v>
      </c>
      <c r="V72">
        <v>22.9</v>
      </c>
      <c r="W72">
        <v>87</v>
      </c>
      <c r="X72">
        <v>93</v>
      </c>
      <c r="Y72">
        <v>13.7</v>
      </c>
      <c r="Z72">
        <v>5.7</v>
      </c>
      <c r="AA72">
        <v>0</v>
      </c>
      <c r="AC72" s="61">
        <v>43329</v>
      </c>
      <c r="AD72" s="56">
        <v>2018</v>
      </c>
      <c r="AE72" s="56">
        <v>229</v>
      </c>
      <c r="AF72" s="56">
        <v>70</v>
      </c>
      <c r="AG72" s="56">
        <v>25.2</v>
      </c>
      <c r="AH72" s="56">
        <v>22.9</v>
      </c>
      <c r="AI72" s="56">
        <v>24.049999999999997</v>
      </c>
      <c r="AJ72" s="57">
        <v>16.549999999999997</v>
      </c>
      <c r="AK72" s="57">
        <v>16.572884999999996</v>
      </c>
      <c r="AL72" s="57">
        <v>16.550224178711481</v>
      </c>
      <c r="AM72" s="58">
        <v>1364.0249999999994</v>
      </c>
      <c r="AN72" s="58">
        <v>1259.6149412499999</v>
      </c>
      <c r="AO72" s="58">
        <v>1253.7540116420639</v>
      </c>
      <c r="AP72">
        <f t="shared" si="3"/>
        <v>16.549999999999997</v>
      </c>
    </row>
    <row r="73" spans="15:42" x14ac:dyDescent="0.25">
      <c r="P73" s="61">
        <v>43330</v>
      </c>
      <c r="Q73">
        <v>230</v>
      </c>
      <c r="R73">
        <v>33</v>
      </c>
      <c r="S73">
        <v>0</v>
      </c>
      <c r="T73">
        <v>2.6</v>
      </c>
      <c r="U73">
        <v>29.2</v>
      </c>
      <c r="V73">
        <v>22.6</v>
      </c>
      <c r="W73">
        <v>88</v>
      </c>
      <c r="X73">
        <v>75</v>
      </c>
      <c r="Y73">
        <v>13.3</v>
      </c>
      <c r="Z73">
        <v>11.6</v>
      </c>
      <c r="AA73">
        <v>1.6</v>
      </c>
      <c r="AC73" s="61">
        <v>43330</v>
      </c>
      <c r="AD73" s="56">
        <v>2018</v>
      </c>
      <c r="AE73" s="56">
        <v>230</v>
      </c>
      <c r="AF73" s="56">
        <v>71</v>
      </c>
      <c r="AG73" s="56">
        <v>29.2</v>
      </c>
      <c r="AH73" s="56">
        <v>22.6</v>
      </c>
      <c r="AI73" s="56">
        <v>25.9</v>
      </c>
      <c r="AJ73" s="57">
        <v>18.399999999999999</v>
      </c>
      <c r="AK73" s="57">
        <v>18.465670000000003</v>
      </c>
      <c r="AL73" s="57">
        <v>18.400643295432946</v>
      </c>
      <c r="AM73" s="58">
        <v>1382.4249999999995</v>
      </c>
      <c r="AN73" s="58">
        <v>1278.0806112499999</v>
      </c>
      <c r="AO73" s="58">
        <v>1272.1546549374968</v>
      </c>
      <c r="AP73">
        <f t="shared" si="3"/>
        <v>18.399999999999999</v>
      </c>
    </row>
    <row r="74" spans="15:42" x14ac:dyDescent="0.25">
      <c r="P74" s="61">
        <v>43331</v>
      </c>
      <c r="Q74">
        <v>231</v>
      </c>
      <c r="R74">
        <v>33</v>
      </c>
      <c r="S74">
        <v>0</v>
      </c>
      <c r="T74">
        <v>4</v>
      </c>
      <c r="U74">
        <v>29.4</v>
      </c>
      <c r="V74">
        <v>23.1</v>
      </c>
      <c r="W74">
        <v>87</v>
      </c>
      <c r="X74">
        <v>72</v>
      </c>
      <c r="Y74">
        <v>14.1</v>
      </c>
      <c r="Z74">
        <v>12.6</v>
      </c>
      <c r="AA74">
        <v>2.6</v>
      </c>
      <c r="AC74" s="61">
        <v>43331</v>
      </c>
      <c r="AD74" s="56">
        <v>2018</v>
      </c>
      <c r="AE74" s="56">
        <v>231</v>
      </c>
      <c r="AF74" s="56">
        <v>72</v>
      </c>
      <c r="AG74" s="56">
        <v>29.4</v>
      </c>
      <c r="AH74" s="56">
        <v>23.1</v>
      </c>
      <c r="AI74" s="56">
        <v>26.25</v>
      </c>
      <c r="AJ74" s="57">
        <v>18.75</v>
      </c>
      <c r="AK74" s="57">
        <v>18.812685000000002</v>
      </c>
      <c r="AL74" s="57">
        <v>18.750614054731457</v>
      </c>
      <c r="AM74" s="58">
        <v>1401.1749999999995</v>
      </c>
      <c r="AN74" s="58">
        <v>1296.89329625</v>
      </c>
      <c r="AO74" s="58">
        <v>1290.9052689922282</v>
      </c>
      <c r="AP74">
        <f t="shared" si="3"/>
        <v>18.75</v>
      </c>
    </row>
    <row r="75" spans="15:42" x14ac:dyDescent="0.25">
      <c r="P75" s="61">
        <v>43332</v>
      </c>
      <c r="Q75">
        <v>232</v>
      </c>
      <c r="R75">
        <v>34</v>
      </c>
      <c r="S75">
        <v>12.5</v>
      </c>
      <c r="T75">
        <v>2.5</v>
      </c>
      <c r="U75">
        <v>27.8</v>
      </c>
      <c r="V75">
        <v>21.8</v>
      </c>
      <c r="W75">
        <v>95</v>
      </c>
      <c r="X75">
        <v>92</v>
      </c>
      <c r="Y75">
        <v>11.9</v>
      </c>
      <c r="Z75">
        <v>7</v>
      </c>
      <c r="AA75">
        <v>0.2</v>
      </c>
      <c r="AC75" s="61">
        <v>43332</v>
      </c>
      <c r="AD75" s="56">
        <v>2018</v>
      </c>
      <c r="AE75" s="56">
        <v>232</v>
      </c>
      <c r="AF75" s="56">
        <v>73</v>
      </c>
      <c r="AG75" s="56">
        <v>27.8</v>
      </c>
      <c r="AH75" s="56">
        <v>21.8</v>
      </c>
      <c r="AI75" s="56">
        <v>24.8</v>
      </c>
      <c r="AJ75" s="57">
        <v>17.3</v>
      </c>
      <c r="AK75" s="57">
        <v>17.3597</v>
      </c>
      <c r="AL75" s="57">
        <v>17.300584814029961</v>
      </c>
      <c r="AM75" s="58">
        <v>1418.4749999999995</v>
      </c>
      <c r="AN75" s="58">
        <v>1314.25299625</v>
      </c>
      <c r="AO75" s="58">
        <v>1308.2058538062581</v>
      </c>
      <c r="AP75">
        <f t="shared" si="3"/>
        <v>17.3</v>
      </c>
    </row>
    <row r="76" spans="15:42" x14ac:dyDescent="0.25">
      <c r="P76" s="61">
        <v>43333</v>
      </c>
      <c r="Q76">
        <v>233</v>
      </c>
      <c r="R76">
        <v>34</v>
      </c>
      <c r="S76">
        <v>9.6</v>
      </c>
      <c r="T76">
        <v>5.4</v>
      </c>
      <c r="U76">
        <v>24</v>
      </c>
      <c r="V76">
        <v>22.2</v>
      </c>
      <c r="W76">
        <v>91</v>
      </c>
      <c r="X76">
        <v>92</v>
      </c>
      <c r="Y76">
        <v>13</v>
      </c>
      <c r="Z76">
        <v>4.8</v>
      </c>
      <c r="AA76">
        <v>0</v>
      </c>
      <c r="AC76" s="61">
        <v>43333</v>
      </c>
      <c r="AD76" s="56">
        <v>2018</v>
      </c>
      <c r="AE76" s="56">
        <v>233</v>
      </c>
      <c r="AF76" s="56">
        <v>74</v>
      </c>
      <c r="AG76" s="56">
        <v>24</v>
      </c>
      <c r="AH76" s="56">
        <v>22.2</v>
      </c>
      <c r="AI76" s="56">
        <v>23.1</v>
      </c>
      <c r="AJ76" s="57">
        <v>15.600000000000001</v>
      </c>
      <c r="AK76" s="57">
        <v>15.617909999999997</v>
      </c>
      <c r="AL76" s="57">
        <v>15.600175444208988</v>
      </c>
      <c r="AM76" s="58">
        <v>1434.0749999999994</v>
      </c>
      <c r="AN76" s="58">
        <v>1329.87090625</v>
      </c>
      <c r="AO76" s="58">
        <v>1323.8060292504672</v>
      </c>
      <c r="AP76">
        <f t="shared" si="3"/>
        <v>15.600000000000001</v>
      </c>
    </row>
    <row r="77" spans="15:42" x14ac:dyDescent="0.25">
      <c r="P77" s="61">
        <v>43334</v>
      </c>
      <c r="Q77">
        <v>234</v>
      </c>
      <c r="R77">
        <v>34</v>
      </c>
      <c r="S77">
        <v>0</v>
      </c>
      <c r="T77">
        <v>4</v>
      </c>
      <c r="U77">
        <v>28.6</v>
      </c>
      <c r="V77">
        <v>22.6</v>
      </c>
      <c r="W77">
        <v>85</v>
      </c>
      <c r="X77">
        <v>71</v>
      </c>
      <c r="Y77">
        <v>13.4</v>
      </c>
      <c r="Z77">
        <v>15</v>
      </c>
      <c r="AA77">
        <v>2.2999999999999998</v>
      </c>
      <c r="AC77" s="61">
        <v>43334</v>
      </c>
      <c r="AD77" s="56">
        <v>2018</v>
      </c>
      <c r="AE77" s="56">
        <v>234</v>
      </c>
      <c r="AF77" s="56">
        <v>75</v>
      </c>
      <c r="AG77" s="56">
        <v>28.6</v>
      </c>
      <c r="AH77" s="56">
        <v>22.6</v>
      </c>
      <c r="AI77" s="56">
        <v>25.6</v>
      </c>
      <c r="AJ77" s="57">
        <v>18.100000000000001</v>
      </c>
      <c r="AK77" s="57">
        <v>18.159700000000004</v>
      </c>
      <c r="AL77" s="57">
        <v>18.100584814029958</v>
      </c>
      <c r="AM77" s="58">
        <v>1452.1749999999993</v>
      </c>
      <c r="AN77" s="58">
        <v>1348.0306062499999</v>
      </c>
      <c r="AO77" s="58">
        <v>1341.9066140644973</v>
      </c>
      <c r="AP77">
        <f t="shared" si="3"/>
        <v>18.100000000000001</v>
      </c>
    </row>
    <row r="78" spans="15:42" x14ac:dyDescent="0.25">
      <c r="O78">
        <v>77</v>
      </c>
      <c r="P78" s="61">
        <v>43335</v>
      </c>
      <c r="Q78">
        <v>235</v>
      </c>
      <c r="R78">
        <v>34</v>
      </c>
      <c r="S78">
        <v>0</v>
      </c>
      <c r="T78">
        <v>4</v>
      </c>
      <c r="U78">
        <v>29.6</v>
      </c>
      <c r="V78">
        <v>22.8</v>
      </c>
      <c r="W78">
        <v>88</v>
      </c>
      <c r="X78">
        <v>66</v>
      </c>
      <c r="Y78">
        <v>11</v>
      </c>
      <c r="Z78">
        <v>14.6</v>
      </c>
      <c r="AA78">
        <v>4.9000000000000004</v>
      </c>
      <c r="AC78" s="61">
        <v>43335</v>
      </c>
      <c r="AD78" s="56">
        <v>2018</v>
      </c>
      <c r="AE78" s="56">
        <v>235</v>
      </c>
      <c r="AF78" s="56">
        <v>76</v>
      </c>
      <c r="AG78" s="56">
        <v>29.6</v>
      </c>
      <c r="AH78" s="56">
        <v>22.8</v>
      </c>
      <c r="AI78" s="56">
        <v>26.200000000000003</v>
      </c>
      <c r="AJ78" s="57">
        <v>18.700000000000003</v>
      </c>
      <c r="AK78" s="57">
        <v>18.767660000000003</v>
      </c>
      <c r="AL78" s="57">
        <v>18.700662789233956</v>
      </c>
      <c r="AM78" s="58">
        <v>1470.8749999999993</v>
      </c>
      <c r="AN78" s="58">
        <v>1366.7982662499999</v>
      </c>
      <c r="AO78" s="58">
        <v>1360.6072768537313</v>
      </c>
      <c r="AP78">
        <f t="shared" si="3"/>
        <v>18.700000000000003</v>
      </c>
    </row>
    <row r="79" spans="15:42" x14ac:dyDescent="0.25">
      <c r="P79" s="61">
        <v>43336</v>
      </c>
      <c r="Q79">
        <v>236</v>
      </c>
      <c r="R79">
        <v>34</v>
      </c>
      <c r="S79">
        <v>0</v>
      </c>
      <c r="T79">
        <v>4</v>
      </c>
      <c r="U79">
        <v>29.5</v>
      </c>
      <c r="V79">
        <v>22.4</v>
      </c>
      <c r="W79">
        <v>88</v>
      </c>
      <c r="X79">
        <v>69</v>
      </c>
      <c r="Y79">
        <v>10.6</v>
      </c>
      <c r="Z79">
        <v>14</v>
      </c>
      <c r="AA79">
        <v>2.1</v>
      </c>
      <c r="AC79" s="61">
        <v>43336</v>
      </c>
      <c r="AD79" s="56">
        <v>2018</v>
      </c>
      <c r="AE79" s="56">
        <v>236</v>
      </c>
      <c r="AF79" s="56">
        <v>77</v>
      </c>
      <c r="AG79" s="56">
        <v>29.5</v>
      </c>
      <c r="AH79" s="56">
        <v>22.4</v>
      </c>
      <c r="AI79" s="56">
        <v>25.95</v>
      </c>
      <c r="AJ79" s="57">
        <v>18.45</v>
      </c>
      <c r="AK79" s="57">
        <v>18.520644999999998</v>
      </c>
      <c r="AL79" s="57">
        <v>18.45069202993545</v>
      </c>
      <c r="AM79" s="58">
        <v>1489.3249999999994</v>
      </c>
      <c r="AN79" s="58">
        <v>1385.3189112499999</v>
      </c>
      <c r="AO79" s="58">
        <v>1379.0579688836667</v>
      </c>
      <c r="AP79">
        <f t="shared" si="3"/>
        <v>18.45</v>
      </c>
    </row>
    <row r="80" spans="15:42" x14ac:dyDescent="0.25">
      <c r="P80" s="61">
        <v>43337</v>
      </c>
      <c r="Q80">
        <v>237</v>
      </c>
      <c r="R80">
        <v>34</v>
      </c>
      <c r="S80">
        <v>0</v>
      </c>
      <c r="T80">
        <v>5.2</v>
      </c>
      <c r="U80">
        <v>30.2</v>
      </c>
      <c r="V80">
        <v>23</v>
      </c>
      <c r="W80">
        <v>85</v>
      </c>
      <c r="X80">
        <v>60</v>
      </c>
      <c r="Y80">
        <v>10.9</v>
      </c>
      <c r="Z80">
        <v>19</v>
      </c>
      <c r="AA80">
        <v>9.4</v>
      </c>
      <c r="AC80" s="61">
        <v>43337</v>
      </c>
      <c r="AD80" s="56">
        <v>2018</v>
      </c>
      <c r="AE80" s="56">
        <v>237</v>
      </c>
      <c r="AF80" s="56">
        <v>78</v>
      </c>
      <c r="AG80" s="56">
        <v>30.2</v>
      </c>
      <c r="AH80" s="56">
        <v>23</v>
      </c>
      <c r="AI80" s="56">
        <v>26.6</v>
      </c>
      <c r="AJ80" s="57">
        <v>19.100000000000001</v>
      </c>
      <c r="AK80" s="57">
        <v>19.148890000000002</v>
      </c>
      <c r="AL80" s="57">
        <v>19.052640612511013</v>
      </c>
      <c r="AM80" s="58">
        <v>1508.4249999999993</v>
      </c>
      <c r="AN80" s="58">
        <v>1404.4678012499999</v>
      </c>
      <c r="AO80" s="58">
        <v>1398.1106094961776</v>
      </c>
      <c r="AP80">
        <f t="shared" si="3"/>
        <v>19.100000000000001</v>
      </c>
    </row>
    <row r="81" spans="30:41" x14ac:dyDescent="0.25">
      <c r="AD81" s="56">
        <v>2018</v>
      </c>
      <c r="AE81" s="56">
        <v>238</v>
      </c>
      <c r="AF81" s="56">
        <v>79</v>
      </c>
      <c r="AG81" s="56"/>
      <c r="AH81" s="56"/>
      <c r="AI81" s="56"/>
      <c r="AJ81" s="57"/>
      <c r="AK81" s="57"/>
      <c r="AL81" s="57"/>
      <c r="AM81" s="58"/>
      <c r="AN81" s="58"/>
      <c r="AO81" s="58"/>
    </row>
    <row r="82" spans="30:41" x14ac:dyDescent="0.25">
      <c r="AD82" s="56"/>
      <c r="AE82" s="56"/>
      <c r="AF82" s="56">
        <v>80</v>
      </c>
      <c r="AG82" s="56"/>
      <c r="AH82" s="56"/>
      <c r="AI82" s="56"/>
      <c r="AJ82" s="57"/>
      <c r="AK82" s="57"/>
      <c r="AL82" s="57"/>
      <c r="AM82" s="58"/>
      <c r="AN82" s="58"/>
      <c r="AO82" s="58"/>
    </row>
  </sheetData>
  <mergeCells count="5">
    <mergeCell ref="B1:F1"/>
    <mergeCell ref="F12:F21"/>
    <mergeCell ref="G12:J14"/>
    <mergeCell ref="K12:K21"/>
    <mergeCell ref="G20:J2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769"/>
  <sheetViews>
    <sheetView workbookViewId="0">
      <selection activeCell="K2" sqref="K2"/>
    </sheetView>
  </sheetViews>
  <sheetFormatPr defaultRowHeight="15" x14ac:dyDescent="0.25"/>
  <cols>
    <col min="4" max="4" width="9.85546875" bestFit="1" customWidth="1"/>
    <col min="9" max="11" width="9.140625" style="56"/>
    <col min="13" max="13" width="9.140625" style="80"/>
  </cols>
  <sheetData>
    <row r="1" spans="1:29" s="29" customFormat="1" ht="45" x14ac:dyDescent="0.25">
      <c r="A1" s="27" t="s">
        <v>0</v>
      </c>
      <c r="B1" s="27" t="s">
        <v>1</v>
      </c>
      <c r="C1" s="27" t="s">
        <v>2</v>
      </c>
      <c r="D1" s="27" t="s">
        <v>3</v>
      </c>
      <c r="E1" s="28" t="s">
        <v>4</v>
      </c>
      <c r="F1" s="28" t="s">
        <v>5</v>
      </c>
      <c r="G1" s="27" t="s">
        <v>6</v>
      </c>
      <c r="H1" s="27" t="s">
        <v>7</v>
      </c>
      <c r="I1" s="78" t="s">
        <v>8</v>
      </c>
      <c r="J1" s="78" t="s">
        <v>9</v>
      </c>
      <c r="K1" s="27" t="s">
        <v>12</v>
      </c>
      <c r="L1" s="27"/>
      <c r="M1" s="27"/>
      <c r="N1" s="27"/>
      <c r="O1" s="27"/>
      <c r="P1" s="27"/>
      <c r="Q1" s="27"/>
      <c r="X1" s="32"/>
      <c r="Y1" s="32"/>
      <c r="Z1" s="32"/>
      <c r="AA1" s="32"/>
      <c r="AB1" s="32"/>
      <c r="AC1" s="32"/>
    </row>
    <row r="2" spans="1:29" x14ac:dyDescent="0.25">
      <c r="A2" s="56">
        <v>1001</v>
      </c>
      <c r="B2" s="11" t="s">
        <v>70</v>
      </c>
      <c r="C2" s="8" t="s">
        <v>31</v>
      </c>
      <c r="D2" s="74">
        <v>43272</v>
      </c>
      <c r="E2" s="56">
        <v>1</v>
      </c>
      <c r="F2" s="75">
        <v>13</v>
      </c>
      <c r="G2" s="75">
        <f>VLOOKUP(D2,'Trial Details 2018'!$P$1:$AA$80,2,FALSE)</f>
        <v>172</v>
      </c>
      <c r="H2" s="58">
        <f>VLOOKUP(D2,'Trial Details 2018'!$AC$1:$AO$80,11,FALSE)</f>
        <v>276.22500000000002</v>
      </c>
      <c r="I2" s="56">
        <v>1</v>
      </c>
      <c r="J2" s="76">
        <v>10.24</v>
      </c>
      <c r="K2" s="81"/>
      <c r="M2"/>
    </row>
    <row r="3" spans="1:29" x14ac:dyDescent="0.25">
      <c r="A3" s="56">
        <v>1001</v>
      </c>
      <c r="B3" s="11" t="s">
        <v>70</v>
      </c>
      <c r="C3" s="8" t="s">
        <v>32</v>
      </c>
      <c r="D3" s="74">
        <v>43272</v>
      </c>
      <c r="E3" s="56">
        <v>1</v>
      </c>
      <c r="F3" s="75">
        <v>13</v>
      </c>
      <c r="G3" s="75">
        <f>VLOOKUP(D3,'Trial Details 2018'!$P$1:$AA$80,2,FALSE)</f>
        <v>172</v>
      </c>
      <c r="H3" s="58">
        <f>VLOOKUP(D3,'Trial Details 2018'!$AC$1:$AO$80,11,FALSE)</f>
        <v>276.22500000000002</v>
      </c>
      <c r="I3" s="56">
        <v>1</v>
      </c>
      <c r="J3" s="76">
        <v>10.53</v>
      </c>
      <c r="K3" s="80"/>
      <c r="M3"/>
    </row>
    <row r="4" spans="1:29" x14ac:dyDescent="0.25">
      <c r="A4" s="56">
        <v>1001</v>
      </c>
      <c r="B4" s="11" t="s">
        <v>70</v>
      </c>
      <c r="C4" s="8" t="s">
        <v>33</v>
      </c>
      <c r="D4" s="74">
        <v>43272</v>
      </c>
      <c r="E4" s="56">
        <v>1</v>
      </c>
      <c r="F4" s="75">
        <v>13</v>
      </c>
      <c r="G4" s="75">
        <f>VLOOKUP(D4,'Trial Details 2018'!$P$1:$AA$80,2,FALSE)</f>
        <v>172</v>
      </c>
      <c r="H4" s="58">
        <f>VLOOKUP(D4,'Trial Details 2018'!$AC$1:$AO$80,11,FALSE)</f>
        <v>276.22500000000002</v>
      </c>
      <c r="I4" s="56">
        <v>1</v>
      </c>
      <c r="J4" s="76">
        <v>8.66</v>
      </c>
      <c r="K4" s="80"/>
      <c r="M4"/>
    </row>
    <row r="5" spans="1:29" x14ac:dyDescent="0.25">
      <c r="A5" s="56">
        <v>1001</v>
      </c>
      <c r="B5" s="11" t="s">
        <v>70</v>
      </c>
      <c r="C5" s="8" t="s">
        <v>34</v>
      </c>
      <c r="D5" s="74">
        <v>43272</v>
      </c>
      <c r="E5" s="56">
        <v>1</v>
      </c>
      <c r="F5" s="75">
        <v>13</v>
      </c>
      <c r="G5" s="75">
        <f>VLOOKUP(D5,'Trial Details 2018'!$P$1:$AA$80,2,FALSE)</f>
        <v>172</v>
      </c>
      <c r="H5" s="58">
        <f>VLOOKUP(D5,'Trial Details 2018'!$AC$1:$AO$80,11,FALSE)</f>
        <v>276.22500000000002</v>
      </c>
      <c r="I5" s="56">
        <v>1</v>
      </c>
      <c r="J5" s="76">
        <v>10.029999999999999</v>
      </c>
      <c r="K5" s="80"/>
      <c r="M5"/>
    </row>
    <row r="6" spans="1:29" x14ac:dyDescent="0.25">
      <c r="A6" s="56">
        <v>1001</v>
      </c>
      <c r="B6" s="11" t="s">
        <v>70</v>
      </c>
      <c r="C6" s="8" t="s">
        <v>35</v>
      </c>
      <c r="D6" s="74">
        <v>43272</v>
      </c>
      <c r="E6" s="56">
        <v>1</v>
      </c>
      <c r="F6" s="75">
        <v>13</v>
      </c>
      <c r="G6" s="75">
        <f>VLOOKUP(D6,'Trial Details 2018'!$P$1:$AA$80,2,FALSE)</f>
        <v>172</v>
      </c>
      <c r="H6" s="58">
        <f>VLOOKUP(D6,'Trial Details 2018'!$AC$1:$AO$80,11,FALSE)</f>
        <v>276.22500000000002</v>
      </c>
      <c r="I6" s="56">
        <v>1</v>
      </c>
      <c r="J6" s="76">
        <v>9.8800000000000008</v>
      </c>
      <c r="K6" s="80"/>
      <c r="M6"/>
    </row>
    <row r="7" spans="1:29" x14ac:dyDescent="0.25">
      <c r="A7" s="56">
        <v>1002</v>
      </c>
      <c r="B7" s="11" t="s">
        <v>28</v>
      </c>
      <c r="C7" s="8" t="s">
        <v>31</v>
      </c>
      <c r="D7" s="74">
        <v>43272</v>
      </c>
      <c r="E7" s="56">
        <v>1</v>
      </c>
      <c r="F7" s="75">
        <v>13</v>
      </c>
      <c r="G7" s="75">
        <f>VLOOKUP(D7,'Trial Details 2018'!$P$1:$AA$80,2,FALSE)</f>
        <v>172</v>
      </c>
      <c r="H7" s="58">
        <f>VLOOKUP(D7,'Trial Details 2018'!$AC$1:$AO$80,11,FALSE)</f>
        <v>276.22500000000002</v>
      </c>
      <c r="I7" s="56">
        <v>1</v>
      </c>
      <c r="J7" s="76">
        <v>8.7200000000000006</v>
      </c>
      <c r="K7" s="80"/>
      <c r="M7"/>
    </row>
    <row r="8" spans="1:29" x14ac:dyDescent="0.25">
      <c r="A8" s="56">
        <v>1002</v>
      </c>
      <c r="B8" s="11" t="s">
        <v>28</v>
      </c>
      <c r="C8" s="8" t="s">
        <v>32</v>
      </c>
      <c r="D8" s="74">
        <v>43272</v>
      </c>
      <c r="E8" s="56">
        <v>1</v>
      </c>
      <c r="F8" s="75">
        <v>13</v>
      </c>
      <c r="G8" s="75">
        <f>VLOOKUP(D8,'Trial Details 2018'!$P$1:$AA$80,2,FALSE)</f>
        <v>172</v>
      </c>
      <c r="H8" s="58">
        <f>VLOOKUP(D8,'Trial Details 2018'!$AC$1:$AO$80,11,FALSE)</f>
        <v>276.22500000000002</v>
      </c>
      <c r="I8" s="56">
        <v>1</v>
      </c>
      <c r="J8" s="76">
        <v>12.25</v>
      </c>
      <c r="K8" s="80"/>
      <c r="M8"/>
    </row>
    <row r="9" spans="1:29" x14ac:dyDescent="0.25">
      <c r="A9" s="56">
        <v>1002</v>
      </c>
      <c r="B9" s="11" t="s">
        <v>28</v>
      </c>
      <c r="C9" s="8" t="s">
        <v>33</v>
      </c>
      <c r="D9" s="74">
        <v>43272</v>
      </c>
      <c r="E9" s="56">
        <v>1</v>
      </c>
      <c r="F9" s="75">
        <v>13</v>
      </c>
      <c r="G9" s="75">
        <f>VLOOKUP(D9,'Trial Details 2018'!$P$1:$AA$80,2,FALSE)</f>
        <v>172</v>
      </c>
      <c r="H9" s="58">
        <f>VLOOKUP(D9,'Trial Details 2018'!$AC$1:$AO$80,11,FALSE)</f>
        <v>276.22500000000002</v>
      </c>
      <c r="I9" s="56">
        <v>1</v>
      </c>
      <c r="J9" s="76">
        <v>9.23</v>
      </c>
      <c r="K9" s="80"/>
      <c r="M9"/>
    </row>
    <row r="10" spans="1:29" x14ac:dyDescent="0.25">
      <c r="A10" s="56">
        <v>1002</v>
      </c>
      <c r="B10" s="11" t="s">
        <v>28</v>
      </c>
      <c r="C10" s="8" t="s">
        <v>34</v>
      </c>
      <c r="D10" s="74">
        <v>43272</v>
      </c>
      <c r="E10" s="56">
        <v>1</v>
      </c>
      <c r="F10" s="75">
        <v>13</v>
      </c>
      <c r="G10" s="75">
        <f>VLOOKUP(D10,'Trial Details 2018'!$P$1:$AA$80,2,FALSE)</f>
        <v>172</v>
      </c>
      <c r="H10" s="58">
        <f>VLOOKUP(D10,'Trial Details 2018'!$AC$1:$AO$80,11,FALSE)</f>
        <v>276.22500000000002</v>
      </c>
      <c r="I10" s="56">
        <v>1</v>
      </c>
      <c r="J10" s="76">
        <v>9.36</v>
      </c>
      <c r="K10" s="80"/>
      <c r="M10"/>
    </row>
    <row r="11" spans="1:29" x14ac:dyDescent="0.25">
      <c r="A11" s="56">
        <v>1002</v>
      </c>
      <c r="B11" s="11" t="s">
        <v>28</v>
      </c>
      <c r="C11" s="8" t="s">
        <v>35</v>
      </c>
      <c r="D11" s="74">
        <v>43272</v>
      </c>
      <c r="E11" s="56">
        <v>1</v>
      </c>
      <c r="F11" s="75">
        <v>13</v>
      </c>
      <c r="G11" s="75">
        <f>VLOOKUP(D11,'Trial Details 2018'!$P$1:$AA$80,2,FALSE)</f>
        <v>172</v>
      </c>
      <c r="H11" s="58">
        <f>VLOOKUP(D11,'Trial Details 2018'!$AC$1:$AO$80,11,FALSE)</f>
        <v>276.22500000000002</v>
      </c>
      <c r="I11" s="56">
        <v>1</v>
      </c>
      <c r="J11" s="76">
        <v>11.52</v>
      </c>
      <c r="K11" s="80"/>
      <c r="M11"/>
    </row>
    <row r="12" spans="1:29" x14ac:dyDescent="0.25">
      <c r="A12" s="56">
        <v>1003</v>
      </c>
      <c r="B12" s="11" t="s">
        <v>72</v>
      </c>
      <c r="C12" s="8" t="s">
        <v>31</v>
      </c>
      <c r="D12" s="74">
        <v>43272</v>
      </c>
      <c r="E12" s="56">
        <v>1</v>
      </c>
      <c r="F12" s="75">
        <v>13</v>
      </c>
      <c r="G12" s="75">
        <f>VLOOKUP(D12,'Trial Details 2018'!$P$1:$AA$80,2,FALSE)</f>
        <v>172</v>
      </c>
      <c r="H12" s="58">
        <f>VLOOKUP(D12,'Trial Details 2018'!$AC$1:$AO$80,11,FALSE)</f>
        <v>276.22500000000002</v>
      </c>
      <c r="I12" s="56">
        <v>1</v>
      </c>
      <c r="J12" s="76">
        <v>18.88</v>
      </c>
      <c r="K12" s="80"/>
      <c r="M12"/>
    </row>
    <row r="13" spans="1:29" x14ac:dyDescent="0.25">
      <c r="A13" s="56">
        <v>1003</v>
      </c>
      <c r="B13" s="11" t="s">
        <v>72</v>
      </c>
      <c r="C13" s="8" t="s">
        <v>32</v>
      </c>
      <c r="D13" s="74">
        <v>43272</v>
      </c>
      <c r="E13" s="56">
        <v>1</v>
      </c>
      <c r="F13" s="75">
        <v>13</v>
      </c>
      <c r="G13" s="75">
        <f>VLOOKUP(D13,'Trial Details 2018'!$P$1:$AA$80,2,FALSE)</f>
        <v>172</v>
      </c>
      <c r="H13" s="58">
        <f>VLOOKUP(D13,'Trial Details 2018'!$AC$1:$AO$80,11,FALSE)</f>
        <v>276.22500000000002</v>
      </c>
      <c r="I13" s="56">
        <v>1</v>
      </c>
      <c r="J13" s="76">
        <v>16.079999999999998</v>
      </c>
      <c r="K13" s="80"/>
      <c r="M13"/>
    </row>
    <row r="14" spans="1:29" x14ac:dyDescent="0.25">
      <c r="A14" s="56">
        <v>1003</v>
      </c>
      <c r="B14" s="11" t="s">
        <v>72</v>
      </c>
      <c r="C14" s="8" t="s">
        <v>33</v>
      </c>
      <c r="D14" s="74">
        <v>43272</v>
      </c>
      <c r="E14" s="56">
        <v>1</v>
      </c>
      <c r="F14" s="75">
        <v>13</v>
      </c>
      <c r="G14" s="75">
        <f>VLOOKUP(D14,'Trial Details 2018'!$P$1:$AA$80,2,FALSE)</f>
        <v>172</v>
      </c>
      <c r="H14" s="58">
        <f>VLOOKUP(D14,'Trial Details 2018'!$AC$1:$AO$80,11,FALSE)</f>
        <v>276.22500000000002</v>
      </c>
      <c r="I14" s="56">
        <v>1</v>
      </c>
      <c r="J14" s="76">
        <v>23.91</v>
      </c>
      <c r="K14" s="80"/>
      <c r="M14"/>
    </row>
    <row r="15" spans="1:29" x14ac:dyDescent="0.25">
      <c r="A15" s="56">
        <v>1003</v>
      </c>
      <c r="B15" s="11" t="s">
        <v>72</v>
      </c>
      <c r="C15" s="8" t="s">
        <v>34</v>
      </c>
      <c r="D15" s="74">
        <v>43272</v>
      </c>
      <c r="E15" s="56">
        <v>1</v>
      </c>
      <c r="F15" s="75">
        <v>13</v>
      </c>
      <c r="G15" s="75">
        <f>VLOOKUP(D15,'Trial Details 2018'!$P$1:$AA$80,2,FALSE)</f>
        <v>172</v>
      </c>
      <c r="H15" s="58">
        <f>VLOOKUP(D15,'Trial Details 2018'!$AC$1:$AO$80,11,FALSE)</f>
        <v>276.22500000000002</v>
      </c>
      <c r="I15" s="56">
        <v>1</v>
      </c>
      <c r="J15" s="76">
        <v>12.58</v>
      </c>
      <c r="K15" s="80"/>
      <c r="M15"/>
    </row>
    <row r="16" spans="1:29" x14ac:dyDescent="0.25">
      <c r="A16" s="56">
        <v>1003</v>
      </c>
      <c r="B16" s="11" t="s">
        <v>72</v>
      </c>
      <c r="C16" s="8" t="s">
        <v>35</v>
      </c>
      <c r="D16" s="74">
        <v>43272</v>
      </c>
      <c r="E16" s="56">
        <v>1</v>
      </c>
      <c r="F16" s="75">
        <v>13</v>
      </c>
      <c r="G16" s="75">
        <f>VLOOKUP(D16,'Trial Details 2018'!$P$1:$AA$80,2,FALSE)</f>
        <v>172</v>
      </c>
      <c r="H16" s="58">
        <f>VLOOKUP(D16,'Trial Details 2018'!$AC$1:$AO$80,11,FALSE)</f>
        <v>276.22500000000002</v>
      </c>
      <c r="I16" s="56">
        <v>1</v>
      </c>
      <c r="J16" s="76">
        <v>23.53</v>
      </c>
      <c r="K16" s="80"/>
      <c r="M16"/>
    </row>
    <row r="17" spans="1:13" x14ac:dyDescent="0.25">
      <c r="A17" s="56">
        <v>1004</v>
      </c>
      <c r="B17" s="11" t="s">
        <v>69</v>
      </c>
      <c r="C17" s="8" t="s">
        <v>31</v>
      </c>
      <c r="D17" s="74">
        <v>43272</v>
      </c>
      <c r="E17" s="56">
        <v>1</v>
      </c>
      <c r="F17" s="75">
        <v>13</v>
      </c>
      <c r="G17" s="75">
        <f>VLOOKUP(D17,'Trial Details 2018'!$P$1:$AA$80,2,FALSE)</f>
        <v>172</v>
      </c>
      <c r="H17" s="58">
        <f>VLOOKUP(D17,'Trial Details 2018'!$AC$1:$AO$80,11,FALSE)</f>
        <v>276.22500000000002</v>
      </c>
      <c r="I17" s="56">
        <v>1</v>
      </c>
      <c r="J17" s="76">
        <v>10.4</v>
      </c>
      <c r="K17" s="80"/>
      <c r="M17"/>
    </row>
    <row r="18" spans="1:13" x14ac:dyDescent="0.25">
      <c r="A18" s="56">
        <v>1004</v>
      </c>
      <c r="B18" s="11" t="s">
        <v>69</v>
      </c>
      <c r="C18" s="8" t="s">
        <v>32</v>
      </c>
      <c r="D18" s="74">
        <v>43272</v>
      </c>
      <c r="E18" s="56">
        <v>1</v>
      </c>
      <c r="F18" s="75">
        <v>13</v>
      </c>
      <c r="G18" s="75">
        <f>VLOOKUP(D18,'Trial Details 2018'!$P$1:$AA$80,2,FALSE)</f>
        <v>172</v>
      </c>
      <c r="H18" s="58">
        <f>VLOOKUP(D18,'Trial Details 2018'!$AC$1:$AO$80,11,FALSE)</f>
        <v>276.22500000000002</v>
      </c>
      <c r="I18" s="56">
        <v>1</v>
      </c>
      <c r="J18" s="76">
        <v>15.79</v>
      </c>
      <c r="K18" s="80"/>
      <c r="M18"/>
    </row>
    <row r="19" spans="1:13" x14ac:dyDescent="0.25">
      <c r="A19" s="56">
        <v>1004</v>
      </c>
      <c r="B19" s="11" t="s">
        <v>69</v>
      </c>
      <c r="C19" s="8" t="s">
        <v>33</v>
      </c>
      <c r="D19" s="74">
        <v>43272</v>
      </c>
      <c r="E19" s="56">
        <v>1</v>
      </c>
      <c r="F19" s="75">
        <v>13</v>
      </c>
      <c r="G19" s="75">
        <f>VLOOKUP(D19,'Trial Details 2018'!$P$1:$AA$80,2,FALSE)</f>
        <v>172</v>
      </c>
      <c r="H19" s="58">
        <f>VLOOKUP(D19,'Trial Details 2018'!$AC$1:$AO$80,11,FALSE)</f>
        <v>276.22500000000002</v>
      </c>
      <c r="I19" s="56">
        <v>1</v>
      </c>
      <c r="J19" s="76">
        <v>14.43</v>
      </c>
      <c r="K19" s="80"/>
      <c r="M19"/>
    </row>
    <row r="20" spans="1:13" x14ac:dyDescent="0.25">
      <c r="A20" s="56">
        <v>1004</v>
      </c>
      <c r="B20" s="11" t="s">
        <v>69</v>
      </c>
      <c r="C20" s="8" t="s">
        <v>34</v>
      </c>
      <c r="D20" s="74">
        <v>43272</v>
      </c>
      <c r="E20" s="56">
        <v>1</v>
      </c>
      <c r="F20" s="75">
        <v>13</v>
      </c>
      <c r="G20" s="75">
        <f>VLOOKUP(D20,'Trial Details 2018'!$P$1:$AA$80,2,FALSE)</f>
        <v>172</v>
      </c>
      <c r="H20" s="58">
        <f>VLOOKUP(D20,'Trial Details 2018'!$AC$1:$AO$80,11,FALSE)</f>
        <v>276.22500000000002</v>
      </c>
      <c r="I20" s="56">
        <v>1</v>
      </c>
      <c r="J20" s="76">
        <v>16.2</v>
      </c>
      <c r="K20" s="80"/>
      <c r="M20"/>
    </row>
    <row r="21" spans="1:13" x14ac:dyDescent="0.25">
      <c r="A21" s="56">
        <v>1004</v>
      </c>
      <c r="B21" s="11" t="s">
        <v>69</v>
      </c>
      <c r="C21" s="8" t="s">
        <v>35</v>
      </c>
      <c r="D21" s="74">
        <v>43272</v>
      </c>
      <c r="E21" s="56">
        <v>1</v>
      </c>
      <c r="F21" s="75">
        <v>13</v>
      </c>
      <c r="G21" s="75">
        <f>VLOOKUP(D21,'Trial Details 2018'!$P$1:$AA$80,2,FALSE)</f>
        <v>172</v>
      </c>
      <c r="H21" s="58">
        <f>VLOOKUP(D21,'Trial Details 2018'!$AC$1:$AO$80,11,FALSE)</f>
        <v>276.22500000000002</v>
      </c>
      <c r="I21" s="56">
        <v>1</v>
      </c>
      <c r="J21" s="76">
        <v>11.37</v>
      </c>
      <c r="K21" s="80"/>
      <c r="M21"/>
    </row>
    <row r="22" spans="1:13" x14ac:dyDescent="0.25">
      <c r="A22" s="56">
        <v>1005</v>
      </c>
      <c r="B22" s="11" t="s">
        <v>69</v>
      </c>
      <c r="C22" s="8" t="s">
        <v>31</v>
      </c>
      <c r="D22" s="74">
        <v>43272</v>
      </c>
      <c r="E22" s="56">
        <v>1</v>
      </c>
      <c r="F22" s="75">
        <v>13</v>
      </c>
      <c r="G22" s="75">
        <f>VLOOKUP(D22,'Trial Details 2018'!$P$1:$AA$80,2,FALSE)</f>
        <v>172</v>
      </c>
      <c r="H22" s="58">
        <f>VLOOKUP(D22,'Trial Details 2018'!$AC$1:$AO$80,11,FALSE)</f>
        <v>276.22500000000002</v>
      </c>
      <c r="I22" s="56">
        <v>1</v>
      </c>
      <c r="J22" s="76">
        <v>8.9700000000000006</v>
      </c>
      <c r="K22" s="80"/>
      <c r="M22"/>
    </row>
    <row r="23" spans="1:13" x14ac:dyDescent="0.25">
      <c r="A23" s="56">
        <v>1005</v>
      </c>
      <c r="B23" s="11" t="s">
        <v>69</v>
      </c>
      <c r="C23" s="8" t="s">
        <v>32</v>
      </c>
      <c r="D23" s="74">
        <v>43272</v>
      </c>
      <c r="E23" s="56">
        <v>1</v>
      </c>
      <c r="F23" s="75">
        <v>13</v>
      </c>
      <c r="G23" s="75">
        <f>VLOOKUP(D23,'Trial Details 2018'!$P$1:$AA$80,2,FALSE)</f>
        <v>172</v>
      </c>
      <c r="H23" s="58">
        <f>VLOOKUP(D23,'Trial Details 2018'!$AC$1:$AO$80,11,FALSE)</f>
        <v>276.22500000000002</v>
      </c>
      <c r="I23" s="56">
        <v>1</v>
      </c>
      <c r="J23" s="76">
        <v>9.08</v>
      </c>
      <c r="K23" s="80"/>
      <c r="M23"/>
    </row>
    <row r="24" spans="1:13" x14ac:dyDescent="0.25">
      <c r="A24" s="56">
        <v>1005</v>
      </c>
      <c r="B24" s="11" t="s">
        <v>69</v>
      </c>
      <c r="C24" s="8" t="s">
        <v>33</v>
      </c>
      <c r="D24" s="74">
        <v>43272</v>
      </c>
      <c r="E24" s="56">
        <v>1</v>
      </c>
      <c r="F24" s="75">
        <v>13</v>
      </c>
      <c r="G24" s="75">
        <f>VLOOKUP(D24,'Trial Details 2018'!$P$1:$AA$80,2,FALSE)</f>
        <v>172</v>
      </c>
      <c r="H24" s="58">
        <f>VLOOKUP(D24,'Trial Details 2018'!$AC$1:$AO$80,11,FALSE)</f>
        <v>276.22500000000002</v>
      </c>
      <c r="I24" s="56">
        <v>1</v>
      </c>
      <c r="J24" s="76">
        <v>7.96</v>
      </c>
      <c r="K24" s="80"/>
      <c r="M24"/>
    </row>
    <row r="25" spans="1:13" x14ac:dyDescent="0.25">
      <c r="A25" s="56">
        <v>1005</v>
      </c>
      <c r="B25" s="11" t="s">
        <v>69</v>
      </c>
      <c r="C25" s="8" t="s">
        <v>34</v>
      </c>
      <c r="D25" s="74">
        <v>43272</v>
      </c>
      <c r="E25" s="56">
        <v>1</v>
      </c>
      <c r="F25" s="75">
        <v>13</v>
      </c>
      <c r="G25" s="75">
        <f>VLOOKUP(D25,'Trial Details 2018'!$P$1:$AA$80,2,FALSE)</f>
        <v>172</v>
      </c>
      <c r="H25" s="58">
        <f>VLOOKUP(D25,'Trial Details 2018'!$AC$1:$AO$80,11,FALSE)</f>
        <v>276.22500000000002</v>
      </c>
      <c r="I25" s="56">
        <v>1</v>
      </c>
      <c r="J25" s="76">
        <v>9.15</v>
      </c>
      <c r="K25" s="80"/>
      <c r="M25"/>
    </row>
    <row r="26" spans="1:13" x14ac:dyDescent="0.25">
      <c r="A26" s="56">
        <v>1005</v>
      </c>
      <c r="B26" s="11" t="s">
        <v>69</v>
      </c>
      <c r="C26" s="8" t="s">
        <v>35</v>
      </c>
      <c r="D26" s="74">
        <v>43272</v>
      </c>
      <c r="E26" s="56">
        <v>1</v>
      </c>
      <c r="F26" s="75">
        <v>13</v>
      </c>
      <c r="G26" s="75">
        <f>VLOOKUP(D26,'Trial Details 2018'!$P$1:$AA$80,2,FALSE)</f>
        <v>172</v>
      </c>
      <c r="H26" s="58">
        <f>VLOOKUP(D26,'Trial Details 2018'!$AC$1:$AO$80,11,FALSE)</f>
        <v>276.22500000000002</v>
      </c>
      <c r="I26" s="56">
        <v>1</v>
      </c>
      <c r="J26" s="76">
        <v>10.65</v>
      </c>
      <c r="K26" s="80"/>
      <c r="M26"/>
    </row>
    <row r="27" spans="1:13" x14ac:dyDescent="0.25">
      <c r="A27" s="56">
        <v>1006</v>
      </c>
      <c r="B27" s="11" t="s">
        <v>72</v>
      </c>
      <c r="C27" s="8" t="s">
        <v>31</v>
      </c>
      <c r="D27" s="74">
        <v>43272</v>
      </c>
      <c r="E27" s="56">
        <v>1</v>
      </c>
      <c r="F27" s="75">
        <v>13</v>
      </c>
      <c r="G27" s="75">
        <f>VLOOKUP(D27,'Trial Details 2018'!$P$1:$AA$80,2,FALSE)</f>
        <v>172</v>
      </c>
      <c r="H27" s="58">
        <f>VLOOKUP(D27,'Trial Details 2018'!$AC$1:$AO$80,11,FALSE)</f>
        <v>276.22500000000002</v>
      </c>
      <c r="I27" s="56">
        <v>1</v>
      </c>
      <c r="J27" s="76">
        <v>24.25</v>
      </c>
      <c r="K27" s="80"/>
      <c r="M27"/>
    </row>
    <row r="28" spans="1:13" x14ac:dyDescent="0.25">
      <c r="A28" s="56">
        <v>1006</v>
      </c>
      <c r="B28" s="11" t="s">
        <v>72</v>
      </c>
      <c r="C28" s="8" t="s">
        <v>32</v>
      </c>
      <c r="D28" s="74">
        <v>43272</v>
      </c>
      <c r="E28" s="56">
        <v>1</v>
      </c>
      <c r="F28" s="75">
        <v>13</v>
      </c>
      <c r="G28" s="75">
        <f>VLOOKUP(D28,'Trial Details 2018'!$P$1:$AA$80,2,FALSE)</f>
        <v>172</v>
      </c>
      <c r="H28" s="58">
        <f>VLOOKUP(D28,'Trial Details 2018'!$AC$1:$AO$80,11,FALSE)</f>
        <v>276.22500000000002</v>
      </c>
      <c r="I28" s="56">
        <v>1</v>
      </c>
      <c r="J28" s="76">
        <v>26.59</v>
      </c>
      <c r="K28" s="80"/>
      <c r="M28"/>
    </row>
    <row r="29" spans="1:13" x14ac:dyDescent="0.25">
      <c r="A29" s="56">
        <v>1006</v>
      </c>
      <c r="B29" s="11" t="s">
        <v>72</v>
      </c>
      <c r="C29" s="8" t="s">
        <v>33</v>
      </c>
      <c r="D29" s="74">
        <v>43272</v>
      </c>
      <c r="E29" s="56">
        <v>1</v>
      </c>
      <c r="F29" s="75">
        <v>13</v>
      </c>
      <c r="G29" s="75">
        <f>VLOOKUP(D29,'Trial Details 2018'!$P$1:$AA$80,2,FALSE)</f>
        <v>172</v>
      </c>
      <c r="H29" s="58">
        <f>VLOOKUP(D29,'Trial Details 2018'!$AC$1:$AO$80,11,FALSE)</f>
        <v>276.22500000000002</v>
      </c>
      <c r="I29" s="56">
        <v>1</v>
      </c>
      <c r="J29" s="76">
        <v>18.37</v>
      </c>
      <c r="K29" s="80"/>
      <c r="M29"/>
    </row>
    <row r="30" spans="1:13" x14ac:dyDescent="0.25">
      <c r="A30" s="56">
        <v>1006</v>
      </c>
      <c r="B30" s="11" t="s">
        <v>72</v>
      </c>
      <c r="C30" s="8" t="s">
        <v>34</v>
      </c>
      <c r="D30" s="74">
        <v>43272</v>
      </c>
      <c r="E30" s="56">
        <v>1</v>
      </c>
      <c r="F30" s="75">
        <v>13</v>
      </c>
      <c r="G30" s="75">
        <f>VLOOKUP(D30,'Trial Details 2018'!$P$1:$AA$80,2,FALSE)</f>
        <v>172</v>
      </c>
      <c r="H30" s="58">
        <f>VLOOKUP(D30,'Trial Details 2018'!$AC$1:$AO$80,11,FALSE)</f>
        <v>276.22500000000002</v>
      </c>
      <c r="I30" s="56">
        <v>1</v>
      </c>
      <c r="J30" s="76">
        <v>24.38</v>
      </c>
      <c r="K30" s="80"/>
      <c r="M30"/>
    </row>
    <row r="31" spans="1:13" x14ac:dyDescent="0.25">
      <c r="A31" s="56">
        <v>1006</v>
      </c>
      <c r="B31" s="11" t="s">
        <v>72</v>
      </c>
      <c r="C31" s="8" t="s">
        <v>35</v>
      </c>
      <c r="D31" s="74">
        <v>43272</v>
      </c>
      <c r="E31" s="56">
        <v>1</v>
      </c>
      <c r="F31" s="75">
        <v>13</v>
      </c>
      <c r="G31" s="75">
        <f>VLOOKUP(D31,'Trial Details 2018'!$P$1:$AA$80,2,FALSE)</f>
        <v>172</v>
      </c>
      <c r="H31" s="58">
        <f>VLOOKUP(D31,'Trial Details 2018'!$AC$1:$AO$80,11,FALSE)</f>
        <v>276.22500000000002</v>
      </c>
      <c r="I31" s="56">
        <v>1</v>
      </c>
      <c r="J31" s="76">
        <v>15.39</v>
      </c>
      <c r="K31" s="80"/>
      <c r="M31"/>
    </row>
    <row r="32" spans="1:13" x14ac:dyDescent="0.25">
      <c r="A32" s="56">
        <v>1007</v>
      </c>
      <c r="B32" s="11" t="s">
        <v>70</v>
      </c>
      <c r="C32" s="8" t="s">
        <v>31</v>
      </c>
      <c r="D32" s="74">
        <v>43272</v>
      </c>
      <c r="E32" s="56">
        <v>1</v>
      </c>
      <c r="F32" s="75">
        <v>13</v>
      </c>
      <c r="G32" s="75">
        <f>VLOOKUP(D32,'Trial Details 2018'!$P$1:$AA$80,2,FALSE)</f>
        <v>172</v>
      </c>
      <c r="H32" s="58">
        <f>VLOOKUP(D32,'Trial Details 2018'!$AC$1:$AO$80,11,FALSE)</f>
        <v>276.22500000000002</v>
      </c>
      <c r="I32" s="56">
        <v>1</v>
      </c>
      <c r="J32" s="76">
        <v>10.86</v>
      </c>
      <c r="K32" s="80"/>
      <c r="M32"/>
    </row>
    <row r="33" spans="1:13" x14ac:dyDescent="0.25">
      <c r="A33" s="56">
        <v>1007</v>
      </c>
      <c r="B33" s="11" t="s">
        <v>70</v>
      </c>
      <c r="C33" s="8" t="s">
        <v>32</v>
      </c>
      <c r="D33" s="74">
        <v>43272</v>
      </c>
      <c r="E33" s="56">
        <v>1</v>
      </c>
      <c r="F33" s="75">
        <v>13</v>
      </c>
      <c r="G33" s="75">
        <f>VLOOKUP(D33,'Trial Details 2018'!$P$1:$AA$80,2,FALSE)</f>
        <v>172</v>
      </c>
      <c r="H33" s="58">
        <f>VLOOKUP(D33,'Trial Details 2018'!$AC$1:$AO$80,11,FALSE)</f>
        <v>276.22500000000002</v>
      </c>
      <c r="I33" s="56">
        <v>1</v>
      </c>
      <c r="J33" s="76">
        <v>8.39</v>
      </c>
      <c r="K33" s="80"/>
      <c r="M33"/>
    </row>
    <row r="34" spans="1:13" x14ac:dyDescent="0.25">
      <c r="A34" s="56">
        <v>1007</v>
      </c>
      <c r="B34" s="11" t="s">
        <v>70</v>
      </c>
      <c r="C34" s="8" t="s">
        <v>33</v>
      </c>
      <c r="D34" s="74">
        <v>43272</v>
      </c>
      <c r="E34" s="56">
        <v>1</v>
      </c>
      <c r="F34" s="75">
        <v>13</v>
      </c>
      <c r="G34" s="75">
        <f>VLOOKUP(D34,'Trial Details 2018'!$P$1:$AA$80,2,FALSE)</f>
        <v>172</v>
      </c>
      <c r="H34" s="58">
        <f>VLOOKUP(D34,'Trial Details 2018'!$AC$1:$AO$80,11,FALSE)</f>
        <v>276.22500000000002</v>
      </c>
      <c r="I34" s="56">
        <v>1</v>
      </c>
      <c r="J34" s="76">
        <v>6.32</v>
      </c>
      <c r="K34" s="80"/>
      <c r="M34"/>
    </row>
    <row r="35" spans="1:13" x14ac:dyDescent="0.25">
      <c r="A35" s="56">
        <v>1007</v>
      </c>
      <c r="B35" s="11" t="s">
        <v>70</v>
      </c>
      <c r="C35" s="8" t="s">
        <v>34</v>
      </c>
      <c r="D35" s="74">
        <v>43272</v>
      </c>
      <c r="E35" s="56">
        <v>1</v>
      </c>
      <c r="F35" s="75">
        <v>13</v>
      </c>
      <c r="G35" s="75">
        <f>VLOOKUP(D35,'Trial Details 2018'!$P$1:$AA$80,2,FALSE)</f>
        <v>172</v>
      </c>
      <c r="H35" s="58">
        <f>VLOOKUP(D35,'Trial Details 2018'!$AC$1:$AO$80,11,FALSE)</f>
        <v>276.22500000000002</v>
      </c>
      <c r="I35" s="56">
        <v>1</v>
      </c>
      <c r="J35" s="76">
        <v>11.84</v>
      </c>
      <c r="K35" s="80"/>
      <c r="M35"/>
    </row>
    <row r="36" spans="1:13" x14ac:dyDescent="0.25">
      <c r="A36" s="56">
        <v>1007</v>
      </c>
      <c r="B36" s="11" t="s">
        <v>70</v>
      </c>
      <c r="C36" s="8" t="s">
        <v>35</v>
      </c>
      <c r="D36" s="74">
        <v>43272</v>
      </c>
      <c r="E36" s="56">
        <v>1</v>
      </c>
      <c r="F36" s="75">
        <v>13</v>
      </c>
      <c r="G36" s="75">
        <f>VLOOKUP(D36,'Trial Details 2018'!$P$1:$AA$80,2,FALSE)</f>
        <v>172</v>
      </c>
      <c r="H36" s="58">
        <f>VLOOKUP(D36,'Trial Details 2018'!$AC$1:$AO$80,11,FALSE)</f>
        <v>276.22500000000002</v>
      </c>
      <c r="I36" s="56">
        <v>1</v>
      </c>
      <c r="J36" s="76">
        <v>9.9</v>
      </c>
      <c r="K36" s="80"/>
      <c r="M36"/>
    </row>
    <row r="37" spans="1:13" x14ac:dyDescent="0.25">
      <c r="A37" s="56">
        <v>1008</v>
      </c>
      <c r="B37" s="11" t="s">
        <v>28</v>
      </c>
      <c r="C37" s="8" t="s">
        <v>31</v>
      </c>
      <c r="D37" s="74">
        <v>43272</v>
      </c>
      <c r="E37" s="56">
        <v>1</v>
      </c>
      <c r="F37" s="75">
        <v>13</v>
      </c>
      <c r="G37" s="75">
        <f>VLOOKUP(D37,'Trial Details 2018'!$P$1:$AA$80,2,FALSE)</f>
        <v>172</v>
      </c>
      <c r="H37" s="58">
        <f>VLOOKUP(D37,'Trial Details 2018'!$AC$1:$AO$80,11,FALSE)</f>
        <v>276.22500000000002</v>
      </c>
      <c r="I37" s="56">
        <v>1</v>
      </c>
      <c r="J37" s="76">
        <v>8.7899999999999991</v>
      </c>
      <c r="K37" s="80"/>
      <c r="M37"/>
    </row>
    <row r="38" spans="1:13" x14ac:dyDescent="0.25">
      <c r="A38" s="56">
        <v>1008</v>
      </c>
      <c r="B38" s="11" t="s">
        <v>28</v>
      </c>
      <c r="C38" s="8" t="s">
        <v>32</v>
      </c>
      <c r="D38" s="74">
        <v>43272</v>
      </c>
      <c r="E38" s="56">
        <v>1</v>
      </c>
      <c r="F38" s="75">
        <v>13</v>
      </c>
      <c r="G38" s="75">
        <f>VLOOKUP(D38,'Trial Details 2018'!$P$1:$AA$80,2,FALSE)</f>
        <v>172</v>
      </c>
      <c r="H38" s="58">
        <f>VLOOKUP(D38,'Trial Details 2018'!$AC$1:$AO$80,11,FALSE)</f>
        <v>276.22500000000002</v>
      </c>
      <c r="I38" s="56">
        <v>1</v>
      </c>
      <c r="J38" s="76">
        <v>9.91</v>
      </c>
      <c r="K38" s="80"/>
      <c r="M38"/>
    </row>
    <row r="39" spans="1:13" x14ac:dyDescent="0.25">
      <c r="A39" s="56">
        <v>1008</v>
      </c>
      <c r="B39" s="11" t="s">
        <v>28</v>
      </c>
      <c r="C39" s="8" t="s">
        <v>33</v>
      </c>
      <c r="D39" s="74">
        <v>43272</v>
      </c>
      <c r="E39" s="56">
        <v>1</v>
      </c>
      <c r="F39" s="75">
        <v>13</v>
      </c>
      <c r="G39" s="75">
        <f>VLOOKUP(D39,'Trial Details 2018'!$P$1:$AA$80,2,FALSE)</f>
        <v>172</v>
      </c>
      <c r="H39" s="58">
        <f>VLOOKUP(D39,'Trial Details 2018'!$AC$1:$AO$80,11,FALSE)</f>
        <v>276.22500000000002</v>
      </c>
      <c r="I39" s="56">
        <v>1</v>
      </c>
      <c r="J39" s="76">
        <v>7.89</v>
      </c>
      <c r="K39" s="80"/>
      <c r="M39"/>
    </row>
    <row r="40" spans="1:13" x14ac:dyDescent="0.25">
      <c r="A40" s="56">
        <v>1008</v>
      </c>
      <c r="B40" s="11" t="s">
        <v>28</v>
      </c>
      <c r="C40" s="8" t="s">
        <v>34</v>
      </c>
      <c r="D40" s="74">
        <v>43272</v>
      </c>
      <c r="E40" s="56">
        <v>1</v>
      </c>
      <c r="F40" s="75">
        <v>13</v>
      </c>
      <c r="G40" s="75">
        <f>VLOOKUP(D40,'Trial Details 2018'!$P$1:$AA$80,2,FALSE)</f>
        <v>172</v>
      </c>
      <c r="H40" s="58">
        <f>VLOOKUP(D40,'Trial Details 2018'!$AC$1:$AO$80,11,FALSE)</f>
        <v>276.22500000000002</v>
      </c>
      <c r="I40" s="56">
        <v>1</v>
      </c>
      <c r="J40" s="76">
        <v>9.6300000000000008</v>
      </c>
      <c r="K40" s="80"/>
      <c r="M40"/>
    </row>
    <row r="41" spans="1:13" x14ac:dyDescent="0.25">
      <c r="A41" s="56">
        <v>1008</v>
      </c>
      <c r="B41" s="11" t="s">
        <v>28</v>
      </c>
      <c r="C41" s="8" t="s">
        <v>35</v>
      </c>
      <c r="D41" s="74">
        <v>43272</v>
      </c>
      <c r="E41" s="56">
        <v>1</v>
      </c>
      <c r="F41" s="75">
        <v>13</v>
      </c>
      <c r="G41" s="75">
        <f>VLOOKUP(D41,'Trial Details 2018'!$P$1:$AA$80,2,FALSE)</f>
        <v>172</v>
      </c>
      <c r="H41" s="58">
        <f>VLOOKUP(D41,'Trial Details 2018'!$AC$1:$AO$80,11,FALSE)</f>
        <v>276.22500000000002</v>
      </c>
      <c r="I41" s="56">
        <v>1</v>
      </c>
      <c r="J41" s="76">
        <v>7.77</v>
      </c>
      <c r="K41" s="80"/>
      <c r="M41"/>
    </row>
    <row r="42" spans="1:13" x14ac:dyDescent="0.25">
      <c r="A42" s="56">
        <v>1009</v>
      </c>
      <c r="B42" s="11" t="s">
        <v>28</v>
      </c>
      <c r="C42" s="8" t="s">
        <v>31</v>
      </c>
      <c r="D42" s="74">
        <v>43272</v>
      </c>
      <c r="E42" s="56">
        <v>1</v>
      </c>
      <c r="F42" s="75">
        <v>13</v>
      </c>
      <c r="G42" s="75">
        <f>VLOOKUP(D42,'Trial Details 2018'!$P$1:$AA$80,2,FALSE)</f>
        <v>172</v>
      </c>
      <c r="H42" s="58">
        <f>VLOOKUP(D42,'Trial Details 2018'!$AC$1:$AO$80,11,FALSE)</f>
        <v>276.22500000000002</v>
      </c>
      <c r="I42" s="56">
        <v>1</v>
      </c>
      <c r="J42" s="76">
        <v>8.11</v>
      </c>
      <c r="K42" s="80"/>
      <c r="M42"/>
    </row>
    <row r="43" spans="1:13" x14ac:dyDescent="0.25">
      <c r="A43" s="56">
        <v>1009</v>
      </c>
      <c r="B43" s="11" t="s">
        <v>28</v>
      </c>
      <c r="C43" s="8" t="s">
        <v>32</v>
      </c>
      <c r="D43" s="74">
        <v>43272</v>
      </c>
      <c r="E43" s="56">
        <v>1</v>
      </c>
      <c r="F43" s="75">
        <v>13</v>
      </c>
      <c r="G43" s="75">
        <f>VLOOKUP(D43,'Trial Details 2018'!$P$1:$AA$80,2,FALSE)</f>
        <v>172</v>
      </c>
      <c r="H43" s="58">
        <f>VLOOKUP(D43,'Trial Details 2018'!$AC$1:$AO$80,11,FALSE)</f>
        <v>276.22500000000002</v>
      </c>
      <c r="I43" s="56">
        <v>1</v>
      </c>
      <c r="J43" s="76">
        <v>11.94</v>
      </c>
      <c r="K43" s="80"/>
      <c r="M43"/>
    </row>
    <row r="44" spans="1:13" x14ac:dyDescent="0.25">
      <c r="A44" s="56">
        <v>1009</v>
      </c>
      <c r="B44" s="11" t="s">
        <v>28</v>
      </c>
      <c r="C44" s="8" t="s">
        <v>33</v>
      </c>
      <c r="D44" s="74">
        <v>43272</v>
      </c>
      <c r="E44" s="56">
        <v>1</v>
      </c>
      <c r="F44" s="75">
        <v>13</v>
      </c>
      <c r="G44" s="75">
        <f>VLOOKUP(D44,'Trial Details 2018'!$P$1:$AA$80,2,FALSE)</f>
        <v>172</v>
      </c>
      <c r="H44" s="58">
        <f>VLOOKUP(D44,'Trial Details 2018'!$AC$1:$AO$80,11,FALSE)</f>
        <v>276.22500000000002</v>
      </c>
      <c r="I44" s="56">
        <v>1</v>
      </c>
      <c r="J44" s="76">
        <v>6.71</v>
      </c>
      <c r="K44" s="80"/>
      <c r="M44"/>
    </row>
    <row r="45" spans="1:13" x14ac:dyDescent="0.25">
      <c r="A45" s="56">
        <v>1009</v>
      </c>
      <c r="B45" s="11" t="s">
        <v>28</v>
      </c>
      <c r="C45" s="8" t="s">
        <v>34</v>
      </c>
      <c r="D45" s="74">
        <v>43272</v>
      </c>
      <c r="E45" s="56">
        <v>1</v>
      </c>
      <c r="F45" s="75">
        <v>13</v>
      </c>
      <c r="G45" s="75">
        <f>VLOOKUP(D45,'Trial Details 2018'!$P$1:$AA$80,2,FALSE)</f>
        <v>172</v>
      </c>
      <c r="H45" s="58">
        <f>VLOOKUP(D45,'Trial Details 2018'!$AC$1:$AO$80,11,FALSE)</f>
        <v>276.22500000000002</v>
      </c>
      <c r="I45" s="56">
        <v>1</v>
      </c>
      <c r="J45" s="76">
        <v>10.53</v>
      </c>
      <c r="K45" s="80"/>
      <c r="M45"/>
    </row>
    <row r="46" spans="1:13" x14ac:dyDescent="0.25">
      <c r="A46" s="56">
        <v>1009</v>
      </c>
      <c r="B46" s="11" t="s">
        <v>28</v>
      </c>
      <c r="C46" s="8" t="s">
        <v>35</v>
      </c>
      <c r="D46" s="74">
        <v>43272</v>
      </c>
      <c r="E46" s="56">
        <v>1</v>
      </c>
      <c r="F46" s="75">
        <v>13</v>
      </c>
      <c r="G46" s="75">
        <f>VLOOKUP(D46,'Trial Details 2018'!$P$1:$AA$80,2,FALSE)</f>
        <v>172</v>
      </c>
      <c r="H46" s="58">
        <f>VLOOKUP(D46,'Trial Details 2018'!$AC$1:$AO$80,11,FALSE)</f>
        <v>276.22500000000002</v>
      </c>
      <c r="I46" s="56">
        <v>1</v>
      </c>
      <c r="J46" s="76">
        <v>12.43</v>
      </c>
      <c r="K46" s="80"/>
      <c r="M46"/>
    </row>
    <row r="47" spans="1:13" x14ac:dyDescent="0.25">
      <c r="A47" s="56">
        <v>1010</v>
      </c>
      <c r="B47" s="11" t="s">
        <v>69</v>
      </c>
      <c r="C47" s="8" t="s">
        <v>31</v>
      </c>
      <c r="D47" s="74">
        <v>43272</v>
      </c>
      <c r="E47" s="56">
        <v>1</v>
      </c>
      <c r="F47" s="75">
        <v>13</v>
      </c>
      <c r="G47" s="75">
        <f>VLOOKUP(D47,'Trial Details 2018'!$P$1:$AA$80,2,FALSE)</f>
        <v>172</v>
      </c>
      <c r="H47" s="58">
        <f>VLOOKUP(D47,'Trial Details 2018'!$AC$1:$AO$80,11,FALSE)</f>
        <v>276.22500000000002</v>
      </c>
      <c r="I47" s="56">
        <v>1</v>
      </c>
      <c r="J47" s="76">
        <v>17.239999999999998</v>
      </c>
      <c r="K47" s="80"/>
      <c r="M47"/>
    </row>
    <row r="48" spans="1:13" x14ac:dyDescent="0.25">
      <c r="A48" s="56">
        <v>1010</v>
      </c>
      <c r="B48" s="11" t="s">
        <v>69</v>
      </c>
      <c r="C48" s="8" t="s">
        <v>32</v>
      </c>
      <c r="D48" s="74">
        <v>43272</v>
      </c>
      <c r="E48" s="56">
        <v>1</v>
      </c>
      <c r="F48" s="75">
        <v>13</v>
      </c>
      <c r="G48" s="75">
        <f>VLOOKUP(D48,'Trial Details 2018'!$P$1:$AA$80,2,FALSE)</f>
        <v>172</v>
      </c>
      <c r="H48" s="58">
        <f>VLOOKUP(D48,'Trial Details 2018'!$AC$1:$AO$80,11,FALSE)</f>
        <v>276.22500000000002</v>
      </c>
      <c r="I48" s="56">
        <v>1</v>
      </c>
      <c r="J48" s="76">
        <v>16.89</v>
      </c>
      <c r="K48" s="80"/>
      <c r="M48"/>
    </row>
    <row r="49" spans="1:13" x14ac:dyDescent="0.25">
      <c r="A49" s="56">
        <v>1010</v>
      </c>
      <c r="B49" s="11" t="s">
        <v>69</v>
      </c>
      <c r="C49" s="8" t="s">
        <v>33</v>
      </c>
      <c r="D49" s="74">
        <v>43272</v>
      </c>
      <c r="E49" s="56">
        <v>1</v>
      </c>
      <c r="F49" s="75">
        <v>13</v>
      </c>
      <c r="G49" s="75">
        <f>VLOOKUP(D49,'Trial Details 2018'!$P$1:$AA$80,2,FALSE)</f>
        <v>172</v>
      </c>
      <c r="H49" s="58">
        <f>VLOOKUP(D49,'Trial Details 2018'!$AC$1:$AO$80,11,FALSE)</f>
        <v>276.22500000000002</v>
      </c>
      <c r="I49" s="56">
        <v>1</v>
      </c>
      <c r="J49" s="76">
        <v>16.37</v>
      </c>
      <c r="K49" s="80"/>
      <c r="M49"/>
    </row>
    <row r="50" spans="1:13" x14ac:dyDescent="0.25">
      <c r="A50" s="56">
        <v>1010</v>
      </c>
      <c r="B50" s="11" t="s">
        <v>69</v>
      </c>
      <c r="C50" s="8" t="s">
        <v>34</v>
      </c>
      <c r="D50" s="74">
        <v>43272</v>
      </c>
      <c r="E50" s="56">
        <v>1</v>
      </c>
      <c r="F50" s="75">
        <v>13</v>
      </c>
      <c r="G50" s="75">
        <f>VLOOKUP(D50,'Trial Details 2018'!$P$1:$AA$80,2,FALSE)</f>
        <v>172</v>
      </c>
      <c r="H50" s="58">
        <f>VLOOKUP(D50,'Trial Details 2018'!$AC$1:$AO$80,11,FALSE)</f>
        <v>276.22500000000002</v>
      </c>
      <c r="I50" s="56">
        <v>1</v>
      </c>
      <c r="J50" s="76">
        <v>17.2</v>
      </c>
      <c r="K50" s="80"/>
      <c r="M50"/>
    </row>
    <row r="51" spans="1:13" x14ac:dyDescent="0.25">
      <c r="A51" s="56">
        <v>1010</v>
      </c>
      <c r="B51" s="11" t="s">
        <v>69</v>
      </c>
      <c r="C51" s="8" t="s">
        <v>35</v>
      </c>
      <c r="D51" s="74">
        <v>43272</v>
      </c>
      <c r="E51" s="56">
        <v>1</v>
      </c>
      <c r="F51" s="75">
        <v>13</v>
      </c>
      <c r="G51" s="75">
        <f>VLOOKUP(D51,'Trial Details 2018'!$P$1:$AA$80,2,FALSE)</f>
        <v>172</v>
      </c>
      <c r="H51" s="58">
        <f>VLOOKUP(D51,'Trial Details 2018'!$AC$1:$AO$80,11,FALSE)</f>
        <v>276.22500000000002</v>
      </c>
      <c r="I51" s="56">
        <v>1</v>
      </c>
      <c r="J51" s="76">
        <v>24.02</v>
      </c>
      <c r="K51" s="80"/>
      <c r="M51"/>
    </row>
    <row r="52" spans="1:13" x14ac:dyDescent="0.25">
      <c r="A52" s="56">
        <v>1011</v>
      </c>
      <c r="B52" s="11" t="s">
        <v>72</v>
      </c>
      <c r="C52" s="8" t="s">
        <v>31</v>
      </c>
      <c r="D52" s="74">
        <v>43272</v>
      </c>
      <c r="E52" s="56">
        <v>1</v>
      </c>
      <c r="F52" s="75">
        <v>13</v>
      </c>
      <c r="G52" s="75">
        <f>VLOOKUP(D52,'Trial Details 2018'!$P$1:$AA$80,2,FALSE)</f>
        <v>172</v>
      </c>
      <c r="H52" s="58">
        <f>VLOOKUP(D52,'Trial Details 2018'!$AC$1:$AO$80,11,FALSE)</f>
        <v>276.22500000000002</v>
      </c>
      <c r="I52" s="56">
        <v>1</v>
      </c>
      <c r="J52" s="76">
        <v>10.94</v>
      </c>
      <c r="K52" s="80"/>
      <c r="M52"/>
    </row>
    <row r="53" spans="1:13" x14ac:dyDescent="0.25">
      <c r="A53" s="56">
        <v>1011</v>
      </c>
      <c r="B53" s="11" t="s">
        <v>72</v>
      </c>
      <c r="C53" s="8" t="s">
        <v>32</v>
      </c>
      <c r="D53" s="74">
        <v>43272</v>
      </c>
      <c r="E53" s="56">
        <v>1</v>
      </c>
      <c r="F53" s="75">
        <v>13</v>
      </c>
      <c r="G53" s="75">
        <f>VLOOKUP(D53,'Trial Details 2018'!$P$1:$AA$80,2,FALSE)</f>
        <v>172</v>
      </c>
      <c r="H53" s="58">
        <f>VLOOKUP(D53,'Trial Details 2018'!$AC$1:$AO$80,11,FALSE)</f>
        <v>276.22500000000002</v>
      </c>
      <c r="I53" s="56">
        <v>1</v>
      </c>
      <c r="J53" s="76">
        <v>13.16</v>
      </c>
      <c r="K53" s="80"/>
      <c r="M53"/>
    </row>
    <row r="54" spans="1:13" x14ac:dyDescent="0.25">
      <c r="A54" s="56">
        <v>1011</v>
      </c>
      <c r="B54" s="11" t="s">
        <v>72</v>
      </c>
      <c r="C54" s="8" t="s">
        <v>33</v>
      </c>
      <c r="D54" s="74">
        <v>43272</v>
      </c>
      <c r="E54" s="56">
        <v>1</v>
      </c>
      <c r="F54" s="75">
        <v>13</v>
      </c>
      <c r="G54" s="75">
        <f>VLOOKUP(D54,'Trial Details 2018'!$P$1:$AA$80,2,FALSE)</f>
        <v>172</v>
      </c>
      <c r="H54" s="58">
        <f>VLOOKUP(D54,'Trial Details 2018'!$AC$1:$AO$80,11,FALSE)</f>
        <v>276.22500000000002</v>
      </c>
      <c r="I54" s="56">
        <v>1</v>
      </c>
      <c r="J54" s="76">
        <v>12.46</v>
      </c>
      <c r="K54" s="80"/>
      <c r="M54"/>
    </row>
    <row r="55" spans="1:13" x14ac:dyDescent="0.25">
      <c r="A55" s="56">
        <v>1011</v>
      </c>
      <c r="B55" s="11" t="s">
        <v>72</v>
      </c>
      <c r="C55" s="8" t="s">
        <v>34</v>
      </c>
      <c r="D55" s="74">
        <v>43272</v>
      </c>
      <c r="E55" s="56">
        <v>1</v>
      </c>
      <c r="F55" s="75">
        <v>13</v>
      </c>
      <c r="G55" s="75">
        <f>VLOOKUP(D55,'Trial Details 2018'!$P$1:$AA$80,2,FALSE)</f>
        <v>172</v>
      </c>
      <c r="H55" s="58">
        <f>VLOOKUP(D55,'Trial Details 2018'!$AC$1:$AO$80,11,FALSE)</f>
        <v>276.22500000000002</v>
      </c>
      <c r="I55" s="56">
        <v>1</v>
      </c>
      <c r="J55" s="76">
        <v>12.18</v>
      </c>
      <c r="K55" s="80"/>
      <c r="M55"/>
    </row>
    <row r="56" spans="1:13" x14ac:dyDescent="0.25">
      <c r="A56" s="56">
        <v>1011</v>
      </c>
      <c r="B56" s="11" t="s">
        <v>72</v>
      </c>
      <c r="C56" s="8" t="s">
        <v>35</v>
      </c>
      <c r="D56" s="74">
        <v>43272</v>
      </c>
      <c r="E56" s="56">
        <v>1</v>
      </c>
      <c r="F56" s="75">
        <v>13</v>
      </c>
      <c r="G56" s="75">
        <f>VLOOKUP(D56,'Trial Details 2018'!$P$1:$AA$80,2,FALSE)</f>
        <v>172</v>
      </c>
      <c r="H56" s="58">
        <f>VLOOKUP(D56,'Trial Details 2018'!$AC$1:$AO$80,11,FALSE)</f>
        <v>276.22500000000002</v>
      </c>
      <c r="I56" s="56">
        <v>1</v>
      </c>
      <c r="J56" s="76">
        <v>12.59</v>
      </c>
      <c r="K56" s="80"/>
      <c r="M56"/>
    </row>
    <row r="57" spans="1:13" x14ac:dyDescent="0.25">
      <c r="A57" s="56">
        <v>1012</v>
      </c>
      <c r="B57" s="11" t="s">
        <v>70</v>
      </c>
      <c r="C57" s="8" t="s">
        <v>31</v>
      </c>
      <c r="D57" s="74">
        <v>43272</v>
      </c>
      <c r="E57" s="56">
        <v>1</v>
      </c>
      <c r="F57" s="75">
        <v>13</v>
      </c>
      <c r="G57" s="75">
        <f>VLOOKUP(D57,'Trial Details 2018'!$P$1:$AA$80,2,FALSE)</f>
        <v>172</v>
      </c>
      <c r="H57" s="58">
        <f>VLOOKUP(D57,'Trial Details 2018'!$AC$1:$AO$80,11,FALSE)</f>
        <v>276.22500000000002</v>
      </c>
      <c r="I57" s="56">
        <v>1</v>
      </c>
      <c r="J57" s="76">
        <v>12.84</v>
      </c>
      <c r="K57" s="80"/>
      <c r="M57"/>
    </row>
    <row r="58" spans="1:13" x14ac:dyDescent="0.25">
      <c r="A58" s="56">
        <v>1012</v>
      </c>
      <c r="B58" s="11" t="s">
        <v>70</v>
      </c>
      <c r="C58" s="8" t="s">
        <v>32</v>
      </c>
      <c r="D58" s="74">
        <v>43272</v>
      </c>
      <c r="E58" s="56">
        <v>1</v>
      </c>
      <c r="F58" s="75">
        <v>13</v>
      </c>
      <c r="G58" s="75">
        <f>VLOOKUP(D58,'Trial Details 2018'!$P$1:$AA$80,2,FALSE)</f>
        <v>172</v>
      </c>
      <c r="H58" s="58">
        <f>VLOOKUP(D58,'Trial Details 2018'!$AC$1:$AO$80,11,FALSE)</f>
        <v>276.22500000000002</v>
      </c>
      <c r="I58" s="56">
        <v>1</v>
      </c>
      <c r="J58" s="76">
        <v>11.22</v>
      </c>
      <c r="K58" s="80"/>
      <c r="M58"/>
    </row>
    <row r="59" spans="1:13" x14ac:dyDescent="0.25">
      <c r="A59" s="56">
        <v>1012</v>
      </c>
      <c r="B59" s="11" t="s">
        <v>70</v>
      </c>
      <c r="C59" s="8" t="s">
        <v>33</v>
      </c>
      <c r="D59" s="74">
        <v>43272</v>
      </c>
      <c r="E59" s="56">
        <v>1</v>
      </c>
      <c r="F59" s="75">
        <v>13</v>
      </c>
      <c r="G59" s="75">
        <f>VLOOKUP(D59,'Trial Details 2018'!$P$1:$AA$80,2,FALSE)</f>
        <v>172</v>
      </c>
      <c r="H59" s="58">
        <f>VLOOKUP(D59,'Trial Details 2018'!$AC$1:$AO$80,11,FALSE)</f>
        <v>276.22500000000002</v>
      </c>
      <c r="I59" s="56">
        <v>1</v>
      </c>
      <c r="J59" s="76">
        <v>8.35</v>
      </c>
      <c r="K59" s="80"/>
      <c r="M59"/>
    </row>
    <row r="60" spans="1:13" x14ac:dyDescent="0.25">
      <c r="A60" s="56">
        <v>1012</v>
      </c>
      <c r="B60" s="11" t="s">
        <v>70</v>
      </c>
      <c r="C60" s="8" t="s">
        <v>34</v>
      </c>
      <c r="D60" s="74">
        <v>43272</v>
      </c>
      <c r="E60" s="56">
        <v>1</v>
      </c>
      <c r="F60" s="75">
        <v>13</v>
      </c>
      <c r="G60" s="75">
        <f>VLOOKUP(D60,'Trial Details 2018'!$P$1:$AA$80,2,FALSE)</f>
        <v>172</v>
      </c>
      <c r="H60" s="58">
        <f>VLOOKUP(D60,'Trial Details 2018'!$AC$1:$AO$80,11,FALSE)</f>
        <v>276.22500000000002</v>
      </c>
      <c r="I60" s="56">
        <v>1</v>
      </c>
      <c r="J60" s="76">
        <v>8.7100000000000009</v>
      </c>
      <c r="K60" s="80"/>
      <c r="M60"/>
    </row>
    <row r="61" spans="1:13" x14ac:dyDescent="0.25">
      <c r="A61" s="56">
        <v>1012</v>
      </c>
      <c r="B61" s="11" t="s">
        <v>70</v>
      </c>
      <c r="C61" s="8" t="s">
        <v>35</v>
      </c>
      <c r="D61" s="74">
        <v>43272</v>
      </c>
      <c r="E61" s="56">
        <v>1</v>
      </c>
      <c r="F61" s="75">
        <v>13</v>
      </c>
      <c r="G61" s="75">
        <f>VLOOKUP(D61,'Trial Details 2018'!$P$1:$AA$80,2,FALSE)</f>
        <v>172</v>
      </c>
      <c r="H61" s="58">
        <f>VLOOKUP(D61,'Trial Details 2018'!$AC$1:$AO$80,11,FALSE)</f>
        <v>276.22500000000002</v>
      </c>
      <c r="I61" s="56">
        <v>1</v>
      </c>
      <c r="J61" s="76">
        <v>13.25</v>
      </c>
      <c r="K61" s="80"/>
      <c r="M61"/>
    </row>
    <row r="62" spans="1:13" x14ac:dyDescent="0.25">
      <c r="A62" s="56">
        <v>1001</v>
      </c>
      <c r="B62" s="11" t="s">
        <v>70</v>
      </c>
      <c r="C62" s="8" t="s">
        <v>31</v>
      </c>
      <c r="D62" s="74">
        <v>43279</v>
      </c>
      <c r="E62" s="56">
        <v>2</v>
      </c>
      <c r="F62" s="75">
        <v>20</v>
      </c>
      <c r="G62" s="75">
        <f>VLOOKUP(D62,'Trial Details 2018'!$P$1:$AA$80,2,FALSE)</f>
        <v>179</v>
      </c>
      <c r="H62" s="58">
        <f>VLOOKUP(D62,'Trial Details 2018'!$AC$1:$AO$80,11,FALSE)</f>
        <v>416.57499999999999</v>
      </c>
      <c r="I62" s="56">
        <v>2</v>
      </c>
      <c r="J62" s="56">
        <v>59.88</v>
      </c>
      <c r="K62" s="80"/>
      <c r="M62"/>
    </row>
    <row r="63" spans="1:13" x14ac:dyDescent="0.25">
      <c r="A63" s="56">
        <v>1001</v>
      </c>
      <c r="B63" s="11" t="s">
        <v>70</v>
      </c>
      <c r="C63" s="8" t="s">
        <v>32</v>
      </c>
      <c r="D63" s="74">
        <v>43279</v>
      </c>
      <c r="E63" s="56">
        <v>2</v>
      </c>
      <c r="F63" s="75">
        <v>20</v>
      </c>
      <c r="G63" s="75">
        <f>VLOOKUP(D63,'Trial Details 2018'!$P$1:$AA$80,2,FALSE)</f>
        <v>179</v>
      </c>
      <c r="H63" s="58">
        <f>VLOOKUP(D63,'Trial Details 2018'!$AC$1:$AO$80,11,FALSE)</f>
        <v>416.57499999999999</v>
      </c>
      <c r="I63" s="56">
        <v>2</v>
      </c>
      <c r="J63" s="56">
        <v>51.62</v>
      </c>
      <c r="K63" s="80"/>
      <c r="M63"/>
    </row>
    <row r="64" spans="1:13" x14ac:dyDescent="0.25">
      <c r="A64" s="56">
        <v>1001</v>
      </c>
      <c r="B64" s="11" t="s">
        <v>70</v>
      </c>
      <c r="C64" s="8" t="s">
        <v>33</v>
      </c>
      <c r="D64" s="74">
        <v>43279</v>
      </c>
      <c r="E64" s="56">
        <v>2</v>
      </c>
      <c r="F64" s="75">
        <v>20</v>
      </c>
      <c r="G64" s="75">
        <f>VLOOKUP(D64,'Trial Details 2018'!$P$1:$AA$80,2,FALSE)</f>
        <v>179</v>
      </c>
      <c r="H64" s="58">
        <f>VLOOKUP(D64,'Trial Details 2018'!$AC$1:$AO$80,11,FALSE)</f>
        <v>416.57499999999999</v>
      </c>
      <c r="I64" s="56">
        <v>2</v>
      </c>
      <c r="J64" s="56">
        <v>47.95</v>
      </c>
      <c r="K64" s="80"/>
      <c r="M64"/>
    </row>
    <row r="65" spans="1:13" x14ac:dyDescent="0.25">
      <c r="A65" s="56">
        <v>1001</v>
      </c>
      <c r="B65" s="11" t="s">
        <v>70</v>
      </c>
      <c r="C65" s="8" t="s">
        <v>34</v>
      </c>
      <c r="D65" s="74">
        <v>43279</v>
      </c>
      <c r="E65" s="56">
        <v>2</v>
      </c>
      <c r="F65" s="75">
        <v>20</v>
      </c>
      <c r="G65" s="75">
        <f>VLOOKUP(D65,'Trial Details 2018'!$P$1:$AA$80,2,FALSE)</f>
        <v>179</v>
      </c>
      <c r="H65" s="58">
        <f>VLOOKUP(D65,'Trial Details 2018'!$AC$1:$AO$80,11,FALSE)</f>
        <v>416.57499999999999</v>
      </c>
      <c r="I65" s="56">
        <v>2</v>
      </c>
      <c r="J65" s="56">
        <v>54.9</v>
      </c>
      <c r="K65" s="80"/>
      <c r="M65"/>
    </row>
    <row r="66" spans="1:13" x14ac:dyDescent="0.25">
      <c r="A66" s="56">
        <v>1001</v>
      </c>
      <c r="B66" s="11" t="s">
        <v>70</v>
      </c>
      <c r="C66" s="8" t="s">
        <v>35</v>
      </c>
      <c r="D66" s="74">
        <v>43279</v>
      </c>
      <c r="E66" s="56">
        <v>2</v>
      </c>
      <c r="F66" s="75">
        <v>20</v>
      </c>
      <c r="G66" s="75">
        <f>VLOOKUP(D66,'Trial Details 2018'!$P$1:$AA$80,2,FALSE)</f>
        <v>179</v>
      </c>
      <c r="H66" s="58">
        <f>VLOOKUP(D66,'Trial Details 2018'!$AC$1:$AO$80,11,FALSE)</f>
        <v>416.57499999999999</v>
      </c>
      <c r="I66" s="56">
        <v>2</v>
      </c>
      <c r="J66" s="56">
        <v>62.59</v>
      </c>
      <c r="K66" s="80"/>
      <c r="M66"/>
    </row>
    <row r="67" spans="1:13" x14ac:dyDescent="0.25">
      <c r="A67" s="56">
        <v>1002</v>
      </c>
      <c r="B67" s="11" t="s">
        <v>28</v>
      </c>
      <c r="C67" s="8" t="s">
        <v>31</v>
      </c>
      <c r="D67" s="74">
        <v>43279</v>
      </c>
      <c r="E67" s="56">
        <v>2</v>
      </c>
      <c r="F67" s="75">
        <v>20</v>
      </c>
      <c r="G67" s="75">
        <f>VLOOKUP(D67,'Trial Details 2018'!$P$1:$AA$80,2,FALSE)</f>
        <v>179</v>
      </c>
      <c r="H67" s="58">
        <f>VLOOKUP(D67,'Trial Details 2018'!$AC$1:$AO$80,11,FALSE)</f>
        <v>416.57499999999999</v>
      </c>
      <c r="I67" s="56">
        <v>2</v>
      </c>
      <c r="J67" s="56">
        <v>54.9</v>
      </c>
      <c r="K67" s="80"/>
      <c r="M67"/>
    </row>
    <row r="68" spans="1:13" x14ac:dyDescent="0.25">
      <c r="A68" s="56">
        <v>1002</v>
      </c>
      <c r="B68" s="11" t="s">
        <v>28</v>
      </c>
      <c r="C68" s="8" t="s">
        <v>32</v>
      </c>
      <c r="D68" s="74">
        <v>43279</v>
      </c>
      <c r="E68" s="56">
        <v>2</v>
      </c>
      <c r="F68" s="75">
        <v>20</v>
      </c>
      <c r="G68" s="75">
        <f>VLOOKUP(D68,'Trial Details 2018'!$P$1:$AA$80,2,FALSE)</f>
        <v>179</v>
      </c>
      <c r="H68" s="58">
        <f>VLOOKUP(D68,'Trial Details 2018'!$AC$1:$AO$80,11,FALSE)</f>
        <v>416.57499999999999</v>
      </c>
      <c r="I68" s="56">
        <v>2</v>
      </c>
      <c r="J68" s="56">
        <v>48.78</v>
      </c>
      <c r="K68" s="80"/>
      <c r="M68"/>
    </row>
    <row r="69" spans="1:13" x14ac:dyDescent="0.25">
      <c r="A69" s="56">
        <v>1002</v>
      </c>
      <c r="B69" s="11" t="s">
        <v>28</v>
      </c>
      <c r="C69" s="8" t="s">
        <v>33</v>
      </c>
      <c r="D69" s="74">
        <v>43279</v>
      </c>
      <c r="E69" s="56">
        <v>2</v>
      </c>
      <c r="F69" s="75">
        <v>20</v>
      </c>
      <c r="G69" s="75">
        <f>VLOOKUP(D69,'Trial Details 2018'!$P$1:$AA$80,2,FALSE)</f>
        <v>179</v>
      </c>
      <c r="H69" s="58">
        <f>VLOOKUP(D69,'Trial Details 2018'!$AC$1:$AO$80,11,FALSE)</f>
        <v>416.57499999999999</v>
      </c>
      <c r="I69" s="56">
        <v>2</v>
      </c>
      <c r="J69" s="56">
        <v>70.25</v>
      </c>
      <c r="K69" s="80"/>
      <c r="M69"/>
    </row>
    <row r="70" spans="1:13" x14ac:dyDescent="0.25">
      <c r="A70" s="56">
        <v>1002</v>
      </c>
      <c r="B70" s="11" t="s">
        <v>28</v>
      </c>
      <c r="C70" s="8" t="s">
        <v>34</v>
      </c>
      <c r="D70" s="74">
        <v>43279</v>
      </c>
      <c r="E70" s="56">
        <v>2</v>
      </c>
      <c r="F70" s="75">
        <v>20</v>
      </c>
      <c r="G70" s="75">
        <f>VLOOKUP(D70,'Trial Details 2018'!$P$1:$AA$80,2,FALSE)</f>
        <v>179</v>
      </c>
      <c r="H70" s="58">
        <f>VLOOKUP(D70,'Trial Details 2018'!$AC$1:$AO$80,11,FALSE)</f>
        <v>416.57499999999999</v>
      </c>
      <c r="I70" s="56">
        <v>2</v>
      </c>
      <c r="J70" s="56">
        <v>49.14</v>
      </c>
      <c r="K70" s="80"/>
      <c r="M70"/>
    </row>
    <row r="71" spans="1:13" x14ac:dyDescent="0.25">
      <c r="A71" s="56">
        <v>1002</v>
      </c>
      <c r="B71" s="11" t="s">
        <v>28</v>
      </c>
      <c r="C71" s="8" t="s">
        <v>35</v>
      </c>
      <c r="D71" s="74">
        <v>43279</v>
      </c>
      <c r="E71" s="56">
        <v>2</v>
      </c>
      <c r="F71" s="75">
        <v>20</v>
      </c>
      <c r="G71" s="75">
        <f>VLOOKUP(D71,'Trial Details 2018'!$P$1:$AA$80,2,FALSE)</f>
        <v>179</v>
      </c>
      <c r="H71" s="58">
        <f>VLOOKUP(D71,'Trial Details 2018'!$AC$1:$AO$80,11,FALSE)</f>
        <v>416.57499999999999</v>
      </c>
      <c r="I71" s="56">
        <v>2</v>
      </c>
      <c r="J71" s="56">
        <v>47.22</v>
      </c>
      <c r="K71" s="80"/>
      <c r="M71"/>
    </row>
    <row r="72" spans="1:13" x14ac:dyDescent="0.25">
      <c r="A72" s="56">
        <v>1003</v>
      </c>
      <c r="B72" s="11" t="s">
        <v>72</v>
      </c>
      <c r="C72" s="8" t="s">
        <v>31</v>
      </c>
      <c r="D72" s="74">
        <v>43279</v>
      </c>
      <c r="E72" s="56">
        <v>2</v>
      </c>
      <c r="F72" s="75">
        <v>20</v>
      </c>
      <c r="G72" s="75">
        <f>VLOOKUP(D72,'Trial Details 2018'!$P$1:$AA$80,2,FALSE)</f>
        <v>179</v>
      </c>
      <c r="H72" s="58">
        <f>VLOOKUP(D72,'Trial Details 2018'!$AC$1:$AO$80,11,FALSE)</f>
        <v>416.57499999999999</v>
      </c>
      <c r="I72" s="56">
        <v>2</v>
      </c>
      <c r="J72" s="56">
        <v>60.6</v>
      </c>
      <c r="K72" s="80"/>
      <c r="M72"/>
    </row>
    <row r="73" spans="1:13" x14ac:dyDescent="0.25">
      <c r="A73" s="56">
        <v>1003</v>
      </c>
      <c r="B73" s="11" t="s">
        <v>72</v>
      </c>
      <c r="C73" s="8" t="s">
        <v>32</v>
      </c>
      <c r="D73" s="74">
        <v>43279</v>
      </c>
      <c r="E73" s="56">
        <v>2</v>
      </c>
      <c r="F73" s="75">
        <v>20</v>
      </c>
      <c r="G73" s="75">
        <f>VLOOKUP(D73,'Trial Details 2018'!$P$1:$AA$80,2,FALSE)</f>
        <v>179</v>
      </c>
      <c r="H73" s="58">
        <f>VLOOKUP(D73,'Trial Details 2018'!$AC$1:$AO$80,11,FALSE)</f>
        <v>416.57499999999999</v>
      </c>
      <c r="I73" s="56">
        <v>2</v>
      </c>
      <c r="J73" s="56">
        <v>51.46</v>
      </c>
      <c r="K73" s="80"/>
      <c r="M73"/>
    </row>
    <row r="74" spans="1:13" x14ac:dyDescent="0.25">
      <c r="A74" s="56">
        <v>1003</v>
      </c>
      <c r="B74" s="11" t="s">
        <v>72</v>
      </c>
      <c r="C74" s="8" t="s">
        <v>33</v>
      </c>
      <c r="D74" s="74">
        <v>43279</v>
      </c>
      <c r="E74" s="56">
        <v>2</v>
      </c>
      <c r="F74" s="75">
        <v>20</v>
      </c>
      <c r="G74" s="75">
        <f>VLOOKUP(D74,'Trial Details 2018'!$P$1:$AA$80,2,FALSE)</f>
        <v>179</v>
      </c>
      <c r="H74" s="58">
        <f>VLOOKUP(D74,'Trial Details 2018'!$AC$1:$AO$80,11,FALSE)</f>
        <v>416.57499999999999</v>
      </c>
      <c r="I74" s="56">
        <v>2</v>
      </c>
      <c r="J74" s="56">
        <v>50.52</v>
      </c>
      <c r="K74" s="80"/>
      <c r="M74"/>
    </row>
    <row r="75" spans="1:13" x14ac:dyDescent="0.25">
      <c r="A75" s="56">
        <v>1003</v>
      </c>
      <c r="B75" s="11" t="s">
        <v>72</v>
      </c>
      <c r="C75" s="8" t="s">
        <v>34</v>
      </c>
      <c r="D75" s="74">
        <v>43279</v>
      </c>
      <c r="E75" s="56">
        <v>2</v>
      </c>
      <c r="F75" s="75">
        <v>20</v>
      </c>
      <c r="G75" s="75">
        <f>VLOOKUP(D75,'Trial Details 2018'!$P$1:$AA$80,2,FALSE)</f>
        <v>179</v>
      </c>
      <c r="H75" s="58">
        <f>VLOOKUP(D75,'Trial Details 2018'!$AC$1:$AO$80,11,FALSE)</f>
        <v>416.57499999999999</v>
      </c>
      <c r="I75" s="56">
        <v>2</v>
      </c>
      <c r="J75" s="56">
        <v>48.32</v>
      </c>
      <c r="K75" s="80"/>
      <c r="M75"/>
    </row>
    <row r="76" spans="1:13" x14ac:dyDescent="0.25">
      <c r="A76" s="56">
        <v>1003</v>
      </c>
      <c r="B76" s="11" t="s">
        <v>72</v>
      </c>
      <c r="C76" s="8" t="s">
        <v>35</v>
      </c>
      <c r="D76" s="74">
        <v>43279</v>
      </c>
      <c r="E76" s="56">
        <v>2</v>
      </c>
      <c r="F76" s="75">
        <v>20</v>
      </c>
      <c r="G76" s="75">
        <f>VLOOKUP(D76,'Trial Details 2018'!$P$1:$AA$80,2,FALSE)</f>
        <v>179</v>
      </c>
      <c r="H76" s="58">
        <f>VLOOKUP(D76,'Trial Details 2018'!$AC$1:$AO$80,11,FALSE)</f>
        <v>416.57499999999999</v>
      </c>
      <c r="I76" s="56">
        <v>2</v>
      </c>
      <c r="J76" s="56">
        <v>55.08</v>
      </c>
      <c r="K76" s="80"/>
      <c r="M76"/>
    </row>
    <row r="77" spans="1:13" x14ac:dyDescent="0.25">
      <c r="A77" s="56">
        <v>1004</v>
      </c>
      <c r="B77" s="11" t="s">
        <v>69</v>
      </c>
      <c r="C77" s="8" t="s">
        <v>31</v>
      </c>
      <c r="D77" s="74">
        <v>43279</v>
      </c>
      <c r="E77" s="56">
        <v>2</v>
      </c>
      <c r="F77" s="75">
        <v>20</v>
      </c>
      <c r="G77" s="75">
        <f>VLOOKUP(D77,'Trial Details 2018'!$P$1:$AA$80,2,FALSE)</f>
        <v>179</v>
      </c>
      <c r="H77" s="58">
        <f>VLOOKUP(D77,'Trial Details 2018'!$AC$1:$AO$80,11,FALSE)</f>
        <v>416.57499999999999</v>
      </c>
      <c r="I77" s="56">
        <v>2</v>
      </c>
      <c r="J77" s="56">
        <v>41.36</v>
      </c>
      <c r="K77" s="80"/>
      <c r="M77"/>
    </row>
    <row r="78" spans="1:13" x14ac:dyDescent="0.25">
      <c r="A78" s="56">
        <v>1004</v>
      </c>
      <c r="B78" s="11" t="s">
        <v>69</v>
      </c>
      <c r="C78" s="8" t="s">
        <v>32</v>
      </c>
      <c r="D78" s="74">
        <v>43279</v>
      </c>
      <c r="E78" s="56">
        <v>2</v>
      </c>
      <c r="F78" s="75">
        <v>20</v>
      </c>
      <c r="G78" s="75">
        <f>VLOOKUP(D78,'Trial Details 2018'!$P$1:$AA$80,2,FALSE)</f>
        <v>179</v>
      </c>
      <c r="H78" s="58">
        <f>VLOOKUP(D78,'Trial Details 2018'!$AC$1:$AO$80,11,FALSE)</f>
        <v>416.57499999999999</v>
      </c>
      <c r="I78" s="56">
        <v>2</v>
      </c>
      <c r="J78" s="56">
        <v>48.32</v>
      </c>
      <c r="K78" s="80"/>
      <c r="M78"/>
    </row>
    <row r="79" spans="1:13" x14ac:dyDescent="0.25">
      <c r="A79" s="56">
        <v>1004</v>
      </c>
      <c r="B79" s="11" t="s">
        <v>69</v>
      </c>
      <c r="C79" s="8" t="s">
        <v>33</v>
      </c>
      <c r="D79" s="74">
        <v>43279</v>
      </c>
      <c r="E79" s="56">
        <v>2</v>
      </c>
      <c r="F79" s="75">
        <v>20</v>
      </c>
      <c r="G79" s="75">
        <f>VLOOKUP(D79,'Trial Details 2018'!$P$1:$AA$80,2,FALSE)</f>
        <v>179</v>
      </c>
      <c r="H79" s="58">
        <f>VLOOKUP(D79,'Trial Details 2018'!$AC$1:$AO$80,11,FALSE)</f>
        <v>416.57499999999999</v>
      </c>
      <c r="I79" s="56">
        <v>2</v>
      </c>
      <c r="J79" s="56">
        <v>55.45</v>
      </c>
      <c r="K79" s="80"/>
      <c r="M79"/>
    </row>
    <row r="80" spans="1:13" x14ac:dyDescent="0.25">
      <c r="A80" s="56">
        <v>1004</v>
      </c>
      <c r="B80" s="11" t="s">
        <v>69</v>
      </c>
      <c r="C80" s="8" t="s">
        <v>34</v>
      </c>
      <c r="D80" s="74">
        <v>43279</v>
      </c>
      <c r="E80" s="56">
        <v>2</v>
      </c>
      <c r="F80" s="75">
        <v>20</v>
      </c>
      <c r="G80" s="75">
        <f>VLOOKUP(D80,'Trial Details 2018'!$P$1:$AA$80,2,FALSE)</f>
        <v>179</v>
      </c>
      <c r="H80" s="58">
        <f>VLOOKUP(D80,'Trial Details 2018'!$AC$1:$AO$80,11,FALSE)</f>
        <v>416.57499999999999</v>
      </c>
      <c r="I80" s="56">
        <v>2</v>
      </c>
      <c r="J80" s="56">
        <v>51.27</v>
      </c>
      <c r="K80" s="80"/>
      <c r="M80"/>
    </row>
    <row r="81" spans="1:13" x14ac:dyDescent="0.25">
      <c r="A81" s="56">
        <v>1004</v>
      </c>
      <c r="B81" s="11" t="s">
        <v>69</v>
      </c>
      <c r="C81" s="8" t="s">
        <v>35</v>
      </c>
      <c r="D81" s="74">
        <v>43279</v>
      </c>
      <c r="E81" s="56">
        <v>2</v>
      </c>
      <c r="F81" s="75">
        <v>20</v>
      </c>
      <c r="G81" s="75">
        <f>VLOOKUP(D81,'Trial Details 2018'!$P$1:$AA$80,2,FALSE)</f>
        <v>179</v>
      </c>
      <c r="H81" s="58">
        <f>VLOOKUP(D81,'Trial Details 2018'!$AC$1:$AO$80,11,FALSE)</f>
        <v>416.57499999999999</v>
      </c>
      <c r="I81" s="56">
        <v>2</v>
      </c>
      <c r="J81" s="56">
        <v>60.34</v>
      </c>
      <c r="K81" s="80"/>
      <c r="M81"/>
    </row>
    <row r="82" spans="1:13" x14ac:dyDescent="0.25">
      <c r="A82" s="56">
        <v>1005</v>
      </c>
      <c r="B82" s="11" t="s">
        <v>69</v>
      </c>
      <c r="C82" s="8" t="s">
        <v>31</v>
      </c>
      <c r="D82" s="74">
        <v>43279</v>
      </c>
      <c r="E82" s="56">
        <v>2</v>
      </c>
      <c r="F82" s="75">
        <v>20</v>
      </c>
      <c r="G82" s="75">
        <f>VLOOKUP(D82,'Trial Details 2018'!$P$1:$AA$80,2,FALSE)</f>
        <v>179</v>
      </c>
      <c r="H82" s="58">
        <f>VLOOKUP(D82,'Trial Details 2018'!$AC$1:$AO$80,11,FALSE)</f>
        <v>416.57499999999999</v>
      </c>
      <c r="I82" s="56">
        <v>2</v>
      </c>
      <c r="J82" s="56">
        <v>60.22</v>
      </c>
      <c r="K82" s="80"/>
      <c r="M82"/>
    </row>
    <row r="83" spans="1:13" x14ac:dyDescent="0.25">
      <c r="A83" s="56">
        <v>1005</v>
      </c>
      <c r="B83" s="11" t="s">
        <v>69</v>
      </c>
      <c r="C83" s="8" t="s">
        <v>32</v>
      </c>
      <c r="D83" s="74">
        <v>43279</v>
      </c>
      <c r="E83" s="56">
        <v>2</v>
      </c>
      <c r="F83" s="75">
        <v>20</v>
      </c>
      <c r="G83" s="75">
        <f>VLOOKUP(D83,'Trial Details 2018'!$P$1:$AA$80,2,FALSE)</f>
        <v>179</v>
      </c>
      <c r="H83" s="58">
        <f>VLOOKUP(D83,'Trial Details 2018'!$AC$1:$AO$80,11,FALSE)</f>
        <v>416.57499999999999</v>
      </c>
      <c r="I83" s="56">
        <v>2</v>
      </c>
      <c r="J83" s="56">
        <v>37.409999999999997</v>
      </c>
      <c r="K83" s="80"/>
      <c r="M83"/>
    </row>
    <row r="84" spans="1:13" x14ac:dyDescent="0.25">
      <c r="A84" s="56">
        <v>1005</v>
      </c>
      <c r="B84" s="11" t="s">
        <v>69</v>
      </c>
      <c r="C84" s="8" t="s">
        <v>33</v>
      </c>
      <c r="D84" s="74">
        <v>43279</v>
      </c>
      <c r="E84" s="56">
        <v>2</v>
      </c>
      <c r="F84" s="75">
        <v>20</v>
      </c>
      <c r="G84" s="75">
        <f>VLOOKUP(D84,'Trial Details 2018'!$P$1:$AA$80,2,FALSE)</f>
        <v>179</v>
      </c>
      <c r="H84" s="58">
        <f>VLOOKUP(D84,'Trial Details 2018'!$AC$1:$AO$80,11,FALSE)</f>
        <v>416.57499999999999</v>
      </c>
      <c r="I84" s="56">
        <v>2</v>
      </c>
      <c r="J84" s="56">
        <v>40.380000000000003</v>
      </c>
      <c r="K84" s="80"/>
      <c r="M84"/>
    </row>
    <row r="85" spans="1:13" x14ac:dyDescent="0.25">
      <c r="A85" s="56">
        <v>1005</v>
      </c>
      <c r="B85" s="11" t="s">
        <v>69</v>
      </c>
      <c r="C85" s="8" t="s">
        <v>34</v>
      </c>
      <c r="D85" s="74">
        <v>43279</v>
      </c>
      <c r="E85" s="56">
        <v>2</v>
      </c>
      <c r="F85" s="75">
        <v>20</v>
      </c>
      <c r="G85" s="75">
        <f>VLOOKUP(D85,'Trial Details 2018'!$P$1:$AA$80,2,FALSE)</f>
        <v>179</v>
      </c>
      <c r="H85" s="58">
        <f>VLOOKUP(D85,'Trial Details 2018'!$AC$1:$AO$80,11,FALSE)</f>
        <v>416.57499999999999</v>
      </c>
      <c r="I85" s="56">
        <v>2</v>
      </c>
      <c r="J85" s="56">
        <v>38.299999999999997</v>
      </c>
      <c r="K85" s="80"/>
      <c r="M85"/>
    </row>
    <row r="86" spans="1:13" x14ac:dyDescent="0.25">
      <c r="A86" s="56">
        <v>1005</v>
      </c>
      <c r="B86" s="11" t="s">
        <v>69</v>
      </c>
      <c r="C86" s="8" t="s">
        <v>35</v>
      </c>
      <c r="D86" s="74">
        <v>43279</v>
      </c>
      <c r="E86" s="56">
        <v>2</v>
      </c>
      <c r="F86" s="75">
        <v>20</v>
      </c>
      <c r="G86" s="75">
        <f>VLOOKUP(D86,'Trial Details 2018'!$P$1:$AA$80,2,FALSE)</f>
        <v>179</v>
      </c>
      <c r="H86" s="58">
        <f>VLOOKUP(D86,'Trial Details 2018'!$AC$1:$AO$80,11,FALSE)</f>
        <v>416.57499999999999</v>
      </c>
      <c r="I86" s="56">
        <v>2</v>
      </c>
      <c r="J86" s="56">
        <v>59.84</v>
      </c>
      <c r="K86" s="80"/>
      <c r="M86"/>
    </row>
    <row r="87" spans="1:13" x14ac:dyDescent="0.25">
      <c r="A87" s="56">
        <v>1006</v>
      </c>
      <c r="B87" s="11" t="s">
        <v>72</v>
      </c>
      <c r="C87" s="8" t="s">
        <v>31</v>
      </c>
      <c r="D87" s="74">
        <v>43279</v>
      </c>
      <c r="E87" s="56">
        <v>2</v>
      </c>
      <c r="F87" s="75">
        <v>20</v>
      </c>
      <c r="G87" s="75">
        <f>VLOOKUP(D87,'Trial Details 2018'!$P$1:$AA$80,2,FALSE)</f>
        <v>179</v>
      </c>
      <c r="H87" s="58">
        <f>VLOOKUP(D87,'Trial Details 2018'!$AC$1:$AO$80,11,FALSE)</f>
        <v>416.57499999999999</v>
      </c>
      <c r="I87" s="56">
        <v>2</v>
      </c>
      <c r="J87" s="56">
        <v>75.819999999999993</v>
      </c>
      <c r="K87" s="80"/>
      <c r="M87"/>
    </row>
    <row r="88" spans="1:13" x14ac:dyDescent="0.25">
      <c r="A88" s="56">
        <v>1006</v>
      </c>
      <c r="B88" s="11" t="s">
        <v>72</v>
      </c>
      <c r="C88" s="8" t="s">
        <v>32</v>
      </c>
      <c r="D88" s="74">
        <v>43279</v>
      </c>
      <c r="E88" s="56">
        <v>2</v>
      </c>
      <c r="F88" s="75">
        <v>20</v>
      </c>
      <c r="G88" s="75">
        <f>VLOOKUP(D88,'Trial Details 2018'!$P$1:$AA$80,2,FALSE)</f>
        <v>179</v>
      </c>
      <c r="H88" s="58">
        <f>VLOOKUP(D88,'Trial Details 2018'!$AC$1:$AO$80,11,FALSE)</f>
        <v>416.57499999999999</v>
      </c>
      <c r="I88" s="56">
        <v>2</v>
      </c>
      <c r="J88" s="56">
        <v>78.47</v>
      </c>
      <c r="K88" s="80"/>
      <c r="M88"/>
    </row>
    <row r="89" spans="1:13" x14ac:dyDescent="0.25">
      <c r="A89" s="56">
        <v>1006</v>
      </c>
      <c r="B89" s="11" t="s">
        <v>72</v>
      </c>
      <c r="C89" s="8" t="s">
        <v>33</v>
      </c>
      <c r="D89" s="74">
        <v>43279</v>
      </c>
      <c r="E89" s="56">
        <v>2</v>
      </c>
      <c r="F89" s="75">
        <v>20</v>
      </c>
      <c r="G89" s="75">
        <f>VLOOKUP(D89,'Trial Details 2018'!$P$1:$AA$80,2,FALSE)</f>
        <v>179</v>
      </c>
      <c r="H89" s="58">
        <f>VLOOKUP(D89,'Trial Details 2018'!$AC$1:$AO$80,11,FALSE)</f>
        <v>416.57499999999999</v>
      </c>
      <c r="I89" s="56">
        <v>2</v>
      </c>
      <c r="J89" s="56">
        <v>54.87</v>
      </c>
      <c r="K89" s="80"/>
      <c r="M89"/>
    </row>
    <row r="90" spans="1:13" x14ac:dyDescent="0.25">
      <c r="A90" s="56">
        <v>1006</v>
      </c>
      <c r="B90" s="11" t="s">
        <v>72</v>
      </c>
      <c r="C90" s="8" t="s">
        <v>34</v>
      </c>
      <c r="D90" s="74">
        <v>43279</v>
      </c>
      <c r="E90" s="56">
        <v>2</v>
      </c>
      <c r="F90" s="75">
        <v>20</v>
      </c>
      <c r="G90" s="75">
        <f>VLOOKUP(D90,'Trial Details 2018'!$P$1:$AA$80,2,FALSE)</f>
        <v>179</v>
      </c>
      <c r="H90" s="58">
        <f>VLOOKUP(D90,'Trial Details 2018'!$AC$1:$AO$80,11,FALSE)</f>
        <v>416.57499999999999</v>
      </c>
      <c r="I90" s="56">
        <v>2</v>
      </c>
      <c r="J90" s="56">
        <v>66.63</v>
      </c>
      <c r="K90" s="80"/>
      <c r="M90"/>
    </row>
    <row r="91" spans="1:13" x14ac:dyDescent="0.25">
      <c r="A91" s="56">
        <v>1006</v>
      </c>
      <c r="B91" s="11" t="s">
        <v>72</v>
      </c>
      <c r="C91" s="8" t="s">
        <v>35</v>
      </c>
      <c r="D91" s="74">
        <v>43279</v>
      </c>
      <c r="E91" s="56">
        <v>2</v>
      </c>
      <c r="F91" s="75">
        <v>20</v>
      </c>
      <c r="G91" s="75">
        <f>VLOOKUP(D91,'Trial Details 2018'!$P$1:$AA$80,2,FALSE)</f>
        <v>179</v>
      </c>
      <c r="H91" s="58">
        <f>VLOOKUP(D91,'Trial Details 2018'!$AC$1:$AO$80,11,FALSE)</f>
        <v>416.57499999999999</v>
      </c>
      <c r="I91" s="56">
        <v>2</v>
      </c>
      <c r="J91" s="56">
        <v>69.09</v>
      </c>
      <c r="K91" s="80"/>
      <c r="M91"/>
    </row>
    <row r="92" spans="1:13" x14ac:dyDescent="0.25">
      <c r="A92" s="56">
        <v>1007</v>
      </c>
      <c r="B92" s="11" t="s">
        <v>70</v>
      </c>
      <c r="C92" s="8" t="s">
        <v>31</v>
      </c>
      <c r="D92" s="74">
        <v>43279</v>
      </c>
      <c r="E92" s="56">
        <v>2</v>
      </c>
      <c r="F92" s="75">
        <v>20</v>
      </c>
      <c r="G92" s="75">
        <f>VLOOKUP(D92,'Trial Details 2018'!$P$1:$AA$80,2,FALSE)</f>
        <v>179</v>
      </c>
      <c r="H92" s="58">
        <f>VLOOKUP(D92,'Trial Details 2018'!$AC$1:$AO$80,11,FALSE)</f>
        <v>416.57499999999999</v>
      </c>
      <c r="I92" s="56">
        <v>2</v>
      </c>
      <c r="J92" s="56">
        <v>49.59</v>
      </c>
      <c r="K92" s="80"/>
      <c r="M92"/>
    </row>
    <row r="93" spans="1:13" x14ac:dyDescent="0.25">
      <c r="A93" s="56">
        <v>1007</v>
      </c>
      <c r="B93" s="11" t="s">
        <v>70</v>
      </c>
      <c r="C93" s="8" t="s">
        <v>32</v>
      </c>
      <c r="D93" s="74">
        <v>43279</v>
      </c>
      <c r="E93" s="56">
        <v>2</v>
      </c>
      <c r="F93" s="75">
        <v>20</v>
      </c>
      <c r="G93" s="75">
        <f>VLOOKUP(D93,'Trial Details 2018'!$P$1:$AA$80,2,FALSE)</f>
        <v>179</v>
      </c>
      <c r="H93" s="58">
        <f>VLOOKUP(D93,'Trial Details 2018'!$AC$1:$AO$80,11,FALSE)</f>
        <v>416.57499999999999</v>
      </c>
      <c r="I93" s="56">
        <v>2</v>
      </c>
      <c r="J93" s="56">
        <v>74.22</v>
      </c>
      <c r="K93" s="80"/>
      <c r="M93"/>
    </row>
    <row r="94" spans="1:13" x14ac:dyDescent="0.25">
      <c r="A94" s="56">
        <v>1007</v>
      </c>
      <c r="B94" s="11" t="s">
        <v>70</v>
      </c>
      <c r="C94" s="8" t="s">
        <v>33</v>
      </c>
      <c r="D94" s="74">
        <v>43279</v>
      </c>
      <c r="E94" s="56">
        <v>2</v>
      </c>
      <c r="F94" s="75">
        <v>20</v>
      </c>
      <c r="G94" s="75">
        <f>VLOOKUP(D94,'Trial Details 2018'!$P$1:$AA$80,2,FALSE)</f>
        <v>179</v>
      </c>
      <c r="H94" s="58">
        <f>VLOOKUP(D94,'Trial Details 2018'!$AC$1:$AO$80,11,FALSE)</f>
        <v>416.57499999999999</v>
      </c>
      <c r="I94" s="56">
        <v>2</v>
      </c>
      <c r="J94" s="56">
        <v>69.209999999999994</v>
      </c>
      <c r="K94" s="80"/>
      <c r="M94"/>
    </row>
    <row r="95" spans="1:13" x14ac:dyDescent="0.25">
      <c r="A95" s="56">
        <v>1007</v>
      </c>
      <c r="B95" s="11" t="s">
        <v>70</v>
      </c>
      <c r="C95" s="8" t="s">
        <v>34</v>
      </c>
      <c r="D95" s="74">
        <v>43279</v>
      </c>
      <c r="E95" s="56">
        <v>2</v>
      </c>
      <c r="F95" s="75">
        <v>20</v>
      </c>
      <c r="G95" s="75">
        <f>VLOOKUP(D95,'Trial Details 2018'!$P$1:$AA$80,2,FALSE)</f>
        <v>179</v>
      </c>
      <c r="H95" s="58">
        <f>VLOOKUP(D95,'Trial Details 2018'!$AC$1:$AO$80,11,FALSE)</f>
        <v>416.57499999999999</v>
      </c>
      <c r="I95" s="56">
        <v>2</v>
      </c>
      <c r="J95" s="56">
        <v>54.56</v>
      </c>
      <c r="K95" s="80"/>
      <c r="M95"/>
    </row>
    <row r="96" spans="1:13" x14ac:dyDescent="0.25">
      <c r="A96" s="56">
        <v>1007</v>
      </c>
      <c r="B96" s="11" t="s">
        <v>70</v>
      </c>
      <c r="C96" s="8" t="s">
        <v>35</v>
      </c>
      <c r="D96" s="74">
        <v>43279</v>
      </c>
      <c r="E96" s="56">
        <v>2</v>
      </c>
      <c r="F96" s="75">
        <v>20</v>
      </c>
      <c r="G96" s="75">
        <f>VLOOKUP(D96,'Trial Details 2018'!$P$1:$AA$80,2,FALSE)</f>
        <v>179</v>
      </c>
      <c r="H96" s="58">
        <f>VLOOKUP(D96,'Trial Details 2018'!$AC$1:$AO$80,11,FALSE)</f>
        <v>416.57499999999999</v>
      </c>
      <c r="I96" s="56">
        <v>2</v>
      </c>
      <c r="J96" s="56">
        <v>56.87</v>
      </c>
      <c r="K96" s="80"/>
      <c r="M96"/>
    </row>
    <row r="97" spans="1:13" x14ac:dyDescent="0.25">
      <c r="A97" s="56">
        <v>1008</v>
      </c>
      <c r="B97" s="11" t="s">
        <v>28</v>
      </c>
      <c r="C97" s="8" t="s">
        <v>31</v>
      </c>
      <c r="D97" s="74">
        <v>43279</v>
      </c>
      <c r="E97" s="56">
        <v>2</v>
      </c>
      <c r="F97" s="75">
        <v>20</v>
      </c>
      <c r="G97" s="75">
        <f>VLOOKUP(D97,'Trial Details 2018'!$P$1:$AA$80,2,FALSE)</f>
        <v>179</v>
      </c>
      <c r="H97" s="58">
        <f>VLOOKUP(D97,'Trial Details 2018'!$AC$1:$AO$80,11,FALSE)</f>
        <v>416.57499999999999</v>
      </c>
      <c r="I97" s="56">
        <v>2</v>
      </c>
      <c r="J97" s="56">
        <v>56.84</v>
      </c>
      <c r="K97" s="80"/>
      <c r="M97"/>
    </row>
    <row r="98" spans="1:13" x14ac:dyDescent="0.25">
      <c r="A98" s="56">
        <v>1008</v>
      </c>
      <c r="B98" s="11" t="s">
        <v>28</v>
      </c>
      <c r="C98" s="8" t="s">
        <v>32</v>
      </c>
      <c r="D98" s="74">
        <v>43279</v>
      </c>
      <c r="E98" s="56">
        <v>2</v>
      </c>
      <c r="F98" s="75">
        <v>20</v>
      </c>
      <c r="G98" s="75">
        <f>VLOOKUP(D98,'Trial Details 2018'!$P$1:$AA$80,2,FALSE)</f>
        <v>179</v>
      </c>
      <c r="H98" s="58">
        <f>VLOOKUP(D98,'Trial Details 2018'!$AC$1:$AO$80,11,FALSE)</f>
        <v>416.57499999999999</v>
      </c>
      <c r="I98" s="56">
        <v>2</v>
      </c>
      <c r="J98" s="56">
        <v>63.85</v>
      </c>
      <c r="K98" s="80"/>
      <c r="M98"/>
    </row>
    <row r="99" spans="1:13" x14ac:dyDescent="0.25">
      <c r="A99" s="56">
        <v>1008</v>
      </c>
      <c r="B99" s="11" t="s">
        <v>28</v>
      </c>
      <c r="C99" s="8" t="s">
        <v>33</v>
      </c>
      <c r="D99" s="74">
        <v>43279</v>
      </c>
      <c r="E99" s="56">
        <v>2</v>
      </c>
      <c r="F99" s="75">
        <v>20</v>
      </c>
      <c r="G99" s="75">
        <f>VLOOKUP(D99,'Trial Details 2018'!$P$1:$AA$80,2,FALSE)</f>
        <v>179</v>
      </c>
      <c r="H99" s="58">
        <f>VLOOKUP(D99,'Trial Details 2018'!$AC$1:$AO$80,11,FALSE)</f>
        <v>416.57499999999999</v>
      </c>
      <c r="I99" s="56">
        <v>2</v>
      </c>
      <c r="J99" s="56">
        <v>43.28</v>
      </c>
      <c r="K99" s="80"/>
      <c r="M99"/>
    </row>
    <row r="100" spans="1:13" x14ac:dyDescent="0.25">
      <c r="A100" s="56">
        <v>1008</v>
      </c>
      <c r="B100" s="11" t="s">
        <v>28</v>
      </c>
      <c r="C100" s="8" t="s">
        <v>34</v>
      </c>
      <c r="D100" s="74">
        <v>43279</v>
      </c>
      <c r="E100" s="56">
        <v>2</v>
      </c>
      <c r="F100" s="75">
        <v>20</v>
      </c>
      <c r="G100" s="75">
        <f>VLOOKUP(D100,'Trial Details 2018'!$P$1:$AA$80,2,FALSE)</f>
        <v>179</v>
      </c>
      <c r="H100" s="58">
        <f>VLOOKUP(D100,'Trial Details 2018'!$AC$1:$AO$80,11,FALSE)</f>
        <v>416.57499999999999</v>
      </c>
      <c r="I100" s="56">
        <v>2</v>
      </c>
      <c r="J100" s="56">
        <v>47.22</v>
      </c>
      <c r="K100" s="80"/>
      <c r="M100"/>
    </row>
    <row r="101" spans="1:13" x14ac:dyDescent="0.25">
      <c r="A101" s="56">
        <v>1008</v>
      </c>
      <c r="B101" s="11" t="s">
        <v>28</v>
      </c>
      <c r="C101" s="8" t="s">
        <v>35</v>
      </c>
      <c r="D101" s="74">
        <v>43279</v>
      </c>
      <c r="E101" s="56">
        <v>2</v>
      </c>
      <c r="F101" s="75">
        <v>20</v>
      </c>
      <c r="G101" s="75">
        <f>VLOOKUP(D101,'Trial Details 2018'!$P$1:$AA$80,2,FALSE)</f>
        <v>179</v>
      </c>
      <c r="H101" s="58">
        <f>VLOOKUP(D101,'Trial Details 2018'!$AC$1:$AO$80,11,FALSE)</f>
        <v>416.57499999999999</v>
      </c>
      <c r="I101" s="56">
        <v>2</v>
      </c>
      <c r="J101" s="56">
        <v>39.619999999999997</v>
      </c>
      <c r="K101" s="80"/>
      <c r="M101"/>
    </row>
    <row r="102" spans="1:13" x14ac:dyDescent="0.25">
      <c r="A102" s="56">
        <v>1009</v>
      </c>
      <c r="B102" s="11" t="s">
        <v>28</v>
      </c>
      <c r="C102" s="8" t="s">
        <v>31</v>
      </c>
      <c r="D102" s="74">
        <v>43279</v>
      </c>
      <c r="E102" s="56">
        <v>2</v>
      </c>
      <c r="F102" s="75">
        <v>20</v>
      </c>
      <c r="G102" s="75">
        <f>VLOOKUP(D102,'Trial Details 2018'!$P$1:$AA$80,2,FALSE)</f>
        <v>179</v>
      </c>
      <c r="H102" s="58">
        <f>VLOOKUP(D102,'Trial Details 2018'!$AC$1:$AO$80,11,FALSE)</f>
        <v>416.57499999999999</v>
      </c>
      <c r="I102" s="56">
        <v>2</v>
      </c>
      <c r="J102" s="56">
        <v>71.63</v>
      </c>
      <c r="K102" s="80"/>
      <c r="M102"/>
    </row>
    <row r="103" spans="1:13" x14ac:dyDescent="0.25">
      <c r="A103" s="56">
        <v>1009</v>
      </c>
      <c r="B103" s="11" t="s">
        <v>28</v>
      </c>
      <c r="C103" s="8" t="s">
        <v>32</v>
      </c>
      <c r="D103" s="74">
        <v>43279</v>
      </c>
      <c r="E103" s="56">
        <v>2</v>
      </c>
      <c r="F103" s="75">
        <v>20</v>
      </c>
      <c r="G103" s="75">
        <f>VLOOKUP(D103,'Trial Details 2018'!$P$1:$AA$80,2,FALSE)</f>
        <v>179</v>
      </c>
      <c r="H103" s="58">
        <f>VLOOKUP(D103,'Trial Details 2018'!$AC$1:$AO$80,11,FALSE)</f>
        <v>416.57499999999999</v>
      </c>
      <c r="I103" s="56">
        <v>2</v>
      </c>
      <c r="J103" s="56">
        <v>73.84</v>
      </c>
      <c r="K103" s="80"/>
      <c r="M103"/>
    </row>
    <row r="104" spans="1:13" x14ac:dyDescent="0.25">
      <c r="A104" s="56">
        <v>1009</v>
      </c>
      <c r="B104" s="11" t="s">
        <v>28</v>
      </c>
      <c r="C104" s="8" t="s">
        <v>33</v>
      </c>
      <c r="D104" s="74">
        <v>43279</v>
      </c>
      <c r="E104" s="56">
        <v>2</v>
      </c>
      <c r="F104" s="75">
        <v>20</v>
      </c>
      <c r="G104" s="75">
        <f>VLOOKUP(D104,'Trial Details 2018'!$P$1:$AA$80,2,FALSE)</f>
        <v>179</v>
      </c>
      <c r="H104" s="58">
        <f>VLOOKUP(D104,'Trial Details 2018'!$AC$1:$AO$80,11,FALSE)</f>
        <v>416.57499999999999</v>
      </c>
      <c r="I104" s="56">
        <v>2</v>
      </c>
      <c r="J104" s="56">
        <v>66.03</v>
      </c>
      <c r="K104" s="80"/>
      <c r="M104"/>
    </row>
    <row r="105" spans="1:13" x14ac:dyDescent="0.25">
      <c r="A105" s="56">
        <v>1009</v>
      </c>
      <c r="B105" s="11" t="s">
        <v>28</v>
      </c>
      <c r="C105" s="8" t="s">
        <v>34</v>
      </c>
      <c r="D105" s="74">
        <v>43279</v>
      </c>
      <c r="E105" s="56">
        <v>2</v>
      </c>
      <c r="F105" s="75">
        <v>20</v>
      </c>
      <c r="G105" s="75">
        <f>VLOOKUP(D105,'Trial Details 2018'!$P$1:$AA$80,2,FALSE)</f>
        <v>179</v>
      </c>
      <c r="H105" s="58">
        <f>VLOOKUP(D105,'Trial Details 2018'!$AC$1:$AO$80,11,FALSE)</f>
        <v>416.57499999999999</v>
      </c>
      <c r="I105" s="56">
        <v>2</v>
      </c>
      <c r="J105" s="56">
        <v>74.67</v>
      </c>
      <c r="K105" s="80"/>
      <c r="M105"/>
    </row>
    <row r="106" spans="1:13" x14ac:dyDescent="0.25">
      <c r="A106" s="56">
        <v>1009</v>
      </c>
      <c r="B106" s="11" t="s">
        <v>28</v>
      </c>
      <c r="C106" s="8" t="s">
        <v>35</v>
      </c>
      <c r="D106" s="74">
        <v>43279</v>
      </c>
      <c r="E106" s="56">
        <v>2</v>
      </c>
      <c r="F106" s="75">
        <v>20</v>
      </c>
      <c r="G106" s="75">
        <f>VLOOKUP(D106,'Trial Details 2018'!$P$1:$AA$80,2,FALSE)</f>
        <v>179</v>
      </c>
      <c r="H106" s="58">
        <f>VLOOKUP(D106,'Trial Details 2018'!$AC$1:$AO$80,11,FALSE)</f>
        <v>416.57499999999999</v>
      </c>
      <c r="I106" s="56">
        <v>2</v>
      </c>
      <c r="J106" s="56">
        <v>75.81</v>
      </c>
      <c r="K106" s="80"/>
      <c r="M106"/>
    </row>
    <row r="107" spans="1:13" x14ac:dyDescent="0.25">
      <c r="A107" s="56">
        <v>1010</v>
      </c>
      <c r="B107" s="11" t="s">
        <v>69</v>
      </c>
      <c r="C107" s="8" t="s">
        <v>31</v>
      </c>
      <c r="D107" s="74">
        <v>43279</v>
      </c>
      <c r="E107" s="56">
        <v>2</v>
      </c>
      <c r="F107" s="75">
        <v>20</v>
      </c>
      <c r="G107" s="75">
        <f>VLOOKUP(D107,'Trial Details 2018'!$P$1:$AA$80,2,FALSE)</f>
        <v>179</v>
      </c>
      <c r="H107" s="58">
        <f>VLOOKUP(D107,'Trial Details 2018'!$AC$1:$AO$80,11,FALSE)</f>
        <v>416.57499999999999</v>
      </c>
      <c r="I107" s="56">
        <v>2</v>
      </c>
      <c r="J107" s="56">
        <v>76.73</v>
      </c>
      <c r="K107" s="80"/>
      <c r="M107"/>
    </row>
    <row r="108" spans="1:13" x14ac:dyDescent="0.25">
      <c r="A108" s="56">
        <v>1010</v>
      </c>
      <c r="B108" s="11" t="s">
        <v>69</v>
      </c>
      <c r="C108" s="8" t="s">
        <v>32</v>
      </c>
      <c r="D108" s="74">
        <v>43279</v>
      </c>
      <c r="E108" s="56">
        <v>2</v>
      </c>
      <c r="F108" s="75">
        <v>20</v>
      </c>
      <c r="G108" s="75">
        <f>VLOOKUP(D108,'Trial Details 2018'!$P$1:$AA$80,2,FALSE)</f>
        <v>179</v>
      </c>
      <c r="H108" s="58">
        <f>VLOOKUP(D108,'Trial Details 2018'!$AC$1:$AO$80,11,FALSE)</f>
        <v>416.57499999999999</v>
      </c>
      <c r="I108" s="56">
        <v>2</v>
      </c>
      <c r="J108" s="56">
        <v>101.32</v>
      </c>
      <c r="K108" s="80"/>
      <c r="M108"/>
    </row>
    <row r="109" spans="1:13" x14ac:dyDescent="0.25">
      <c r="A109" s="56">
        <v>1010</v>
      </c>
      <c r="B109" s="11" t="s">
        <v>69</v>
      </c>
      <c r="C109" s="8" t="s">
        <v>33</v>
      </c>
      <c r="D109" s="74">
        <v>43279</v>
      </c>
      <c r="E109" s="56">
        <v>2</v>
      </c>
      <c r="F109" s="75">
        <v>20</v>
      </c>
      <c r="G109" s="75">
        <f>VLOOKUP(D109,'Trial Details 2018'!$P$1:$AA$80,2,FALSE)</f>
        <v>179</v>
      </c>
      <c r="H109" s="58">
        <f>VLOOKUP(D109,'Trial Details 2018'!$AC$1:$AO$80,11,FALSE)</f>
        <v>416.57499999999999</v>
      </c>
      <c r="I109" s="56">
        <v>2</v>
      </c>
      <c r="J109" s="56">
        <v>53.36</v>
      </c>
      <c r="K109" s="80"/>
      <c r="M109"/>
    </row>
    <row r="110" spans="1:13" x14ac:dyDescent="0.25">
      <c r="A110" s="56">
        <v>1010</v>
      </c>
      <c r="B110" s="11" t="s">
        <v>69</v>
      </c>
      <c r="C110" s="8" t="s">
        <v>34</v>
      </c>
      <c r="D110" s="74">
        <v>43279</v>
      </c>
      <c r="E110" s="56">
        <v>2</v>
      </c>
      <c r="F110" s="75">
        <v>20</v>
      </c>
      <c r="G110" s="75">
        <f>VLOOKUP(D110,'Trial Details 2018'!$P$1:$AA$80,2,FALSE)</f>
        <v>179</v>
      </c>
      <c r="H110" s="58">
        <f>VLOOKUP(D110,'Trial Details 2018'!$AC$1:$AO$80,11,FALSE)</f>
        <v>416.57499999999999</v>
      </c>
      <c r="I110" s="56">
        <v>2</v>
      </c>
      <c r="J110" s="56">
        <v>56.83</v>
      </c>
      <c r="K110" s="80"/>
      <c r="M110"/>
    </row>
    <row r="111" spans="1:13" x14ac:dyDescent="0.25">
      <c r="A111" s="56">
        <v>1010</v>
      </c>
      <c r="B111" s="11" t="s">
        <v>69</v>
      </c>
      <c r="C111" s="8" t="s">
        <v>35</v>
      </c>
      <c r="D111" s="74">
        <v>43279</v>
      </c>
      <c r="E111" s="56">
        <v>2</v>
      </c>
      <c r="F111" s="75">
        <v>20</v>
      </c>
      <c r="G111" s="75">
        <f>VLOOKUP(D111,'Trial Details 2018'!$P$1:$AA$80,2,FALSE)</f>
        <v>179</v>
      </c>
      <c r="H111" s="58">
        <f>VLOOKUP(D111,'Trial Details 2018'!$AC$1:$AO$80,11,FALSE)</f>
        <v>416.57499999999999</v>
      </c>
      <c r="I111" s="56">
        <v>2</v>
      </c>
      <c r="J111" s="56">
        <v>72.760000000000005</v>
      </c>
      <c r="K111" s="80"/>
      <c r="M111"/>
    </row>
    <row r="112" spans="1:13" x14ac:dyDescent="0.25">
      <c r="A112" s="56">
        <v>1011</v>
      </c>
      <c r="B112" s="11" t="s">
        <v>72</v>
      </c>
      <c r="C112" s="8" t="s">
        <v>31</v>
      </c>
      <c r="D112" s="74">
        <v>43279</v>
      </c>
      <c r="E112" s="56">
        <v>2</v>
      </c>
      <c r="F112" s="75">
        <v>20</v>
      </c>
      <c r="G112" s="75">
        <f>VLOOKUP(D112,'Trial Details 2018'!$P$1:$AA$80,2,FALSE)</f>
        <v>179</v>
      </c>
      <c r="H112" s="58">
        <f>VLOOKUP(D112,'Trial Details 2018'!$AC$1:$AO$80,11,FALSE)</f>
        <v>416.57499999999999</v>
      </c>
      <c r="I112" s="56">
        <v>2</v>
      </c>
      <c r="J112" s="56">
        <v>63.78</v>
      </c>
      <c r="K112" s="80"/>
      <c r="M112"/>
    </row>
    <row r="113" spans="1:13" x14ac:dyDescent="0.25">
      <c r="A113" s="56">
        <v>1011</v>
      </c>
      <c r="B113" s="11" t="s">
        <v>72</v>
      </c>
      <c r="C113" s="8" t="s">
        <v>32</v>
      </c>
      <c r="D113" s="74">
        <v>43279</v>
      </c>
      <c r="E113" s="56">
        <v>2</v>
      </c>
      <c r="F113" s="75">
        <v>20</v>
      </c>
      <c r="G113" s="75">
        <f>VLOOKUP(D113,'Trial Details 2018'!$P$1:$AA$80,2,FALSE)</f>
        <v>179</v>
      </c>
      <c r="H113" s="58">
        <f>VLOOKUP(D113,'Trial Details 2018'!$AC$1:$AO$80,11,FALSE)</f>
        <v>416.57499999999999</v>
      </c>
      <c r="I113" s="56">
        <v>2</v>
      </c>
      <c r="J113" s="56">
        <v>62.91</v>
      </c>
      <c r="K113" s="80"/>
      <c r="M113"/>
    </row>
    <row r="114" spans="1:13" x14ac:dyDescent="0.25">
      <c r="A114" s="56">
        <v>1011</v>
      </c>
      <c r="B114" s="11" t="s">
        <v>72</v>
      </c>
      <c r="C114" s="8" t="s">
        <v>33</v>
      </c>
      <c r="D114" s="74">
        <v>43279</v>
      </c>
      <c r="E114" s="56">
        <v>2</v>
      </c>
      <c r="F114" s="75">
        <v>20</v>
      </c>
      <c r="G114" s="75">
        <f>VLOOKUP(D114,'Trial Details 2018'!$P$1:$AA$80,2,FALSE)</f>
        <v>179</v>
      </c>
      <c r="H114" s="58">
        <f>VLOOKUP(D114,'Trial Details 2018'!$AC$1:$AO$80,11,FALSE)</f>
        <v>416.57499999999999</v>
      </c>
      <c r="I114" s="56">
        <v>2</v>
      </c>
      <c r="J114" s="56">
        <v>65.25</v>
      </c>
      <c r="K114" s="80"/>
      <c r="M114"/>
    </row>
    <row r="115" spans="1:13" x14ac:dyDescent="0.25">
      <c r="A115" s="56">
        <v>1011</v>
      </c>
      <c r="B115" s="11" t="s">
        <v>72</v>
      </c>
      <c r="C115" s="8" t="s">
        <v>34</v>
      </c>
      <c r="D115" s="74">
        <v>43279</v>
      </c>
      <c r="E115" s="56">
        <v>2</v>
      </c>
      <c r="F115" s="75">
        <v>20</v>
      </c>
      <c r="G115" s="75">
        <f>VLOOKUP(D115,'Trial Details 2018'!$P$1:$AA$80,2,FALSE)</f>
        <v>179</v>
      </c>
      <c r="H115" s="58">
        <f>VLOOKUP(D115,'Trial Details 2018'!$AC$1:$AO$80,11,FALSE)</f>
        <v>416.57499999999999</v>
      </c>
      <c r="I115" s="56">
        <v>2</v>
      </c>
      <c r="J115" s="56">
        <v>77.95</v>
      </c>
      <c r="K115" s="80"/>
      <c r="M115"/>
    </row>
    <row r="116" spans="1:13" x14ac:dyDescent="0.25">
      <c r="A116" s="56">
        <v>1011</v>
      </c>
      <c r="B116" s="11" t="s">
        <v>72</v>
      </c>
      <c r="C116" s="8" t="s">
        <v>35</v>
      </c>
      <c r="D116" s="74">
        <v>43279</v>
      </c>
      <c r="E116" s="56">
        <v>2</v>
      </c>
      <c r="F116" s="75">
        <v>20</v>
      </c>
      <c r="G116" s="75">
        <f>VLOOKUP(D116,'Trial Details 2018'!$P$1:$AA$80,2,FALSE)</f>
        <v>179</v>
      </c>
      <c r="H116" s="58">
        <f>VLOOKUP(D116,'Trial Details 2018'!$AC$1:$AO$80,11,FALSE)</f>
        <v>416.57499999999999</v>
      </c>
      <c r="I116" s="56">
        <v>2</v>
      </c>
      <c r="J116" s="56">
        <v>68.69</v>
      </c>
      <c r="K116" s="80"/>
      <c r="M116"/>
    </row>
    <row r="117" spans="1:13" x14ac:dyDescent="0.25">
      <c r="A117" s="56">
        <v>1012</v>
      </c>
      <c r="B117" s="11" t="s">
        <v>70</v>
      </c>
      <c r="C117" s="8" t="s">
        <v>31</v>
      </c>
      <c r="D117" s="74">
        <v>43279</v>
      </c>
      <c r="E117" s="56">
        <v>2</v>
      </c>
      <c r="F117" s="75">
        <v>20</v>
      </c>
      <c r="G117" s="75">
        <f>VLOOKUP(D117,'Trial Details 2018'!$P$1:$AA$80,2,FALSE)</f>
        <v>179</v>
      </c>
      <c r="H117" s="58">
        <f>VLOOKUP(D117,'Trial Details 2018'!$AC$1:$AO$80,11,FALSE)</f>
        <v>416.57499999999999</v>
      </c>
      <c r="I117" s="56">
        <v>2</v>
      </c>
      <c r="J117" s="56">
        <v>44.97</v>
      </c>
      <c r="K117" s="80"/>
      <c r="M117"/>
    </row>
    <row r="118" spans="1:13" x14ac:dyDescent="0.25">
      <c r="A118" s="56">
        <v>1012</v>
      </c>
      <c r="B118" s="11" t="s">
        <v>70</v>
      </c>
      <c r="C118" s="8" t="s">
        <v>32</v>
      </c>
      <c r="D118" s="74">
        <v>43279</v>
      </c>
      <c r="E118" s="56">
        <v>2</v>
      </c>
      <c r="F118" s="75">
        <v>20</v>
      </c>
      <c r="G118" s="75">
        <f>VLOOKUP(D118,'Trial Details 2018'!$P$1:$AA$80,2,FALSE)</f>
        <v>179</v>
      </c>
      <c r="H118" s="58">
        <f>VLOOKUP(D118,'Trial Details 2018'!$AC$1:$AO$80,11,FALSE)</f>
        <v>416.57499999999999</v>
      </c>
      <c r="I118" s="56">
        <v>2</v>
      </c>
      <c r="J118" s="56">
        <v>47.73</v>
      </c>
      <c r="K118" s="80"/>
      <c r="M118"/>
    </row>
    <row r="119" spans="1:13" x14ac:dyDescent="0.25">
      <c r="A119" s="56">
        <v>1012</v>
      </c>
      <c r="B119" s="11" t="s">
        <v>70</v>
      </c>
      <c r="C119" s="8" t="s">
        <v>33</v>
      </c>
      <c r="D119" s="74">
        <v>43279</v>
      </c>
      <c r="E119" s="56">
        <v>2</v>
      </c>
      <c r="F119" s="75">
        <v>20</v>
      </c>
      <c r="G119" s="75">
        <f>VLOOKUP(D119,'Trial Details 2018'!$P$1:$AA$80,2,FALSE)</f>
        <v>179</v>
      </c>
      <c r="H119" s="58">
        <f>VLOOKUP(D119,'Trial Details 2018'!$AC$1:$AO$80,11,FALSE)</f>
        <v>416.57499999999999</v>
      </c>
      <c r="I119" s="56">
        <v>2</v>
      </c>
      <c r="J119" s="56">
        <v>44.91</v>
      </c>
      <c r="K119" s="80"/>
      <c r="M119"/>
    </row>
    <row r="120" spans="1:13" x14ac:dyDescent="0.25">
      <c r="A120" s="56">
        <v>1012</v>
      </c>
      <c r="B120" s="11" t="s">
        <v>70</v>
      </c>
      <c r="C120" s="8" t="s">
        <v>34</v>
      </c>
      <c r="D120" s="74">
        <v>43279</v>
      </c>
      <c r="E120" s="56">
        <v>2</v>
      </c>
      <c r="F120" s="75">
        <v>20</v>
      </c>
      <c r="G120" s="75">
        <f>VLOOKUP(D120,'Trial Details 2018'!$P$1:$AA$80,2,FALSE)</f>
        <v>179</v>
      </c>
      <c r="H120" s="58">
        <f>VLOOKUP(D120,'Trial Details 2018'!$AC$1:$AO$80,11,FALSE)</f>
        <v>416.57499999999999</v>
      </c>
      <c r="I120" s="56">
        <v>2</v>
      </c>
      <c r="J120" s="56">
        <v>53.53</v>
      </c>
      <c r="K120" s="80"/>
      <c r="M120"/>
    </row>
    <row r="121" spans="1:13" x14ac:dyDescent="0.25">
      <c r="A121" s="56">
        <v>1012</v>
      </c>
      <c r="B121" s="11" t="s">
        <v>70</v>
      </c>
      <c r="C121" s="8" t="s">
        <v>35</v>
      </c>
      <c r="D121" s="74">
        <v>43279</v>
      </c>
      <c r="E121" s="56">
        <v>2</v>
      </c>
      <c r="F121" s="75">
        <v>20</v>
      </c>
      <c r="G121" s="75">
        <f>VLOOKUP(D121,'Trial Details 2018'!$P$1:$AA$80,2,FALSE)</f>
        <v>179</v>
      </c>
      <c r="H121" s="58">
        <f>VLOOKUP(D121,'Trial Details 2018'!$AC$1:$AO$80,11,FALSE)</f>
        <v>416.57499999999999</v>
      </c>
      <c r="I121" s="56">
        <v>2</v>
      </c>
      <c r="J121" s="56">
        <v>41.35</v>
      </c>
      <c r="K121" s="80"/>
      <c r="M121"/>
    </row>
    <row r="122" spans="1:13" x14ac:dyDescent="0.25">
      <c r="A122" s="56">
        <v>1001</v>
      </c>
      <c r="B122" s="11" t="s">
        <v>70</v>
      </c>
      <c r="C122" s="8" t="s">
        <v>31</v>
      </c>
      <c r="D122" s="74">
        <v>43286</v>
      </c>
      <c r="E122" s="56">
        <v>3</v>
      </c>
      <c r="F122" s="75">
        <v>27</v>
      </c>
      <c r="G122" s="75">
        <f>VLOOKUP(D122,'Trial Details 2018'!$P$1:$AA$80,2,FALSE)</f>
        <v>186</v>
      </c>
      <c r="H122" s="58">
        <f>VLOOKUP(D122,'Trial Details 2018'!$AC$1:$AO$80,11,FALSE)</f>
        <v>560.87500000000011</v>
      </c>
      <c r="I122" s="56">
        <v>3</v>
      </c>
      <c r="J122" s="76">
        <v>165.31</v>
      </c>
      <c r="K122" s="80"/>
      <c r="M122"/>
    </row>
    <row r="123" spans="1:13" x14ac:dyDescent="0.25">
      <c r="A123" s="56">
        <v>1001</v>
      </c>
      <c r="B123" s="11" t="s">
        <v>70</v>
      </c>
      <c r="C123" s="8" t="s">
        <v>32</v>
      </c>
      <c r="D123" s="74">
        <v>43286</v>
      </c>
      <c r="E123" s="56">
        <v>3</v>
      </c>
      <c r="F123" s="75">
        <v>27</v>
      </c>
      <c r="G123" s="75">
        <f>VLOOKUP(D123,'Trial Details 2018'!$P$1:$AA$80,2,FALSE)</f>
        <v>186</v>
      </c>
      <c r="H123" s="58">
        <f>VLOOKUP(D123,'Trial Details 2018'!$AC$1:$AO$80,11,FALSE)</f>
        <v>560.87500000000011</v>
      </c>
      <c r="I123" s="56">
        <v>4</v>
      </c>
      <c r="J123" s="76">
        <v>253.56</v>
      </c>
      <c r="K123" s="80"/>
      <c r="M123"/>
    </row>
    <row r="124" spans="1:13" x14ac:dyDescent="0.25">
      <c r="A124" s="56">
        <v>1001</v>
      </c>
      <c r="B124" s="11" t="s">
        <v>70</v>
      </c>
      <c r="C124" s="8" t="s">
        <v>33</v>
      </c>
      <c r="D124" s="74">
        <v>43286</v>
      </c>
      <c r="E124" s="56">
        <v>3</v>
      </c>
      <c r="F124" s="75">
        <v>27</v>
      </c>
      <c r="G124" s="75">
        <f>VLOOKUP(D124,'Trial Details 2018'!$P$1:$AA$80,2,FALSE)</f>
        <v>186</v>
      </c>
      <c r="H124" s="58">
        <f>VLOOKUP(D124,'Trial Details 2018'!$AC$1:$AO$80,11,FALSE)</f>
        <v>560.87500000000011</v>
      </c>
      <c r="I124" s="56">
        <v>3</v>
      </c>
      <c r="J124" s="76">
        <v>195.25</v>
      </c>
      <c r="K124" s="80"/>
      <c r="M124"/>
    </row>
    <row r="125" spans="1:13" x14ac:dyDescent="0.25">
      <c r="A125" s="56">
        <v>1001</v>
      </c>
      <c r="B125" s="11" t="s">
        <v>70</v>
      </c>
      <c r="C125" s="8" t="s">
        <v>34</v>
      </c>
      <c r="D125" s="74">
        <v>43286</v>
      </c>
      <c r="E125" s="56">
        <v>3</v>
      </c>
      <c r="F125" s="75">
        <v>27</v>
      </c>
      <c r="G125" s="75">
        <f>VLOOKUP(D125,'Trial Details 2018'!$P$1:$AA$80,2,FALSE)</f>
        <v>186</v>
      </c>
      <c r="H125" s="58">
        <f>VLOOKUP(D125,'Trial Details 2018'!$AC$1:$AO$80,11,FALSE)</f>
        <v>560.87500000000011</v>
      </c>
      <c r="I125" s="56">
        <v>4</v>
      </c>
      <c r="J125" s="76">
        <v>239.26</v>
      </c>
      <c r="K125" s="80"/>
      <c r="M125"/>
    </row>
    <row r="126" spans="1:13" x14ac:dyDescent="0.25">
      <c r="A126" s="56">
        <v>1001</v>
      </c>
      <c r="B126" s="11" t="s">
        <v>70</v>
      </c>
      <c r="C126" s="8" t="s">
        <v>35</v>
      </c>
      <c r="D126" s="74">
        <v>43286</v>
      </c>
      <c r="E126" s="56">
        <v>3</v>
      </c>
      <c r="F126" s="75">
        <v>27</v>
      </c>
      <c r="G126" s="75">
        <f>VLOOKUP(D126,'Trial Details 2018'!$P$1:$AA$80,2,FALSE)</f>
        <v>186</v>
      </c>
      <c r="H126" s="58">
        <f>VLOOKUP(D126,'Trial Details 2018'!$AC$1:$AO$80,11,FALSE)</f>
        <v>560.87500000000011</v>
      </c>
      <c r="I126" s="56">
        <v>4</v>
      </c>
      <c r="J126" s="76">
        <v>232</v>
      </c>
      <c r="K126" s="80"/>
      <c r="M126"/>
    </row>
    <row r="127" spans="1:13" x14ac:dyDescent="0.25">
      <c r="A127" s="56">
        <v>1002</v>
      </c>
      <c r="B127" s="11" t="s">
        <v>28</v>
      </c>
      <c r="C127" s="8" t="s">
        <v>31</v>
      </c>
      <c r="D127" s="74">
        <v>43286</v>
      </c>
      <c r="E127" s="56">
        <v>3</v>
      </c>
      <c r="F127" s="75">
        <v>27</v>
      </c>
      <c r="G127" s="75">
        <f>VLOOKUP(D127,'Trial Details 2018'!$P$1:$AA$80,2,FALSE)</f>
        <v>186</v>
      </c>
      <c r="H127" s="58">
        <f>VLOOKUP(D127,'Trial Details 2018'!$AC$1:$AO$80,11,FALSE)</f>
        <v>560.87500000000011</v>
      </c>
      <c r="I127" s="56">
        <v>4</v>
      </c>
      <c r="J127" s="76">
        <v>307.98</v>
      </c>
      <c r="K127" s="80"/>
      <c r="M127"/>
    </row>
    <row r="128" spans="1:13" x14ac:dyDescent="0.25">
      <c r="A128" s="56">
        <v>1002</v>
      </c>
      <c r="B128" s="11" t="s">
        <v>28</v>
      </c>
      <c r="C128" s="8" t="s">
        <v>32</v>
      </c>
      <c r="D128" s="74">
        <v>43286</v>
      </c>
      <c r="E128" s="56">
        <v>3</v>
      </c>
      <c r="F128" s="75">
        <v>27</v>
      </c>
      <c r="G128" s="75">
        <f>VLOOKUP(D128,'Trial Details 2018'!$P$1:$AA$80,2,FALSE)</f>
        <v>186</v>
      </c>
      <c r="H128" s="58">
        <f>VLOOKUP(D128,'Trial Details 2018'!$AC$1:$AO$80,11,FALSE)</f>
        <v>560.87500000000011</v>
      </c>
      <c r="I128" s="56">
        <v>4</v>
      </c>
      <c r="J128" s="76">
        <v>247.58</v>
      </c>
      <c r="K128" s="80"/>
      <c r="M128"/>
    </row>
    <row r="129" spans="1:13" x14ac:dyDescent="0.25">
      <c r="A129" s="56">
        <v>1002</v>
      </c>
      <c r="B129" s="11" t="s">
        <v>28</v>
      </c>
      <c r="C129" s="8" t="s">
        <v>33</v>
      </c>
      <c r="D129" s="74">
        <v>43286</v>
      </c>
      <c r="E129" s="56">
        <v>3</v>
      </c>
      <c r="F129" s="75">
        <v>27</v>
      </c>
      <c r="G129" s="75">
        <f>VLOOKUP(D129,'Trial Details 2018'!$P$1:$AA$80,2,FALSE)</f>
        <v>186</v>
      </c>
      <c r="H129" s="58">
        <f>VLOOKUP(D129,'Trial Details 2018'!$AC$1:$AO$80,11,FALSE)</f>
        <v>560.87500000000011</v>
      </c>
      <c r="I129" s="56">
        <v>4</v>
      </c>
      <c r="J129" s="76">
        <v>337.45</v>
      </c>
      <c r="K129" s="80"/>
      <c r="M129"/>
    </row>
    <row r="130" spans="1:13" x14ac:dyDescent="0.25">
      <c r="A130" s="56">
        <v>1002</v>
      </c>
      <c r="B130" s="11" t="s">
        <v>28</v>
      </c>
      <c r="C130" s="8" t="s">
        <v>34</v>
      </c>
      <c r="D130" s="74">
        <v>43286</v>
      </c>
      <c r="E130" s="56">
        <v>3</v>
      </c>
      <c r="F130" s="75">
        <v>27</v>
      </c>
      <c r="G130" s="75">
        <f>VLOOKUP(D130,'Trial Details 2018'!$P$1:$AA$80,2,FALSE)</f>
        <v>186</v>
      </c>
      <c r="H130" s="58">
        <f>VLOOKUP(D130,'Trial Details 2018'!$AC$1:$AO$80,11,FALSE)</f>
        <v>560.87500000000011</v>
      </c>
      <c r="I130" s="56">
        <v>4</v>
      </c>
      <c r="J130" s="76">
        <v>291.19</v>
      </c>
      <c r="K130" s="80"/>
      <c r="M130"/>
    </row>
    <row r="131" spans="1:13" x14ac:dyDescent="0.25">
      <c r="A131" s="56">
        <v>1002</v>
      </c>
      <c r="B131" s="11" t="s">
        <v>28</v>
      </c>
      <c r="C131" s="8" t="s">
        <v>35</v>
      </c>
      <c r="D131" s="74">
        <v>43286</v>
      </c>
      <c r="E131" s="56">
        <v>3</v>
      </c>
      <c r="F131" s="75">
        <v>27</v>
      </c>
      <c r="G131" s="75">
        <f>VLOOKUP(D131,'Trial Details 2018'!$P$1:$AA$80,2,FALSE)</f>
        <v>186</v>
      </c>
      <c r="H131" s="58">
        <f>VLOOKUP(D131,'Trial Details 2018'!$AC$1:$AO$80,11,FALSE)</f>
        <v>560.87500000000011</v>
      </c>
      <c r="I131" s="56">
        <v>4</v>
      </c>
      <c r="J131" s="76">
        <v>256.68</v>
      </c>
      <c r="K131" s="80"/>
      <c r="M131"/>
    </row>
    <row r="132" spans="1:13" x14ac:dyDescent="0.25">
      <c r="A132" s="56">
        <v>1003</v>
      </c>
      <c r="B132" s="11" t="s">
        <v>72</v>
      </c>
      <c r="C132" s="8" t="s">
        <v>31</v>
      </c>
      <c r="D132" s="74">
        <v>43286</v>
      </c>
      <c r="E132" s="56">
        <v>3</v>
      </c>
      <c r="F132" s="75">
        <v>27</v>
      </c>
      <c r="G132" s="75">
        <f>VLOOKUP(D132,'Trial Details 2018'!$P$1:$AA$80,2,FALSE)</f>
        <v>186</v>
      </c>
      <c r="H132" s="58">
        <f>VLOOKUP(D132,'Trial Details 2018'!$AC$1:$AO$80,11,FALSE)</f>
        <v>560.87500000000011</v>
      </c>
      <c r="I132" s="56">
        <v>4</v>
      </c>
      <c r="J132" s="76">
        <v>275.06</v>
      </c>
      <c r="K132" s="80"/>
      <c r="M132"/>
    </row>
    <row r="133" spans="1:13" x14ac:dyDescent="0.25">
      <c r="A133" s="56">
        <v>1003</v>
      </c>
      <c r="B133" s="11" t="s">
        <v>72</v>
      </c>
      <c r="C133" s="8" t="s">
        <v>32</v>
      </c>
      <c r="D133" s="74">
        <v>43286</v>
      </c>
      <c r="E133" s="56">
        <v>3</v>
      </c>
      <c r="F133" s="75">
        <v>27</v>
      </c>
      <c r="G133" s="75">
        <f>VLOOKUP(D133,'Trial Details 2018'!$P$1:$AA$80,2,FALSE)</f>
        <v>186</v>
      </c>
      <c r="H133" s="58">
        <f>VLOOKUP(D133,'Trial Details 2018'!$AC$1:$AO$80,11,FALSE)</f>
        <v>560.87500000000011</v>
      </c>
      <c r="I133" s="56">
        <v>4</v>
      </c>
      <c r="J133" s="76">
        <v>226.65</v>
      </c>
      <c r="K133" s="80"/>
      <c r="M133"/>
    </row>
    <row r="134" spans="1:13" x14ac:dyDescent="0.25">
      <c r="A134" s="56">
        <v>1003</v>
      </c>
      <c r="B134" s="11" t="s">
        <v>72</v>
      </c>
      <c r="C134" s="8" t="s">
        <v>33</v>
      </c>
      <c r="D134" s="74">
        <v>43286</v>
      </c>
      <c r="E134" s="56">
        <v>3</v>
      </c>
      <c r="F134" s="75">
        <v>27</v>
      </c>
      <c r="G134" s="75">
        <f>VLOOKUP(D134,'Trial Details 2018'!$P$1:$AA$80,2,FALSE)</f>
        <v>186</v>
      </c>
      <c r="H134" s="58">
        <f>VLOOKUP(D134,'Trial Details 2018'!$AC$1:$AO$80,11,FALSE)</f>
        <v>560.87500000000011</v>
      </c>
      <c r="I134" s="56">
        <v>5</v>
      </c>
      <c r="J134" s="76">
        <v>281.14999999999998</v>
      </c>
      <c r="K134" s="80"/>
      <c r="M134"/>
    </row>
    <row r="135" spans="1:13" x14ac:dyDescent="0.25">
      <c r="A135" s="56">
        <v>1003</v>
      </c>
      <c r="B135" s="11" t="s">
        <v>72</v>
      </c>
      <c r="C135" s="8" t="s">
        <v>34</v>
      </c>
      <c r="D135" s="74">
        <v>43286</v>
      </c>
      <c r="E135" s="56">
        <v>3</v>
      </c>
      <c r="F135" s="75">
        <v>27</v>
      </c>
      <c r="G135" s="75">
        <f>VLOOKUP(D135,'Trial Details 2018'!$P$1:$AA$80,2,FALSE)</f>
        <v>186</v>
      </c>
      <c r="H135" s="58">
        <f>VLOOKUP(D135,'Trial Details 2018'!$AC$1:$AO$80,11,FALSE)</f>
        <v>560.87500000000011</v>
      </c>
      <c r="I135" s="56">
        <v>5</v>
      </c>
      <c r="J135" s="76">
        <v>291.37</v>
      </c>
      <c r="K135" s="80"/>
      <c r="M135"/>
    </row>
    <row r="136" spans="1:13" x14ac:dyDescent="0.25">
      <c r="A136" s="56">
        <v>1003</v>
      </c>
      <c r="B136" s="11" t="s">
        <v>72</v>
      </c>
      <c r="C136" s="8" t="s">
        <v>35</v>
      </c>
      <c r="D136" s="74">
        <v>43286</v>
      </c>
      <c r="E136" s="56">
        <v>3</v>
      </c>
      <c r="F136" s="75">
        <v>27</v>
      </c>
      <c r="G136" s="75">
        <f>VLOOKUP(D136,'Trial Details 2018'!$P$1:$AA$80,2,FALSE)</f>
        <v>186</v>
      </c>
      <c r="H136" s="58">
        <f>VLOOKUP(D136,'Trial Details 2018'!$AC$1:$AO$80,11,FALSE)</f>
        <v>560.87500000000011</v>
      </c>
      <c r="I136" s="56">
        <v>4</v>
      </c>
      <c r="J136" s="76">
        <v>318.95999999999998</v>
      </c>
      <c r="K136" s="80"/>
      <c r="M136"/>
    </row>
    <row r="137" spans="1:13" x14ac:dyDescent="0.25">
      <c r="A137" s="56">
        <v>1004</v>
      </c>
      <c r="B137" s="11" t="s">
        <v>69</v>
      </c>
      <c r="C137" s="8" t="s">
        <v>31</v>
      </c>
      <c r="D137" s="74">
        <v>43286</v>
      </c>
      <c r="E137" s="56">
        <v>3</v>
      </c>
      <c r="F137" s="75">
        <v>27</v>
      </c>
      <c r="G137" s="75">
        <f>VLOOKUP(D137,'Trial Details 2018'!$P$1:$AA$80,2,FALSE)</f>
        <v>186</v>
      </c>
      <c r="H137" s="58">
        <f>VLOOKUP(D137,'Trial Details 2018'!$AC$1:$AO$80,11,FALSE)</f>
        <v>560.87500000000011</v>
      </c>
      <c r="I137" s="56">
        <v>4</v>
      </c>
      <c r="J137" s="76">
        <v>260.48</v>
      </c>
      <c r="K137" s="80"/>
      <c r="M137"/>
    </row>
    <row r="138" spans="1:13" x14ac:dyDescent="0.25">
      <c r="A138" s="56">
        <v>1004</v>
      </c>
      <c r="B138" s="11" t="s">
        <v>69</v>
      </c>
      <c r="C138" s="8" t="s">
        <v>32</v>
      </c>
      <c r="D138" s="74">
        <v>43286</v>
      </c>
      <c r="E138" s="56">
        <v>3</v>
      </c>
      <c r="F138" s="75">
        <v>27</v>
      </c>
      <c r="G138" s="75">
        <f>VLOOKUP(D138,'Trial Details 2018'!$P$1:$AA$80,2,FALSE)</f>
        <v>186</v>
      </c>
      <c r="H138" s="58">
        <f>VLOOKUP(D138,'Trial Details 2018'!$AC$1:$AO$80,11,FALSE)</f>
        <v>560.87500000000011</v>
      </c>
      <c r="I138" s="56">
        <v>4</v>
      </c>
      <c r="J138" s="76">
        <v>264.97000000000003</v>
      </c>
      <c r="K138" s="80"/>
      <c r="M138"/>
    </row>
    <row r="139" spans="1:13" x14ac:dyDescent="0.25">
      <c r="A139" s="56">
        <v>1004</v>
      </c>
      <c r="B139" s="11" t="s">
        <v>69</v>
      </c>
      <c r="C139" s="8" t="s">
        <v>33</v>
      </c>
      <c r="D139" s="74">
        <v>43286</v>
      </c>
      <c r="E139" s="56">
        <v>3</v>
      </c>
      <c r="F139" s="75">
        <v>27</v>
      </c>
      <c r="G139" s="75">
        <f>VLOOKUP(D139,'Trial Details 2018'!$P$1:$AA$80,2,FALSE)</f>
        <v>186</v>
      </c>
      <c r="H139" s="58">
        <f>VLOOKUP(D139,'Trial Details 2018'!$AC$1:$AO$80,11,FALSE)</f>
        <v>560.87500000000011</v>
      </c>
      <c r="I139" s="56">
        <v>4</v>
      </c>
      <c r="J139" s="76">
        <v>272.76</v>
      </c>
      <c r="K139" s="80"/>
      <c r="M139"/>
    </row>
    <row r="140" spans="1:13" x14ac:dyDescent="0.25">
      <c r="A140" s="56">
        <v>1004</v>
      </c>
      <c r="B140" s="11" t="s">
        <v>69</v>
      </c>
      <c r="C140" s="8" t="s">
        <v>34</v>
      </c>
      <c r="D140" s="74">
        <v>43286</v>
      </c>
      <c r="E140" s="56">
        <v>3</v>
      </c>
      <c r="F140" s="75">
        <v>27</v>
      </c>
      <c r="G140" s="75">
        <f>VLOOKUP(D140,'Trial Details 2018'!$P$1:$AA$80,2,FALSE)</f>
        <v>186</v>
      </c>
      <c r="H140" s="58">
        <f>VLOOKUP(D140,'Trial Details 2018'!$AC$1:$AO$80,11,FALSE)</f>
        <v>560.87500000000011</v>
      </c>
      <c r="I140" s="56">
        <v>4</v>
      </c>
      <c r="J140" s="76">
        <v>261.62</v>
      </c>
      <c r="K140" s="80"/>
      <c r="M140"/>
    </row>
    <row r="141" spans="1:13" x14ac:dyDescent="0.25">
      <c r="A141" s="56">
        <v>1004</v>
      </c>
      <c r="B141" s="11" t="s">
        <v>69</v>
      </c>
      <c r="C141" s="8" t="s">
        <v>35</v>
      </c>
      <c r="D141" s="74">
        <v>43286</v>
      </c>
      <c r="E141" s="56">
        <v>3</v>
      </c>
      <c r="F141" s="75">
        <v>27</v>
      </c>
      <c r="G141" s="75">
        <f>VLOOKUP(D141,'Trial Details 2018'!$P$1:$AA$80,2,FALSE)</f>
        <v>186</v>
      </c>
      <c r="H141" s="58">
        <f>VLOOKUP(D141,'Trial Details 2018'!$AC$1:$AO$80,11,FALSE)</f>
        <v>560.87500000000011</v>
      </c>
      <c r="I141" s="56">
        <v>4</v>
      </c>
      <c r="J141" s="76">
        <v>265.10000000000002</v>
      </c>
      <c r="K141" s="80"/>
      <c r="M141"/>
    </row>
    <row r="142" spans="1:13" x14ac:dyDescent="0.25">
      <c r="A142" s="56">
        <v>1005</v>
      </c>
      <c r="B142" s="11" t="s">
        <v>69</v>
      </c>
      <c r="C142" s="8" t="s">
        <v>31</v>
      </c>
      <c r="D142" s="74">
        <v>43286</v>
      </c>
      <c r="E142" s="56">
        <v>3</v>
      </c>
      <c r="F142" s="75">
        <v>27</v>
      </c>
      <c r="G142" s="75">
        <f>VLOOKUP(D142,'Trial Details 2018'!$P$1:$AA$80,2,FALSE)</f>
        <v>186</v>
      </c>
      <c r="H142" s="58">
        <f>VLOOKUP(D142,'Trial Details 2018'!$AC$1:$AO$80,11,FALSE)</f>
        <v>560.87500000000011</v>
      </c>
      <c r="I142" s="56">
        <v>4</v>
      </c>
      <c r="J142" s="76">
        <v>164.32</v>
      </c>
      <c r="K142" s="80"/>
      <c r="M142"/>
    </row>
    <row r="143" spans="1:13" x14ac:dyDescent="0.25">
      <c r="A143" s="56">
        <v>1005</v>
      </c>
      <c r="B143" s="11" t="s">
        <v>69</v>
      </c>
      <c r="C143" s="8" t="s">
        <v>32</v>
      </c>
      <c r="D143" s="74">
        <v>43286</v>
      </c>
      <c r="E143" s="56">
        <v>3</v>
      </c>
      <c r="F143" s="75">
        <v>27</v>
      </c>
      <c r="G143" s="75">
        <f>VLOOKUP(D143,'Trial Details 2018'!$P$1:$AA$80,2,FALSE)</f>
        <v>186</v>
      </c>
      <c r="H143" s="58">
        <f>VLOOKUP(D143,'Trial Details 2018'!$AC$1:$AO$80,11,FALSE)</f>
        <v>560.87500000000011</v>
      </c>
      <c r="I143" s="56">
        <v>4</v>
      </c>
      <c r="J143" s="76">
        <v>269.94</v>
      </c>
      <c r="K143" s="80"/>
      <c r="M143"/>
    </row>
    <row r="144" spans="1:13" x14ac:dyDescent="0.25">
      <c r="A144" s="56">
        <v>1005</v>
      </c>
      <c r="B144" s="11" t="s">
        <v>69</v>
      </c>
      <c r="C144" s="8" t="s">
        <v>33</v>
      </c>
      <c r="D144" s="74">
        <v>43286</v>
      </c>
      <c r="E144" s="56">
        <v>3</v>
      </c>
      <c r="F144" s="75">
        <v>27</v>
      </c>
      <c r="G144" s="75">
        <f>VLOOKUP(D144,'Trial Details 2018'!$P$1:$AA$80,2,FALSE)</f>
        <v>186</v>
      </c>
      <c r="H144" s="58">
        <f>VLOOKUP(D144,'Trial Details 2018'!$AC$1:$AO$80,11,FALSE)</f>
        <v>560.87500000000011</v>
      </c>
      <c r="I144" s="56">
        <v>4</v>
      </c>
      <c r="J144" s="76">
        <v>191.98</v>
      </c>
      <c r="K144" s="80"/>
      <c r="M144"/>
    </row>
    <row r="145" spans="1:13" x14ac:dyDescent="0.25">
      <c r="A145" s="56">
        <v>1005</v>
      </c>
      <c r="B145" s="11" t="s">
        <v>69</v>
      </c>
      <c r="C145" s="8" t="s">
        <v>34</v>
      </c>
      <c r="D145" s="74">
        <v>43286</v>
      </c>
      <c r="E145" s="56">
        <v>3</v>
      </c>
      <c r="F145" s="75">
        <v>27</v>
      </c>
      <c r="G145" s="75">
        <f>VLOOKUP(D145,'Trial Details 2018'!$P$1:$AA$80,2,FALSE)</f>
        <v>186</v>
      </c>
      <c r="H145" s="58">
        <f>VLOOKUP(D145,'Trial Details 2018'!$AC$1:$AO$80,11,FALSE)</f>
        <v>560.87500000000011</v>
      </c>
      <c r="I145" s="56">
        <v>4</v>
      </c>
      <c r="J145" s="76">
        <v>211.51</v>
      </c>
      <c r="K145" s="80"/>
      <c r="M145"/>
    </row>
    <row r="146" spans="1:13" x14ac:dyDescent="0.25">
      <c r="A146" s="56">
        <v>1005</v>
      </c>
      <c r="B146" s="11" t="s">
        <v>69</v>
      </c>
      <c r="C146" s="8" t="s">
        <v>35</v>
      </c>
      <c r="D146" s="74">
        <v>43286</v>
      </c>
      <c r="E146" s="56">
        <v>3</v>
      </c>
      <c r="F146" s="75">
        <v>27</v>
      </c>
      <c r="G146" s="75">
        <f>VLOOKUP(D146,'Trial Details 2018'!$P$1:$AA$80,2,FALSE)</f>
        <v>186</v>
      </c>
      <c r="H146" s="58">
        <f>VLOOKUP(D146,'Trial Details 2018'!$AC$1:$AO$80,11,FALSE)</f>
        <v>560.87500000000011</v>
      </c>
      <c r="I146" s="56">
        <v>4</v>
      </c>
      <c r="J146" s="76">
        <v>264.83999999999997</v>
      </c>
      <c r="K146" s="80"/>
      <c r="M146"/>
    </row>
    <row r="147" spans="1:13" x14ac:dyDescent="0.25">
      <c r="A147" s="56">
        <v>1006</v>
      </c>
      <c r="B147" s="11" t="s">
        <v>72</v>
      </c>
      <c r="C147" s="8" t="s">
        <v>31</v>
      </c>
      <c r="D147" s="74">
        <v>43286</v>
      </c>
      <c r="E147" s="56">
        <v>3</v>
      </c>
      <c r="F147" s="75">
        <v>27</v>
      </c>
      <c r="G147" s="75">
        <f>VLOOKUP(D147,'Trial Details 2018'!$P$1:$AA$80,2,FALSE)</f>
        <v>186</v>
      </c>
      <c r="H147" s="58">
        <f>VLOOKUP(D147,'Trial Details 2018'!$AC$1:$AO$80,11,FALSE)</f>
        <v>560.87500000000011</v>
      </c>
      <c r="I147" s="56">
        <v>5</v>
      </c>
      <c r="J147" s="76">
        <v>298.27999999999997</v>
      </c>
      <c r="K147" s="80"/>
      <c r="M147"/>
    </row>
    <row r="148" spans="1:13" x14ac:dyDescent="0.25">
      <c r="A148" s="56">
        <v>1006</v>
      </c>
      <c r="B148" s="11" t="s">
        <v>72</v>
      </c>
      <c r="C148" s="8" t="s">
        <v>32</v>
      </c>
      <c r="D148" s="74">
        <v>43286</v>
      </c>
      <c r="E148" s="56">
        <v>3</v>
      </c>
      <c r="F148" s="75">
        <v>27</v>
      </c>
      <c r="G148" s="75">
        <f>VLOOKUP(D148,'Trial Details 2018'!$P$1:$AA$80,2,FALSE)</f>
        <v>186</v>
      </c>
      <c r="H148" s="58">
        <f>VLOOKUP(D148,'Trial Details 2018'!$AC$1:$AO$80,11,FALSE)</f>
        <v>560.87500000000011</v>
      </c>
      <c r="I148" s="56">
        <v>6</v>
      </c>
      <c r="J148" s="76">
        <v>388.93</v>
      </c>
      <c r="K148" s="80"/>
      <c r="M148"/>
    </row>
    <row r="149" spans="1:13" x14ac:dyDescent="0.25">
      <c r="A149" s="56">
        <v>1006</v>
      </c>
      <c r="B149" s="11" t="s">
        <v>72</v>
      </c>
      <c r="C149" s="8" t="s">
        <v>33</v>
      </c>
      <c r="D149" s="74">
        <v>43286</v>
      </c>
      <c r="E149" s="56">
        <v>3</v>
      </c>
      <c r="F149" s="75">
        <v>27</v>
      </c>
      <c r="G149" s="75">
        <f>VLOOKUP(D149,'Trial Details 2018'!$P$1:$AA$80,2,FALSE)</f>
        <v>186</v>
      </c>
      <c r="H149" s="58">
        <f>VLOOKUP(D149,'Trial Details 2018'!$AC$1:$AO$80,11,FALSE)</f>
        <v>560.87500000000011</v>
      </c>
      <c r="I149" s="56">
        <v>6</v>
      </c>
      <c r="J149" s="76">
        <v>413.21</v>
      </c>
      <c r="K149" s="80"/>
      <c r="M149"/>
    </row>
    <row r="150" spans="1:13" x14ac:dyDescent="0.25">
      <c r="A150" s="56">
        <v>1006</v>
      </c>
      <c r="B150" s="11" t="s">
        <v>72</v>
      </c>
      <c r="C150" s="8" t="s">
        <v>34</v>
      </c>
      <c r="D150" s="74">
        <v>43286</v>
      </c>
      <c r="E150" s="56">
        <v>3</v>
      </c>
      <c r="F150" s="75">
        <v>27</v>
      </c>
      <c r="G150" s="75">
        <f>VLOOKUP(D150,'Trial Details 2018'!$P$1:$AA$80,2,FALSE)</f>
        <v>186</v>
      </c>
      <c r="H150" s="58">
        <f>VLOOKUP(D150,'Trial Details 2018'!$AC$1:$AO$80,11,FALSE)</f>
        <v>560.87500000000011</v>
      </c>
      <c r="I150" s="56">
        <v>5</v>
      </c>
      <c r="J150" s="76">
        <v>440.8</v>
      </c>
      <c r="K150" s="80"/>
      <c r="M150"/>
    </row>
    <row r="151" spans="1:13" x14ac:dyDescent="0.25">
      <c r="A151" s="56">
        <v>1006</v>
      </c>
      <c r="B151" s="11" t="s">
        <v>72</v>
      </c>
      <c r="C151" s="8" t="s">
        <v>35</v>
      </c>
      <c r="D151" s="74">
        <v>43286</v>
      </c>
      <c r="E151" s="56">
        <v>3</v>
      </c>
      <c r="F151" s="75">
        <v>27</v>
      </c>
      <c r="G151" s="75">
        <f>VLOOKUP(D151,'Trial Details 2018'!$P$1:$AA$80,2,FALSE)</f>
        <v>186</v>
      </c>
      <c r="H151" s="58">
        <f>VLOOKUP(D151,'Trial Details 2018'!$AC$1:$AO$80,11,FALSE)</f>
        <v>560.87500000000011</v>
      </c>
      <c r="I151" s="56">
        <v>6</v>
      </c>
      <c r="J151" s="76">
        <v>372.49</v>
      </c>
      <c r="K151" s="80"/>
      <c r="M151"/>
    </row>
    <row r="152" spans="1:13" x14ac:dyDescent="0.25">
      <c r="A152" s="56">
        <v>1007</v>
      </c>
      <c r="B152" s="11" t="s">
        <v>70</v>
      </c>
      <c r="C152" s="8" t="s">
        <v>31</v>
      </c>
      <c r="D152" s="74">
        <v>43286</v>
      </c>
      <c r="E152" s="56">
        <v>3</v>
      </c>
      <c r="F152" s="75">
        <v>27</v>
      </c>
      <c r="G152" s="75">
        <f>VLOOKUP(D152,'Trial Details 2018'!$P$1:$AA$80,2,FALSE)</f>
        <v>186</v>
      </c>
      <c r="H152" s="58">
        <f>VLOOKUP(D152,'Trial Details 2018'!$AC$1:$AO$80,11,FALSE)</f>
        <v>560.87500000000011</v>
      </c>
      <c r="I152" s="56">
        <v>4</v>
      </c>
      <c r="J152" s="76">
        <v>205.75</v>
      </c>
      <c r="K152" s="80"/>
      <c r="M152"/>
    </row>
    <row r="153" spans="1:13" x14ac:dyDescent="0.25">
      <c r="A153" s="56">
        <v>1007</v>
      </c>
      <c r="B153" s="11" t="s">
        <v>70</v>
      </c>
      <c r="C153" s="8" t="s">
        <v>32</v>
      </c>
      <c r="D153" s="74">
        <v>43286</v>
      </c>
      <c r="E153" s="56">
        <v>3</v>
      </c>
      <c r="F153" s="75">
        <v>27</v>
      </c>
      <c r="G153" s="75">
        <f>VLOOKUP(D153,'Trial Details 2018'!$P$1:$AA$80,2,FALSE)</f>
        <v>186</v>
      </c>
      <c r="H153" s="58">
        <f>VLOOKUP(D153,'Trial Details 2018'!$AC$1:$AO$80,11,FALSE)</f>
        <v>560.87500000000011</v>
      </c>
      <c r="I153" s="56">
        <v>5</v>
      </c>
      <c r="J153" s="76">
        <v>242.81</v>
      </c>
      <c r="K153" s="80"/>
      <c r="M153"/>
    </row>
    <row r="154" spans="1:13" x14ac:dyDescent="0.25">
      <c r="A154" s="56">
        <v>1007</v>
      </c>
      <c r="B154" s="11" t="s">
        <v>70</v>
      </c>
      <c r="C154" s="8" t="s">
        <v>33</v>
      </c>
      <c r="D154" s="74">
        <v>43286</v>
      </c>
      <c r="E154" s="56">
        <v>3</v>
      </c>
      <c r="F154" s="75">
        <v>27</v>
      </c>
      <c r="G154" s="75">
        <f>VLOOKUP(D154,'Trial Details 2018'!$P$1:$AA$80,2,FALSE)</f>
        <v>186</v>
      </c>
      <c r="H154" s="58">
        <f>VLOOKUP(D154,'Trial Details 2018'!$AC$1:$AO$80,11,FALSE)</f>
        <v>560.87500000000011</v>
      </c>
      <c r="I154" s="56">
        <v>4</v>
      </c>
      <c r="J154" s="76">
        <v>251.3</v>
      </c>
      <c r="K154" s="80"/>
      <c r="M154"/>
    </row>
    <row r="155" spans="1:13" x14ac:dyDescent="0.25">
      <c r="A155" s="56">
        <v>1007</v>
      </c>
      <c r="B155" s="11" t="s">
        <v>70</v>
      </c>
      <c r="C155" s="8" t="s">
        <v>34</v>
      </c>
      <c r="D155" s="74">
        <v>43286</v>
      </c>
      <c r="E155" s="56">
        <v>3</v>
      </c>
      <c r="F155" s="75">
        <v>27</v>
      </c>
      <c r="G155" s="75">
        <f>VLOOKUP(D155,'Trial Details 2018'!$P$1:$AA$80,2,FALSE)</f>
        <v>186</v>
      </c>
      <c r="H155" s="58">
        <f>VLOOKUP(D155,'Trial Details 2018'!$AC$1:$AO$80,11,FALSE)</f>
        <v>560.87500000000011</v>
      </c>
      <c r="I155" s="56">
        <v>4</v>
      </c>
      <c r="J155" s="76">
        <v>246.19</v>
      </c>
      <c r="K155" s="80"/>
      <c r="M155"/>
    </row>
    <row r="156" spans="1:13" x14ac:dyDescent="0.25">
      <c r="A156" s="56">
        <v>1007</v>
      </c>
      <c r="B156" s="11" t="s">
        <v>70</v>
      </c>
      <c r="C156" s="8" t="s">
        <v>35</v>
      </c>
      <c r="D156" s="74">
        <v>43286</v>
      </c>
      <c r="E156" s="56">
        <v>3</v>
      </c>
      <c r="F156" s="75">
        <v>27</v>
      </c>
      <c r="G156" s="75">
        <f>VLOOKUP(D156,'Trial Details 2018'!$P$1:$AA$80,2,FALSE)</f>
        <v>186</v>
      </c>
      <c r="H156" s="58">
        <f>VLOOKUP(D156,'Trial Details 2018'!$AC$1:$AO$80,11,FALSE)</f>
        <v>560.87500000000011</v>
      </c>
      <c r="I156" s="56">
        <v>4</v>
      </c>
      <c r="J156" s="76">
        <v>204.85</v>
      </c>
      <c r="K156" s="80"/>
      <c r="M156"/>
    </row>
    <row r="157" spans="1:13" x14ac:dyDescent="0.25">
      <c r="A157" s="56">
        <v>1008</v>
      </c>
      <c r="B157" s="11" t="s">
        <v>28</v>
      </c>
      <c r="C157" s="8" t="s">
        <v>31</v>
      </c>
      <c r="D157" s="74">
        <v>43286</v>
      </c>
      <c r="E157" s="56">
        <v>3</v>
      </c>
      <c r="F157" s="75">
        <v>27</v>
      </c>
      <c r="G157" s="75">
        <f>VLOOKUP(D157,'Trial Details 2018'!$P$1:$AA$80,2,FALSE)</f>
        <v>186</v>
      </c>
      <c r="H157" s="58">
        <f>VLOOKUP(D157,'Trial Details 2018'!$AC$1:$AO$80,11,FALSE)</f>
        <v>560.87500000000011</v>
      </c>
      <c r="I157" s="56">
        <v>4</v>
      </c>
      <c r="J157" s="76">
        <v>245.65</v>
      </c>
      <c r="K157" s="80"/>
      <c r="M157"/>
    </row>
    <row r="158" spans="1:13" x14ac:dyDescent="0.25">
      <c r="A158" s="56">
        <v>1008</v>
      </c>
      <c r="B158" s="11" t="s">
        <v>28</v>
      </c>
      <c r="C158" s="8" t="s">
        <v>32</v>
      </c>
      <c r="D158" s="74">
        <v>43286</v>
      </c>
      <c r="E158" s="56">
        <v>3</v>
      </c>
      <c r="F158" s="75">
        <v>27</v>
      </c>
      <c r="G158" s="75">
        <f>VLOOKUP(D158,'Trial Details 2018'!$P$1:$AA$80,2,FALSE)</f>
        <v>186</v>
      </c>
      <c r="H158" s="58">
        <f>VLOOKUP(D158,'Trial Details 2018'!$AC$1:$AO$80,11,FALSE)</f>
        <v>560.87500000000011</v>
      </c>
      <c r="I158" s="56">
        <v>4</v>
      </c>
      <c r="J158" s="76">
        <v>237.15</v>
      </c>
      <c r="K158" s="80"/>
      <c r="M158"/>
    </row>
    <row r="159" spans="1:13" x14ac:dyDescent="0.25">
      <c r="A159" s="56">
        <v>1008</v>
      </c>
      <c r="B159" s="11" t="s">
        <v>28</v>
      </c>
      <c r="C159" s="8" t="s">
        <v>33</v>
      </c>
      <c r="D159" s="74">
        <v>43286</v>
      </c>
      <c r="E159" s="56">
        <v>3</v>
      </c>
      <c r="F159" s="75">
        <v>27</v>
      </c>
      <c r="G159" s="75">
        <f>VLOOKUP(D159,'Trial Details 2018'!$P$1:$AA$80,2,FALSE)</f>
        <v>186</v>
      </c>
      <c r="H159" s="58">
        <f>VLOOKUP(D159,'Trial Details 2018'!$AC$1:$AO$80,11,FALSE)</f>
        <v>560.87500000000011</v>
      </c>
      <c r="I159" s="56">
        <v>4</v>
      </c>
      <c r="J159" s="76">
        <v>219.22</v>
      </c>
      <c r="K159" s="80"/>
      <c r="M159"/>
    </row>
    <row r="160" spans="1:13" x14ac:dyDescent="0.25">
      <c r="A160" s="56">
        <v>1008</v>
      </c>
      <c r="B160" s="11" t="s">
        <v>28</v>
      </c>
      <c r="C160" s="8" t="s">
        <v>34</v>
      </c>
      <c r="D160" s="74">
        <v>43286</v>
      </c>
      <c r="E160" s="56">
        <v>3</v>
      </c>
      <c r="F160" s="75">
        <v>27</v>
      </c>
      <c r="G160" s="75">
        <f>VLOOKUP(D160,'Trial Details 2018'!$P$1:$AA$80,2,FALSE)</f>
        <v>186</v>
      </c>
      <c r="H160" s="58">
        <f>VLOOKUP(D160,'Trial Details 2018'!$AC$1:$AO$80,11,FALSE)</f>
        <v>560.87500000000011</v>
      </c>
      <c r="I160" s="56">
        <v>4</v>
      </c>
      <c r="J160" s="76">
        <v>251.57</v>
      </c>
      <c r="K160" s="80"/>
      <c r="M160"/>
    </row>
    <row r="161" spans="1:13" x14ac:dyDescent="0.25">
      <c r="A161" s="56">
        <v>1008</v>
      </c>
      <c r="B161" s="11" t="s">
        <v>28</v>
      </c>
      <c r="C161" s="8" t="s">
        <v>35</v>
      </c>
      <c r="D161" s="74">
        <v>43286</v>
      </c>
      <c r="E161" s="56">
        <v>3</v>
      </c>
      <c r="F161" s="75">
        <v>27</v>
      </c>
      <c r="G161" s="75">
        <f>VLOOKUP(D161,'Trial Details 2018'!$P$1:$AA$80,2,FALSE)</f>
        <v>186</v>
      </c>
      <c r="H161" s="58">
        <f>VLOOKUP(D161,'Trial Details 2018'!$AC$1:$AO$80,11,FALSE)</f>
        <v>560.87500000000011</v>
      </c>
      <c r="I161" s="56">
        <v>3</v>
      </c>
      <c r="J161" s="76">
        <v>209.82</v>
      </c>
      <c r="K161" s="80"/>
      <c r="M161"/>
    </row>
    <row r="162" spans="1:13" x14ac:dyDescent="0.25">
      <c r="A162" s="56">
        <v>1009</v>
      </c>
      <c r="B162" s="11" t="s">
        <v>28</v>
      </c>
      <c r="C162" s="8" t="s">
        <v>31</v>
      </c>
      <c r="D162" s="74">
        <v>43286</v>
      </c>
      <c r="E162" s="56">
        <v>3</v>
      </c>
      <c r="F162" s="75">
        <v>27</v>
      </c>
      <c r="G162" s="75">
        <f>VLOOKUP(D162,'Trial Details 2018'!$P$1:$AA$80,2,FALSE)</f>
        <v>186</v>
      </c>
      <c r="H162" s="58">
        <f>VLOOKUP(D162,'Trial Details 2018'!$AC$1:$AO$80,11,FALSE)</f>
        <v>560.87500000000011</v>
      </c>
      <c r="I162" s="56">
        <v>4</v>
      </c>
      <c r="J162" s="76">
        <v>259.23</v>
      </c>
      <c r="K162" s="80"/>
      <c r="M162"/>
    </row>
    <row r="163" spans="1:13" x14ac:dyDescent="0.25">
      <c r="A163" s="56">
        <v>1009</v>
      </c>
      <c r="B163" s="11" t="s">
        <v>28</v>
      </c>
      <c r="C163" s="8" t="s">
        <v>32</v>
      </c>
      <c r="D163" s="74">
        <v>43286</v>
      </c>
      <c r="E163" s="56">
        <v>3</v>
      </c>
      <c r="F163" s="75">
        <v>27</v>
      </c>
      <c r="G163" s="75">
        <f>VLOOKUP(D163,'Trial Details 2018'!$P$1:$AA$80,2,FALSE)</f>
        <v>186</v>
      </c>
      <c r="H163" s="58">
        <f>VLOOKUP(D163,'Trial Details 2018'!$AC$1:$AO$80,11,FALSE)</f>
        <v>560.87500000000011</v>
      </c>
      <c r="I163" s="56">
        <v>4</v>
      </c>
      <c r="J163" s="76">
        <v>298.54000000000002</v>
      </c>
      <c r="K163" s="80"/>
      <c r="M163"/>
    </row>
    <row r="164" spans="1:13" x14ac:dyDescent="0.25">
      <c r="A164" s="56">
        <v>1009</v>
      </c>
      <c r="B164" s="11" t="s">
        <v>28</v>
      </c>
      <c r="C164" s="8" t="s">
        <v>33</v>
      </c>
      <c r="D164" s="74">
        <v>43286</v>
      </c>
      <c r="E164" s="56">
        <v>3</v>
      </c>
      <c r="F164" s="75">
        <v>27</v>
      </c>
      <c r="G164" s="75">
        <f>VLOOKUP(D164,'Trial Details 2018'!$P$1:$AA$80,2,FALSE)</f>
        <v>186</v>
      </c>
      <c r="H164" s="58">
        <f>VLOOKUP(D164,'Trial Details 2018'!$AC$1:$AO$80,11,FALSE)</f>
        <v>560.87500000000011</v>
      </c>
      <c r="I164" s="56">
        <v>4</v>
      </c>
      <c r="J164" s="76">
        <v>206.03</v>
      </c>
      <c r="K164" s="80"/>
      <c r="M164"/>
    </row>
    <row r="165" spans="1:13" x14ac:dyDescent="0.25">
      <c r="A165" s="56">
        <v>1009</v>
      </c>
      <c r="B165" s="11" t="s">
        <v>28</v>
      </c>
      <c r="C165" s="8" t="s">
        <v>34</v>
      </c>
      <c r="D165" s="74">
        <v>43286</v>
      </c>
      <c r="E165" s="56">
        <v>3</v>
      </c>
      <c r="F165" s="75">
        <v>27</v>
      </c>
      <c r="G165" s="75">
        <f>VLOOKUP(D165,'Trial Details 2018'!$P$1:$AA$80,2,FALSE)</f>
        <v>186</v>
      </c>
      <c r="H165" s="58">
        <f>VLOOKUP(D165,'Trial Details 2018'!$AC$1:$AO$80,11,FALSE)</f>
        <v>560.87500000000011</v>
      </c>
      <c r="I165" s="56">
        <v>5</v>
      </c>
      <c r="J165" s="76">
        <v>316.04000000000002</v>
      </c>
      <c r="K165" s="80"/>
      <c r="M165"/>
    </row>
    <row r="166" spans="1:13" x14ac:dyDescent="0.25">
      <c r="A166" s="56">
        <v>1009</v>
      </c>
      <c r="B166" s="11" t="s">
        <v>28</v>
      </c>
      <c r="C166" s="8" t="s">
        <v>35</v>
      </c>
      <c r="D166" s="74">
        <v>43286</v>
      </c>
      <c r="E166" s="56">
        <v>3</v>
      </c>
      <c r="F166" s="75">
        <v>27</v>
      </c>
      <c r="G166" s="75">
        <f>VLOOKUP(D166,'Trial Details 2018'!$P$1:$AA$80,2,FALSE)</f>
        <v>186</v>
      </c>
      <c r="H166" s="58">
        <f>VLOOKUP(D166,'Trial Details 2018'!$AC$1:$AO$80,11,FALSE)</f>
        <v>560.87500000000011</v>
      </c>
      <c r="I166" s="56">
        <v>4</v>
      </c>
      <c r="J166" s="76">
        <v>248.34</v>
      </c>
      <c r="K166" s="80"/>
      <c r="M166"/>
    </row>
    <row r="167" spans="1:13" x14ac:dyDescent="0.25">
      <c r="A167" s="56">
        <v>1010</v>
      </c>
      <c r="B167" s="11" t="s">
        <v>69</v>
      </c>
      <c r="C167" s="8" t="s">
        <v>31</v>
      </c>
      <c r="D167" s="74">
        <v>43286</v>
      </c>
      <c r="E167" s="56">
        <v>3</v>
      </c>
      <c r="F167" s="75">
        <v>27</v>
      </c>
      <c r="G167" s="75">
        <f>VLOOKUP(D167,'Trial Details 2018'!$P$1:$AA$80,2,FALSE)</f>
        <v>186</v>
      </c>
      <c r="H167" s="58">
        <f>VLOOKUP(D167,'Trial Details 2018'!$AC$1:$AO$80,11,FALSE)</f>
        <v>560.87500000000011</v>
      </c>
      <c r="I167" s="56">
        <v>4</v>
      </c>
      <c r="J167" s="76">
        <v>289.62</v>
      </c>
      <c r="K167" s="80"/>
      <c r="M167"/>
    </row>
    <row r="168" spans="1:13" x14ac:dyDescent="0.25">
      <c r="A168" s="56">
        <v>1010</v>
      </c>
      <c r="B168" s="11" t="s">
        <v>69</v>
      </c>
      <c r="C168" s="8" t="s">
        <v>32</v>
      </c>
      <c r="D168" s="74">
        <v>43286</v>
      </c>
      <c r="E168" s="56">
        <v>3</v>
      </c>
      <c r="F168" s="75">
        <v>27</v>
      </c>
      <c r="G168" s="75">
        <f>VLOOKUP(D168,'Trial Details 2018'!$P$1:$AA$80,2,FALSE)</f>
        <v>186</v>
      </c>
      <c r="H168" s="58">
        <f>VLOOKUP(D168,'Trial Details 2018'!$AC$1:$AO$80,11,FALSE)</f>
        <v>560.87500000000011</v>
      </c>
      <c r="I168" s="56">
        <v>4</v>
      </c>
      <c r="J168" s="76">
        <v>280.02999999999997</v>
      </c>
      <c r="K168" s="80"/>
      <c r="M168"/>
    </row>
    <row r="169" spans="1:13" x14ac:dyDescent="0.25">
      <c r="A169" s="56">
        <v>1010</v>
      </c>
      <c r="B169" s="11" t="s">
        <v>69</v>
      </c>
      <c r="C169" s="8" t="s">
        <v>33</v>
      </c>
      <c r="D169" s="74">
        <v>43286</v>
      </c>
      <c r="E169" s="56">
        <v>3</v>
      </c>
      <c r="F169" s="75">
        <v>27</v>
      </c>
      <c r="G169" s="75">
        <f>VLOOKUP(D169,'Trial Details 2018'!$P$1:$AA$80,2,FALSE)</f>
        <v>186</v>
      </c>
      <c r="H169" s="58">
        <f>VLOOKUP(D169,'Trial Details 2018'!$AC$1:$AO$80,11,FALSE)</f>
        <v>560.87500000000011</v>
      </c>
      <c r="I169" s="56">
        <v>4</v>
      </c>
      <c r="J169" s="76">
        <v>286.67</v>
      </c>
      <c r="K169" s="80"/>
      <c r="M169"/>
    </row>
    <row r="170" spans="1:13" x14ac:dyDescent="0.25">
      <c r="A170" s="56">
        <v>1010</v>
      </c>
      <c r="B170" s="11" t="s">
        <v>69</v>
      </c>
      <c r="C170" s="8" t="s">
        <v>34</v>
      </c>
      <c r="D170" s="74">
        <v>43286</v>
      </c>
      <c r="E170" s="56">
        <v>3</v>
      </c>
      <c r="F170" s="75">
        <v>27</v>
      </c>
      <c r="G170" s="75">
        <f>VLOOKUP(D170,'Trial Details 2018'!$P$1:$AA$80,2,FALSE)</f>
        <v>186</v>
      </c>
      <c r="H170" s="58">
        <f>VLOOKUP(D170,'Trial Details 2018'!$AC$1:$AO$80,11,FALSE)</f>
        <v>560.87500000000011</v>
      </c>
      <c r="I170" s="56">
        <v>6</v>
      </c>
      <c r="J170" s="76">
        <v>438.73</v>
      </c>
      <c r="K170" s="80"/>
      <c r="M170"/>
    </row>
    <row r="171" spans="1:13" x14ac:dyDescent="0.25">
      <c r="A171" s="56">
        <v>1010</v>
      </c>
      <c r="B171" s="11" t="s">
        <v>69</v>
      </c>
      <c r="C171" s="8" t="s">
        <v>35</v>
      </c>
      <c r="D171" s="74">
        <v>43286</v>
      </c>
      <c r="E171" s="56">
        <v>3</v>
      </c>
      <c r="F171" s="75">
        <v>27</v>
      </c>
      <c r="G171" s="75">
        <f>VLOOKUP(D171,'Trial Details 2018'!$P$1:$AA$80,2,FALSE)</f>
        <v>186</v>
      </c>
      <c r="H171" s="58">
        <f>VLOOKUP(D171,'Trial Details 2018'!$AC$1:$AO$80,11,FALSE)</f>
        <v>560.87500000000011</v>
      </c>
      <c r="I171" s="56">
        <v>5</v>
      </c>
      <c r="J171" s="76">
        <v>365.2</v>
      </c>
      <c r="K171" s="80"/>
      <c r="M171"/>
    </row>
    <row r="172" spans="1:13" x14ac:dyDescent="0.25">
      <c r="A172" s="56">
        <v>1011</v>
      </c>
      <c r="B172" s="11" t="s">
        <v>72</v>
      </c>
      <c r="C172" s="8" t="s">
        <v>31</v>
      </c>
      <c r="D172" s="74">
        <v>43286</v>
      </c>
      <c r="E172" s="56">
        <v>3</v>
      </c>
      <c r="F172" s="75">
        <v>27</v>
      </c>
      <c r="G172" s="75">
        <f>VLOOKUP(D172,'Trial Details 2018'!$P$1:$AA$80,2,FALSE)</f>
        <v>186</v>
      </c>
      <c r="H172" s="58">
        <f>VLOOKUP(D172,'Trial Details 2018'!$AC$1:$AO$80,11,FALSE)</f>
        <v>560.87500000000011</v>
      </c>
      <c r="I172" s="56">
        <v>4</v>
      </c>
      <c r="J172" s="76">
        <v>261.24</v>
      </c>
      <c r="K172" s="80"/>
      <c r="M172"/>
    </row>
    <row r="173" spans="1:13" x14ac:dyDescent="0.25">
      <c r="A173" s="56">
        <v>1011</v>
      </c>
      <c r="B173" s="11" t="s">
        <v>72</v>
      </c>
      <c r="C173" s="8" t="s">
        <v>32</v>
      </c>
      <c r="D173" s="74">
        <v>43286</v>
      </c>
      <c r="E173" s="56">
        <v>3</v>
      </c>
      <c r="F173" s="75">
        <v>27</v>
      </c>
      <c r="G173" s="75">
        <f>VLOOKUP(D173,'Trial Details 2018'!$P$1:$AA$80,2,FALSE)</f>
        <v>186</v>
      </c>
      <c r="H173" s="58">
        <f>VLOOKUP(D173,'Trial Details 2018'!$AC$1:$AO$80,11,FALSE)</f>
        <v>560.87500000000011</v>
      </c>
      <c r="I173" s="56">
        <v>4</v>
      </c>
      <c r="J173" s="76">
        <v>324.88</v>
      </c>
      <c r="K173" s="80"/>
      <c r="M173"/>
    </row>
    <row r="174" spans="1:13" x14ac:dyDescent="0.25">
      <c r="A174" s="56">
        <v>1011</v>
      </c>
      <c r="B174" s="11" t="s">
        <v>72</v>
      </c>
      <c r="C174" s="8" t="s">
        <v>33</v>
      </c>
      <c r="D174" s="74">
        <v>43286</v>
      </c>
      <c r="E174" s="56">
        <v>3</v>
      </c>
      <c r="F174" s="75">
        <v>27</v>
      </c>
      <c r="G174" s="75">
        <f>VLOOKUP(D174,'Trial Details 2018'!$P$1:$AA$80,2,FALSE)</f>
        <v>186</v>
      </c>
      <c r="H174" s="58">
        <f>VLOOKUP(D174,'Trial Details 2018'!$AC$1:$AO$80,11,FALSE)</f>
        <v>560.87500000000011</v>
      </c>
      <c r="I174" s="56">
        <v>5</v>
      </c>
      <c r="J174" s="76">
        <v>280.31</v>
      </c>
      <c r="K174" s="80"/>
      <c r="M174"/>
    </row>
    <row r="175" spans="1:13" x14ac:dyDescent="0.25">
      <c r="A175" s="56">
        <v>1011</v>
      </c>
      <c r="B175" s="11" t="s">
        <v>72</v>
      </c>
      <c r="C175" s="8" t="s">
        <v>34</v>
      </c>
      <c r="D175" s="74">
        <v>43286</v>
      </c>
      <c r="E175" s="56">
        <v>3</v>
      </c>
      <c r="F175" s="75">
        <v>27</v>
      </c>
      <c r="G175" s="75">
        <f>VLOOKUP(D175,'Trial Details 2018'!$P$1:$AA$80,2,FALSE)</f>
        <v>186</v>
      </c>
      <c r="H175" s="58">
        <f>VLOOKUP(D175,'Trial Details 2018'!$AC$1:$AO$80,11,FALSE)</f>
        <v>560.87500000000011</v>
      </c>
      <c r="I175" s="56">
        <v>5</v>
      </c>
      <c r="J175" s="76">
        <v>246.57</v>
      </c>
      <c r="K175" s="80"/>
      <c r="M175"/>
    </row>
    <row r="176" spans="1:13" x14ac:dyDescent="0.25">
      <c r="A176" s="56">
        <v>1011</v>
      </c>
      <c r="B176" s="11" t="s">
        <v>72</v>
      </c>
      <c r="C176" s="8" t="s">
        <v>35</v>
      </c>
      <c r="D176" s="74">
        <v>43286</v>
      </c>
      <c r="E176" s="56">
        <v>3</v>
      </c>
      <c r="F176" s="75">
        <v>27</v>
      </c>
      <c r="G176" s="75">
        <f>VLOOKUP(D176,'Trial Details 2018'!$P$1:$AA$80,2,FALSE)</f>
        <v>186</v>
      </c>
      <c r="H176" s="58">
        <f>VLOOKUP(D176,'Trial Details 2018'!$AC$1:$AO$80,11,FALSE)</f>
        <v>560.87500000000011</v>
      </c>
      <c r="I176" s="56">
        <v>4</v>
      </c>
      <c r="J176" s="76">
        <v>301.52</v>
      </c>
      <c r="K176" s="80"/>
      <c r="M176"/>
    </row>
    <row r="177" spans="1:13" x14ac:dyDescent="0.25">
      <c r="A177" s="56">
        <v>1012</v>
      </c>
      <c r="B177" s="11" t="s">
        <v>70</v>
      </c>
      <c r="C177" s="8" t="s">
        <v>31</v>
      </c>
      <c r="D177" s="74">
        <v>43286</v>
      </c>
      <c r="E177" s="56">
        <v>3</v>
      </c>
      <c r="F177" s="75">
        <v>27</v>
      </c>
      <c r="G177" s="75">
        <f>VLOOKUP(D177,'Trial Details 2018'!$P$1:$AA$80,2,FALSE)</f>
        <v>186</v>
      </c>
      <c r="H177" s="58">
        <f>VLOOKUP(D177,'Trial Details 2018'!$AC$1:$AO$80,11,FALSE)</f>
        <v>560.87500000000011</v>
      </c>
      <c r="I177" s="56">
        <v>4</v>
      </c>
      <c r="J177" s="76">
        <v>231.8</v>
      </c>
      <c r="K177" s="80"/>
      <c r="M177"/>
    </row>
    <row r="178" spans="1:13" x14ac:dyDescent="0.25">
      <c r="A178" s="56">
        <v>1012</v>
      </c>
      <c r="B178" s="11" t="s">
        <v>70</v>
      </c>
      <c r="C178" s="8" t="s">
        <v>32</v>
      </c>
      <c r="D178" s="74">
        <v>43286</v>
      </c>
      <c r="E178" s="56">
        <v>3</v>
      </c>
      <c r="F178" s="75">
        <v>27</v>
      </c>
      <c r="G178" s="75">
        <f>VLOOKUP(D178,'Trial Details 2018'!$P$1:$AA$80,2,FALSE)</f>
        <v>186</v>
      </c>
      <c r="H178" s="58">
        <f>VLOOKUP(D178,'Trial Details 2018'!$AC$1:$AO$80,11,FALSE)</f>
        <v>560.87500000000011</v>
      </c>
      <c r="I178" s="56">
        <v>4</v>
      </c>
      <c r="J178" s="76">
        <v>242.63</v>
      </c>
      <c r="K178" s="80"/>
      <c r="M178"/>
    </row>
    <row r="179" spans="1:13" x14ac:dyDescent="0.25">
      <c r="A179" s="56">
        <v>1012</v>
      </c>
      <c r="B179" s="11" t="s">
        <v>70</v>
      </c>
      <c r="C179" s="8" t="s">
        <v>33</v>
      </c>
      <c r="D179" s="74">
        <v>43286</v>
      </c>
      <c r="E179" s="56">
        <v>3</v>
      </c>
      <c r="F179" s="75">
        <v>27</v>
      </c>
      <c r="G179" s="75">
        <f>VLOOKUP(D179,'Trial Details 2018'!$P$1:$AA$80,2,FALSE)</f>
        <v>186</v>
      </c>
      <c r="H179" s="58">
        <f>VLOOKUP(D179,'Trial Details 2018'!$AC$1:$AO$80,11,FALSE)</f>
        <v>560.87500000000011</v>
      </c>
      <c r="I179" s="56">
        <v>5</v>
      </c>
      <c r="J179" s="76">
        <v>261.5</v>
      </c>
      <c r="K179" s="80"/>
      <c r="M179"/>
    </row>
    <row r="180" spans="1:13" x14ac:dyDescent="0.25">
      <c r="A180" s="56">
        <v>1012</v>
      </c>
      <c r="B180" s="11" t="s">
        <v>70</v>
      </c>
      <c r="C180" s="8" t="s">
        <v>34</v>
      </c>
      <c r="D180" s="74">
        <v>43286</v>
      </c>
      <c r="E180" s="56">
        <v>3</v>
      </c>
      <c r="F180" s="75">
        <v>27</v>
      </c>
      <c r="G180" s="75">
        <f>VLOOKUP(D180,'Trial Details 2018'!$P$1:$AA$80,2,FALSE)</f>
        <v>186</v>
      </c>
      <c r="H180" s="58">
        <f>VLOOKUP(D180,'Trial Details 2018'!$AC$1:$AO$80,11,FALSE)</f>
        <v>560.87500000000011</v>
      </c>
      <c r="I180" s="56">
        <v>4</v>
      </c>
      <c r="J180" s="76">
        <v>188.16</v>
      </c>
      <c r="K180" s="80"/>
      <c r="M180"/>
    </row>
    <row r="181" spans="1:13" x14ac:dyDescent="0.25">
      <c r="A181" s="56">
        <v>1012</v>
      </c>
      <c r="B181" s="11" t="s">
        <v>70</v>
      </c>
      <c r="C181" s="8" t="s">
        <v>35</v>
      </c>
      <c r="D181" s="74">
        <v>43286</v>
      </c>
      <c r="E181" s="56">
        <v>3</v>
      </c>
      <c r="F181" s="75">
        <v>27</v>
      </c>
      <c r="G181" s="75">
        <f>VLOOKUP(D181,'Trial Details 2018'!$P$1:$AA$80,2,FALSE)</f>
        <v>186</v>
      </c>
      <c r="H181" s="58">
        <f>VLOOKUP(D181,'Trial Details 2018'!$AC$1:$AO$80,11,FALSE)</f>
        <v>560.87500000000011</v>
      </c>
      <c r="I181" s="56">
        <v>4</v>
      </c>
      <c r="J181" s="76">
        <v>235.91</v>
      </c>
      <c r="K181" s="80"/>
      <c r="M181"/>
    </row>
    <row r="182" spans="1:13" x14ac:dyDescent="0.25">
      <c r="A182" s="56">
        <v>1001</v>
      </c>
      <c r="B182" s="11" t="s">
        <v>70</v>
      </c>
      <c r="C182" s="8" t="s">
        <v>31</v>
      </c>
      <c r="D182" s="74">
        <v>43293</v>
      </c>
      <c r="E182" s="56">
        <v>4</v>
      </c>
      <c r="F182" s="75">
        <v>34</v>
      </c>
      <c r="G182" s="75">
        <f>VLOOKUP(D182,'Trial Details 2018'!$P$1:$AA$80,2,FALSE)</f>
        <v>193</v>
      </c>
      <c r="H182" s="58">
        <f>VLOOKUP(D182,'Trial Details 2018'!$AC$1:$AO$80,11,FALSE)</f>
        <v>683.62500000000011</v>
      </c>
      <c r="I182" s="56">
        <v>7</v>
      </c>
      <c r="J182" s="76">
        <v>605.64</v>
      </c>
      <c r="K182" s="80"/>
      <c r="M182"/>
    </row>
    <row r="183" spans="1:13" x14ac:dyDescent="0.25">
      <c r="A183" s="56">
        <v>1001</v>
      </c>
      <c r="B183" s="11" t="s">
        <v>70</v>
      </c>
      <c r="C183" s="8" t="s">
        <v>32</v>
      </c>
      <c r="D183" s="74">
        <v>43293</v>
      </c>
      <c r="E183" s="56">
        <v>4</v>
      </c>
      <c r="F183" s="75">
        <v>34</v>
      </c>
      <c r="G183" s="75">
        <f>VLOOKUP(D183,'Trial Details 2018'!$P$1:$AA$80,2,FALSE)</f>
        <v>193</v>
      </c>
      <c r="H183" s="58">
        <f>VLOOKUP(D183,'Trial Details 2018'!$AC$1:$AO$80,11,FALSE)</f>
        <v>683.62500000000011</v>
      </c>
      <c r="I183" s="56">
        <v>8</v>
      </c>
      <c r="J183" s="76">
        <v>470.99</v>
      </c>
      <c r="K183" s="80"/>
      <c r="M183"/>
    </row>
    <row r="184" spans="1:13" x14ac:dyDescent="0.25">
      <c r="A184" s="56">
        <v>1001</v>
      </c>
      <c r="B184" s="11" t="s">
        <v>70</v>
      </c>
      <c r="C184" s="8" t="s">
        <v>33</v>
      </c>
      <c r="D184" s="74">
        <v>43293</v>
      </c>
      <c r="E184" s="56">
        <v>4</v>
      </c>
      <c r="F184" s="75">
        <v>34</v>
      </c>
      <c r="G184" s="75">
        <f>VLOOKUP(D184,'Trial Details 2018'!$P$1:$AA$80,2,FALSE)</f>
        <v>193</v>
      </c>
      <c r="H184" s="58">
        <f>VLOOKUP(D184,'Trial Details 2018'!$AC$1:$AO$80,11,FALSE)</f>
        <v>683.62500000000011</v>
      </c>
      <c r="I184" s="56">
        <v>5</v>
      </c>
      <c r="J184" s="76">
        <v>361.69</v>
      </c>
      <c r="K184" s="80"/>
      <c r="M184"/>
    </row>
    <row r="185" spans="1:13" x14ac:dyDescent="0.25">
      <c r="A185" s="56">
        <v>1001</v>
      </c>
      <c r="B185" s="11" t="s">
        <v>70</v>
      </c>
      <c r="C185" s="8" t="s">
        <v>34</v>
      </c>
      <c r="D185" s="74">
        <v>43293</v>
      </c>
      <c r="E185" s="56">
        <v>4</v>
      </c>
      <c r="F185" s="75">
        <v>34</v>
      </c>
      <c r="G185" s="75">
        <f>VLOOKUP(D185,'Trial Details 2018'!$P$1:$AA$80,2,FALSE)</f>
        <v>193</v>
      </c>
      <c r="H185" s="58">
        <f>VLOOKUP(D185,'Trial Details 2018'!$AC$1:$AO$80,11,FALSE)</f>
        <v>683.62500000000011</v>
      </c>
      <c r="I185" s="56">
        <v>7</v>
      </c>
      <c r="J185" s="76">
        <v>583.47</v>
      </c>
      <c r="K185" s="80"/>
      <c r="M185"/>
    </row>
    <row r="186" spans="1:13" x14ac:dyDescent="0.25">
      <c r="A186" s="56">
        <v>1001</v>
      </c>
      <c r="B186" s="11" t="s">
        <v>70</v>
      </c>
      <c r="C186" s="8" t="s">
        <v>35</v>
      </c>
      <c r="D186" s="74">
        <v>43293</v>
      </c>
      <c r="E186" s="56">
        <v>4</v>
      </c>
      <c r="F186" s="75">
        <v>34</v>
      </c>
      <c r="G186" s="75">
        <f>VLOOKUP(D186,'Trial Details 2018'!$P$1:$AA$80,2,FALSE)</f>
        <v>193</v>
      </c>
      <c r="H186" s="58">
        <f>VLOOKUP(D186,'Trial Details 2018'!$AC$1:$AO$80,11,FALSE)</f>
        <v>683.62500000000011</v>
      </c>
      <c r="I186" s="56">
        <v>9</v>
      </c>
      <c r="J186" s="76">
        <v>588.52</v>
      </c>
      <c r="K186" s="80"/>
      <c r="M186"/>
    </row>
    <row r="187" spans="1:13" x14ac:dyDescent="0.25">
      <c r="A187" s="56">
        <v>1002</v>
      </c>
      <c r="B187" s="11" t="s">
        <v>28</v>
      </c>
      <c r="C187" s="8" t="s">
        <v>31</v>
      </c>
      <c r="D187" s="74">
        <v>43293</v>
      </c>
      <c r="E187" s="56">
        <v>4</v>
      </c>
      <c r="F187" s="75">
        <v>34</v>
      </c>
      <c r="G187" s="75">
        <f>VLOOKUP(D187,'Trial Details 2018'!$P$1:$AA$80,2,FALSE)</f>
        <v>193</v>
      </c>
      <c r="H187" s="58">
        <f>VLOOKUP(D187,'Trial Details 2018'!$AC$1:$AO$80,11,FALSE)</f>
        <v>683.62500000000011</v>
      </c>
      <c r="I187" s="56">
        <v>6</v>
      </c>
      <c r="J187" s="76">
        <v>579.71</v>
      </c>
      <c r="K187" s="80"/>
      <c r="M187"/>
    </row>
    <row r="188" spans="1:13" x14ac:dyDescent="0.25">
      <c r="A188" s="56">
        <v>1002</v>
      </c>
      <c r="B188" s="11" t="s">
        <v>28</v>
      </c>
      <c r="C188" s="8" t="s">
        <v>32</v>
      </c>
      <c r="D188" s="74">
        <v>43293</v>
      </c>
      <c r="E188" s="56">
        <v>4</v>
      </c>
      <c r="F188" s="75">
        <v>34</v>
      </c>
      <c r="G188" s="75">
        <f>VLOOKUP(D188,'Trial Details 2018'!$P$1:$AA$80,2,FALSE)</f>
        <v>193</v>
      </c>
      <c r="H188" s="58">
        <f>VLOOKUP(D188,'Trial Details 2018'!$AC$1:$AO$80,11,FALSE)</f>
        <v>683.62500000000011</v>
      </c>
      <c r="I188" s="56">
        <v>7</v>
      </c>
      <c r="J188" s="76">
        <v>609.38</v>
      </c>
      <c r="K188" s="80"/>
      <c r="M188"/>
    </row>
    <row r="189" spans="1:13" x14ac:dyDescent="0.25">
      <c r="A189" s="56">
        <v>1002</v>
      </c>
      <c r="B189" s="11" t="s">
        <v>28</v>
      </c>
      <c r="C189" s="8" t="s">
        <v>33</v>
      </c>
      <c r="D189" s="74">
        <v>43293</v>
      </c>
      <c r="E189" s="56">
        <v>4</v>
      </c>
      <c r="F189" s="75">
        <v>34</v>
      </c>
      <c r="G189" s="75">
        <f>VLOOKUP(D189,'Trial Details 2018'!$P$1:$AA$80,2,FALSE)</f>
        <v>193</v>
      </c>
      <c r="H189" s="58">
        <f>VLOOKUP(D189,'Trial Details 2018'!$AC$1:$AO$80,11,FALSE)</f>
        <v>683.62500000000011</v>
      </c>
      <c r="I189" s="56">
        <v>8</v>
      </c>
      <c r="J189" s="76">
        <v>547.89</v>
      </c>
      <c r="K189" s="80"/>
      <c r="M189"/>
    </row>
    <row r="190" spans="1:13" x14ac:dyDescent="0.25">
      <c r="A190" s="56">
        <v>1002</v>
      </c>
      <c r="B190" s="11" t="s">
        <v>28</v>
      </c>
      <c r="C190" s="8" t="s">
        <v>34</v>
      </c>
      <c r="D190" s="74">
        <v>43293</v>
      </c>
      <c r="E190" s="56">
        <v>4</v>
      </c>
      <c r="F190" s="75">
        <v>34</v>
      </c>
      <c r="G190" s="75">
        <f>VLOOKUP(D190,'Trial Details 2018'!$P$1:$AA$80,2,FALSE)</f>
        <v>193</v>
      </c>
      <c r="H190" s="58">
        <f>VLOOKUP(D190,'Trial Details 2018'!$AC$1:$AO$80,11,FALSE)</f>
        <v>683.62500000000011</v>
      </c>
      <c r="I190" s="56">
        <v>7</v>
      </c>
      <c r="J190" s="76">
        <v>595.66</v>
      </c>
      <c r="K190" s="80"/>
      <c r="M190"/>
    </row>
    <row r="191" spans="1:13" x14ac:dyDescent="0.25">
      <c r="A191" s="56">
        <v>1002</v>
      </c>
      <c r="B191" s="11" t="s">
        <v>28</v>
      </c>
      <c r="C191" s="8" t="s">
        <v>35</v>
      </c>
      <c r="D191" s="74">
        <v>43293</v>
      </c>
      <c r="E191" s="56">
        <v>4</v>
      </c>
      <c r="F191" s="75">
        <v>34</v>
      </c>
      <c r="G191" s="75">
        <f>VLOOKUP(D191,'Trial Details 2018'!$P$1:$AA$80,2,FALSE)</f>
        <v>193</v>
      </c>
      <c r="H191" s="58">
        <f>VLOOKUP(D191,'Trial Details 2018'!$AC$1:$AO$80,11,FALSE)</f>
        <v>683.62500000000011</v>
      </c>
      <c r="I191" s="56">
        <v>5</v>
      </c>
      <c r="J191" s="76">
        <v>426.87</v>
      </c>
      <c r="K191" s="80"/>
      <c r="M191"/>
    </row>
    <row r="192" spans="1:13" x14ac:dyDescent="0.25">
      <c r="A192" s="56">
        <v>1003</v>
      </c>
      <c r="B192" s="11" t="s">
        <v>72</v>
      </c>
      <c r="C192" s="8" t="s">
        <v>31</v>
      </c>
      <c r="D192" s="74">
        <v>43293</v>
      </c>
      <c r="E192" s="56">
        <v>4</v>
      </c>
      <c r="F192" s="75">
        <v>34</v>
      </c>
      <c r="G192" s="75">
        <f>VLOOKUP(D192,'Trial Details 2018'!$P$1:$AA$80,2,FALSE)</f>
        <v>193</v>
      </c>
      <c r="H192" s="58">
        <f>VLOOKUP(D192,'Trial Details 2018'!$AC$1:$AO$80,11,FALSE)</f>
        <v>683.62500000000011</v>
      </c>
      <c r="I192" s="56">
        <v>6</v>
      </c>
      <c r="J192" s="76">
        <v>510.23</v>
      </c>
      <c r="K192" s="80"/>
      <c r="M192"/>
    </row>
    <row r="193" spans="1:13" x14ac:dyDescent="0.25">
      <c r="A193" s="56">
        <v>1003</v>
      </c>
      <c r="B193" s="11" t="s">
        <v>72</v>
      </c>
      <c r="C193" s="8" t="s">
        <v>32</v>
      </c>
      <c r="D193" s="74">
        <v>43293</v>
      </c>
      <c r="E193" s="56">
        <v>4</v>
      </c>
      <c r="F193" s="75">
        <v>34</v>
      </c>
      <c r="G193" s="75">
        <f>VLOOKUP(D193,'Trial Details 2018'!$P$1:$AA$80,2,FALSE)</f>
        <v>193</v>
      </c>
      <c r="H193" s="58">
        <f>VLOOKUP(D193,'Trial Details 2018'!$AC$1:$AO$80,11,FALSE)</f>
        <v>683.62500000000011</v>
      </c>
      <c r="I193" s="56">
        <v>6</v>
      </c>
      <c r="J193" s="76">
        <v>565.07000000000005</v>
      </c>
      <c r="K193" s="80"/>
      <c r="M193"/>
    </row>
    <row r="194" spans="1:13" x14ac:dyDescent="0.25">
      <c r="A194" s="56">
        <v>1003</v>
      </c>
      <c r="B194" s="11" t="s">
        <v>72</v>
      </c>
      <c r="C194" s="8" t="s">
        <v>33</v>
      </c>
      <c r="D194" s="74">
        <v>43293</v>
      </c>
      <c r="E194" s="56">
        <v>4</v>
      </c>
      <c r="F194" s="75">
        <v>34</v>
      </c>
      <c r="G194" s="75">
        <f>VLOOKUP(D194,'Trial Details 2018'!$P$1:$AA$80,2,FALSE)</f>
        <v>193</v>
      </c>
      <c r="H194" s="58">
        <f>VLOOKUP(D194,'Trial Details 2018'!$AC$1:$AO$80,11,FALSE)</f>
        <v>683.62500000000011</v>
      </c>
      <c r="I194" s="56">
        <v>6</v>
      </c>
      <c r="J194" s="76">
        <v>595.91999999999996</v>
      </c>
      <c r="K194" s="80"/>
      <c r="M194"/>
    </row>
    <row r="195" spans="1:13" x14ac:dyDescent="0.25">
      <c r="A195" s="56">
        <v>1003</v>
      </c>
      <c r="B195" s="11" t="s">
        <v>72</v>
      </c>
      <c r="C195" s="8" t="s">
        <v>34</v>
      </c>
      <c r="D195" s="74">
        <v>43293</v>
      </c>
      <c r="E195" s="56">
        <v>4</v>
      </c>
      <c r="F195" s="75">
        <v>34</v>
      </c>
      <c r="G195" s="75">
        <f>VLOOKUP(D195,'Trial Details 2018'!$P$1:$AA$80,2,FALSE)</f>
        <v>193</v>
      </c>
      <c r="H195" s="58">
        <f>VLOOKUP(D195,'Trial Details 2018'!$AC$1:$AO$80,11,FALSE)</f>
        <v>683.62500000000011</v>
      </c>
      <c r="I195" s="56">
        <v>6</v>
      </c>
      <c r="J195" s="76">
        <v>739.9</v>
      </c>
      <c r="K195" s="80"/>
      <c r="M195"/>
    </row>
    <row r="196" spans="1:13" x14ac:dyDescent="0.25">
      <c r="A196" s="56">
        <v>1003</v>
      </c>
      <c r="B196" s="11" t="s">
        <v>72</v>
      </c>
      <c r="C196" s="8" t="s">
        <v>35</v>
      </c>
      <c r="D196" s="74">
        <v>43293</v>
      </c>
      <c r="E196" s="56">
        <v>4</v>
      </c>
      <c r="F196" s="75">
        <v>34</v>
      </c>
      <c r="G196" s="75">
        <f>VLOOKUP(D196,'Trial Details 2018'!$P$1:$AA$80,2,FALSE)</f>
        <v>193</v>
      </c>
      <c r="H196" s="58">
        <f>VLOOKUP(D196,'Trial Details 2018'!$AC$1:$AO$80,11,FALSE)</f>
        <v>683.62500000000011</v>
      </c>
      <c r="I196" s="56">
        <v>6</v>
      </c>
      <c r="J196" s="76">
        <v>581.04</v>
      </c>
      <c r="K196" s="80"/>
      <c r="M196"/>
    </row>
    <row r="197" spans="1:13" x14ac:dyDescent="0.25">
      <c r="A197" s="56">
        <v>1004</v>
      </c>
      <c r="B197" s="11" t="s">
        <v>69</v>
      </c>
      <c r="C197" s="8" t="s">
        <v>31</v>
      </c>
      <c r="D197" s="74">
        <v>43293</v>
      </c>
      <c r="E197" s="56">
        <v>4</v>
      </c>
      <c r="F197" s="75">
        <v>34</v>
      </c>
      <c r="G197" s="75">
        <f>VLOOKUP(D197,'Trial Details 2018'!$P$1:$AA$80,2,FALSE)</f>
        <v>193</v>
      </c>
      <c r="H197" s="58">
        <f>VLOOKUP(D197,'Trial Details 2018'!$AC$1:$AO$80,11,FALSE)</f>
        <v>683.62500000000011</v>
      </c>
      <c r="I197" s="56">
        <v>7</v>
      </c>
      <c r="J197" s="76">
        <v>651.46</v>
      </c>
      <c r="K197" s="80"/>
      <c r="M197"/>
    </row>
    <row r="198" spans="1:13" x14ac:dyDescent="0.25">
      <c r="A198" s="56">
        <v>1004</v>
      </c>
      <c r="B198" s="11" t="s">
        <v>69</v>
      </c>
      <c r="C198" s="8" t="s">
        <v>32</v>
      </c>
      <c r="D198" s="74">
        <v>43293</v>
      </c>
      <c r="E198" s="56">
        <v>4</v>
      </c>
      <c r="F198" s="75">
        <v>34</v>
      </c>
      <c r="G198" s="75">
        <f>VLOOKUP(D198,'Trial Details 2018'!$P$1:$AA$80,2,FALSE)</f>
        <v>193</v>
      </c>
      <c r="H198" s="58">
        <f>VLOOKUP(D198,'Trial Details 2018'!$AC$1:$AO$80,11,FALSE)</f>
        <v>683.62500000000011</v>
      </c>
      <c r="I198" s="56">
        <v>5</v>
      </c>
      <c r="J198" s="76">
        <v>478.76</v>
      </c>
      <c r="K198" s="80"/>
      <c r="M198"/>
    </row>
    <row r="199" spans="1:13" x14ac:dyDescent="0.25">
      <c r="A199" s="56">
        <v>1004</v>
      </c>
      <c r="B199" s="11" t="s">
        <v>69</v>
      </c>
      <c r="C199" s="8" t="s">
        <v>33</v>
      </c>
      <c r="D199" s="74">
        <v>43293</v>
      </c>
      <c r="E199" s="56">
        <v>4</v>
      </c>
      <c r="F199" s="75">
        <v>34</v>
      </c>
      <c r="G199" s="75">
        <f>VLOOKUP(D199,'Trial Details 2018'!$P$1:$AA$80,2,FALSE)</f>
        <v>193</v>
      </c>
      <c r="H199" s="58">
        <f>VLOOKUP(D199,'Trial Details 2018'!$AC$1:$AO$80,11,FALSE)</f>
        <v>683.62500000000011</v>
      </c>
      <c r="I199" s="56">
        <v>7</v>
      </c>
      <c r="J199" s="76">
        <v>571.86</v>
      </c>
      <c r="K199" s="80"/>
      <c r="M199"/>
    </row>
    <row r="200" spans="1:13" x14ac:dyDescent="0.25">
      <c r="A200" s="56">
        <v>1004</v>
      </c>
      <c r="B200" s="11" t="s">
        <v>69</v>
      </c>
      <c r="C200" s="8" t="s">
        <v>34</v>
      </c>
      <c r="D200" s="74">
        <v>43293</v>
      </c>
      <c r="E200" s="56">
        <v>4</v>
      </c>
      <c r="F200" s="75">
        <v>34</v>
      </c>
      <c r="G200" s="75">
        <f>VLOOKUP(D200,'Trial Details 2018'!$P$1:$AA$80,2,FALSE)</f>
        <v>193</v>
      </c>
      <c r="H200" s="58">
        <f>VLOOKUP(D200,'Trial Details 2018'!$AC$1:$AO$80,11,FALSE)</f>
        <v>683.62500000000011</v>
      </c>
      <c r="I200" s="56">
        <v>5</v>
      </c>
      <c r="J200" s="76">
        <v>434.69</v>
      </c>
      <c r="K200" s="80"/>
      <c r="M200"/>
    </row>
    <row r="201" spans="1:13" x14ac:dyDescent="0.25">
      <c r="A201" s="56">
        <v>1004</v>
      </c>
      <c r="B201" s="11" t="s">
        <v>69</v>
      </c>
      <c r="C201" s="8" t="s">
        <v>35</v>
      </c>
      <c r="D201" s="74">
        <v>43293</v>
      </c>
      <c r="E201" s="56">
        <v>4</v>
      </c>
      <c r="F201" s="75">
        <v>34</v>
      </c>
      <c r="G201" s="75">
        <f>VLOOKUP(D201,'Trial Details 2018'!$P$1:$AA$80,2,FALSE)</f>
        <v>193</v>
      </c>
      <c r="H201" s="58">
        <f>VLOOKUP(D201,'Trial Details 2018'!$AC$1:$AO$80,11,FALSE)</f>
        <v>683.62500000000011</v>
      </c>
      <c r="I201" s="56">
        <v>6</v>
      </c>
      <c r="J201" s="76">
        <v>551.76</v>
      </c>
      <c r="K201" s="80"/>
      <c r="M201"/>
    </row>
    <row r="202" spans="1:13" x14ac:dyDescent="0.25">
      <c r="A202" s="56">
        <v>1005</v>
      </c>
      <c r="B202" s="11" t="s">
        <v>69</v>
      </c>
      <c r="C202" s="8" t="s">
        <v>31</v>
      </c>
      <c r="D202" s="74">
        <v>43293</v>
      </c>
      <c r="E202" s="56">
        <v>4</v>
      </c>
      <c r="F202" s="75">
        <v>34</v>
      </c>
      <c r="G202" s="75">
        <f>VLOOKUP(D202,'Trial Details 2018'!$P$1:$AA$80,2,FALSE)</f>
        <v>193</v>
      </c>
      <c r="H202" s="58">
        <f>VLOOKUP(D202,'Trial Details 2018'!$AC$1:$AO$80,11,FALSE)</f>
        <v>683.62500000000011</v>
      </c>
      <c r="I202" s="56">
        <v>7</v>
      </c>
      <c r="J202" s="76">
        <v>626.91999999999996</v>
      </c>
      <c r="K202" s="80"/>
      <c r="M202"/>
    </row>
    <row r="203" spans="1:13" x14ac:dyDescent="0.25">
      <c r="A203" s="56">
        <v>1005</v>
      </c>
      <c r="B203" s="11" t="s">
        <v>69</v>
      </c>
      <c r="C203" s="8" t="s">
        <v>32</v>
      </c>
      <c r="D203" s="74">
        <v>43293</v>
      </c>
      <c r="E203" s="56">
        <v>4</v>
      </c>
      <c r="F203" s="75">
        <v>34</v>
      </c>
      <c r="G203" s="75">
        <f>VLOOKUP(D203,'Trial Details 2018'!$P$1:$AA$80,2,FALSE)</f>
        <v>193</v>
      </c>
      <c r="H203" s="58">
        <f>VLOOKUP(D203,'Trial Details 2018'!$AC$1:$AO$80,11,FALSE)</f>
        <v>683.62500000000011</v>
      </c>
      <c r="I203" s="56">
        <v>5</v>
      </c>
      <c r="J203" s="76">
        <v>343.83</v>
      </c>
      <c r="K203" s="80"/>
      <c r="M203"/>
    </row>
    <row r="204" spans="1:13" x14ac:dyDescent="0.25">
      <c r="A204" s="56">
        <v>1005</v>
      </c>
      <c r="B204" s="11" t="s">
        <v>69</v>
      </c>
      <c r="C204" s="8" t="s">
        <v>33</v>
      </c>
      <c r="D204" s="74">
        <v>43293</v>
      </c>
      <c r="E204" s="56">
        <v>4</v>
      </c>
      <c r="F204" s="75">
        <v>34</v>
      </c>
      <c r="G204" s="75">
        <f>VLOOKUP(D204,'Trial Details 2018'!$P$1:$AA$80,2,FALSE)</f>
        <v>193</v>
      </c>
      <c r="H204" s="58">
        <f>VLOOKUP(D204,'Trial Details 2018'!$AC$1:$AO$80,11,FALSE)</f>
        <v>683.62500000000011</v>
      </c>
      <c r="I204" s="56">
        <v>5</v>
      </c>
      <c r="J204" s="76">
        <v>421.26</v>
      </c>
      <c r="K204" s="80"/>
      <c r="M204"/>
    </row>
    <row r="205" spans="1:13" x14ac:dyDescent="0.25">
      <c r="A205" s="56">
        <v>1005</v>
      </c>
      <c r="B205" s="11" t="s">
        <v>69</v>
      </c>
      <c r="C205" s="8" t="s">
        <v>34</v>
      </c>
      <c r="D205" s="74">
        <v>43293</v>
      </c>
      <c r="E205" s="56">
        <v>4</v>
      </c>
      <c r="F205" s="75">
        <v>34</v>
      </c>
      <c r="G205" s="75">
        <f>VLOOKUP(D205,'Trial Details 2018'!$P$1:$AA$80,2,FALSE)</f>
        <v>193</v>
      </c>
      <c r="H205" s="58">
        <f>VLOOKUP(D205,'Trial Details 2018'!$AC$1:$AO$80,11,FALSE)</f>
        <v>683.62500000000011</v>
      </c>
      <c r="I205" s="56">
        <v>5</v>
      </c>
      <c r="J205" s="76">
        <v>376</v>
      </c>
      <c r="K205" s="80"/>
      <c r="M205"/>
    </row>
    <row r="206" spans="1:13" x14ac:dyDescent="0.25">
      <c r="A206" s="56">
        <v>1005</v>
      </c>
      <c r="B206" s="11" t="s">
        <v>69</v>
      </c>
      <c r="C206" s="8" t="s">
        <v>35</v>
      </c>
      <c r="D206" s="74">
        <v>43293</v>
      </c>
      <c r="E206" s="56">
        <v>4</v>
      </c>
      <c r="F206" s="75">
        <v>34</v>
      </c>
      <c r="G206" s="75">
        <f>VLOOKUP(D206,'Trial Details 2018'!$P$1:$AA$80,2,FALSE)</f>
        <v>193</v>
      </c>
      <c r="H206" s="58">
        <f>VLOOKUP(D206,'Trial Details 2018'!$AC$1:$AO$80,11,FALSE)</f>
        <v>683.62500000000011</v>
      </c>
      <c r="I206" s="56">
        <v>7</v>
      </c>
      <c r="J206" s="76">
        <v>623.32000000000005</v>
      </c>
      <c r="K206" s="80"/>
      <c r="M206"/>
    </row>
    <row r="207" spans="1:13" x14ac:dyDescent="0.25">
      <c r="A207" s="56">
        <v>1006</v>
      </c>
      <c r="B207" s="11" t="s">
        <v>72</v>
      </c>
      <c r="C207" s="8" t="s">
        <v>31</v>
      </c>
      <c r="D207" s="74">
        <v>43293</v>
      </c>
      <c r="E207" s="56">
        <v>4</v>
      </c>
      <c r="F207" s="75">
        <v>34</v>
      </c>
      <c r="G207" s="75">
        <f>VLOOKUP(D207,'Trial Details 2018'!$P$1:$AA$80,2,FALSE)</f>
        <v>193</v>
      </c>
      <c r="H207" s="58">
        <f>VLOOKUP(D207,'Trial Details 2018'!$AC$1:$AO$80,11,FALSE)</f>
        <v>683.62500000000011</v>
      </c>
      <c r="I207" s="56">
        <v>8</v>
      </c>
      <c r="J207" s="76">
        <v>605.69000000000005</v>
      </c>
      <c r="K207" s="80"/>
      <c r="M207"/>
    </row>
    <row r="208" spans="1:13" x14ac:dyDescent="0.25">
      <c r="A208" s="56">
        <v>1006</v>
      </c>
      <c r="B208" s="11" t="s">
        <v>72</v>
      </c>
      <c r="C208" s="8" t="s">
        <v>32</v>
      </c>
      <c r="D208" s="74">
        <v>43293</v>
      </c>
      <c r="E208" s="56">
        <v>4</v>
      </c>
      <c r="F208" s="75">
        <v>34</v>
      </c>
      <c r="G208" s="75">
        <f>VLOOKUP(D208,'Trial Details 2018'!$P$1:$AA$80,2,FALSE)</f>
        <v>193</v>
      </c>
      <c r="H208" s="58">
        <f>VLOOKUP(D208,'Trial Details 2018'!$AC$1:$AO$80,11,FALSE)</f>
        <v>683.62500000000011</v>
      </c>
      <c r="I208" s="56">
        <v>5</v>
      </c>
      <c r="J208" s="76">
        <v>378.82</v>
      </c>
      <c r="K208" s="80"/>
      <c r="M208"/>
    </row>
    <row r="209" spans="1:13" x14ac:dyDescent="0.25">
      <c r="A209" s="56">
        <v>1006</v>
      </c>
      <c r="B209" s="11" t="s">
        <v>72</v>
      </c>
      <c r="C209" s="8" t="s">
        <v>33</v>
      </c>
      <c r="D209" s="74">
        <v>43293</v>
      </c>
      <c r="E209" s="56">
        <v>4</v>
      </c>
      <c r="F209" s="75">
        <v>34</v>
      </c>
      <c r="G209" s="75">
        <f>VLOOKUP(D209,'Trial Details 2018'!$P$1:$AA$80,2,FALSE)</f>
        <v>193</v>
      </c>
      <c r="H209" s="58">
        <f>VLOOKUP(D209,'Trial Details 2018'!$AC$1:$AO$80,11,FALSE)</f>
        <v>683.62500000000011</v>
      </c>
      <c r="I209" s="56">
        <v>5</v>
      </c>
      <c r="J209" s="76">
        <v>428.46</v>
      </c>
      <c r="K209" s="80"/>
      <c r="M209"/>
    </row>
    <row r="210" spans="1:13" x14ac:dyDescent="0.25">
      <c r="A210" s="56">
        <v>1006</v>
      </c>
      <c r="B210" s="11" t="s">
        <v>72</v>
      </c>
      <c r="C210" s="8" t="s">
        <v>34</v>
      </c>
      <c r="D210" s="74">
        <v>43293</v>
      </c>
      <c r="E210" s="56">
        <v>4</v>
      </c>
      <c r="F210" s="75">
        <v>34</v>
      </c>
      <c r="G210" s="75">
        <f>VLOOKUP(D210,'Trial Details 2018'!$P$1:$AA$80,2,FALSE)</f>
        <v>193</v>
      </c>
      <c r="H210" s="58">
        <f>VLOOKUP(D210,'Trial Details 2018'!$AC$1:$AO$80,11,FALSE)</f>
        <v>683.62500000000011</v>
      </c>
      <c r="I210" s="56">
        <v>5</v>
      </c>
      <c r="J210" s="76">
        <v>665.79</v>
      </c>
      <c r="K210" s="80"/>
      <c r="M210"/>
    </row>
    <row r="211" spans="1:13" x14ac:dyDescent="0.25">
      <c r="A211" s="56">
        <v>1006</v>
      </c>
      <c r="B211" s="11" t="s">
        <v>72</v>
      </c>
      <c r="C211" s="8" t="s">
        <v>35</v>
      </c>
      <c r="D211" s="74">
        <v>43293</v>
      </c>
      <c r="E211" s="56">
        <v>4</v>
      </c>
      <c r="F211" s="75">
        <v>34</v>
      </c>
      <c r="G211" s="75">
        <f>VLOOKUP(D211,'Trial Details 2018'!$P$1:$AA$80,2,FALSE)</f>
        <v>193</v>
      </c>
      <c r="H211" s="58">
        <f>VLOOKUP(D211,'Trial Details 2018'!$AC$1:$AO$80,11,FALSE)</f>
        <v>683.62500000000011</v>
      </c>
      <c r="I211" s="56">
        <v>6</v>
      </c>
      <c r="J211" s="76">
        <v>606.16999999999996</v>
      </c>
      <c r="K211" s="80"/>
      <c r="M211"/>
    </row>
    <row r="212" spans="1:13" x14ac:dyDescent="0.25">
      <c r="A212" s="56">
        <v>1007</v>
      </c>
      <c r="B212" s="11" t="s">
        <v>70</v>
      </c>
      <c r="C212" s="8" t="s">
        <v>31</v>
      </c>
      <c r="D212" s="74">
        <v>43293</v>
      </c>
      <c r="E212" s="56">
        <v>4</v>
      </c>
      <c r="F212" s="75">
        <v>34</v>
      </c>
      <c r="G212" s="75">
        <f>VLOOKUP(D212,'Trial Details 2018'!$P$1:$AA$80,2,FALSE)</f>
        <v>193</v>
      </c>
      <c r="H212" s="58">
        <f>VLOOKUP(D212,'Trial Details 2018'!$AC$1:$AO$80,11,FALSE)</f>
        <v>683.62500000000011</v>
      </c>
      <c r="I212" s="56">
        <v>7</v>
      </c>
      <c r="J212" s="76">
        <v>507.97</v>
      </c>
      <c r="K212" s="80"/>
      <c r="M212"/>
    </row>
    <row r="213" spans="1:13" x14ac:dyDescent="0.25">
      <c r="A213" s="56">
        <v>1007</v>
      </c>
      <c r="B213" s="11" t="s">
        <v>70</v>
      </c>
      <c r="C213" s="8" t="s">
        <v>32</v>
      </c>
      <c r="D213" s="74">
        <v>43293</v>
      </c>
      <c r="E213" s="56">
        <v>4</v>
      </c>
      <c r="F213" s="75">
        <v>34</v>
      </c>
      <c r="G213" s="75">
        <f>VLOOKUP(D213,'Trial Details 2018'!$P$1:$AA$80,2,FALSE)</f>
        <v>193</v>
      </c>
      <c r="H213" s="58">
        <f>VLOOKUP(D213,'Trial Details 2018'!$AC$1:$AO$80,11,FALSE)</f>
        <v>683.62500000000011</v>
      </c>
      <c r="I213" s="56">
        <v>8</v>
      </c>
      <c r="J213" s="76">
        <v>565.51</v>
      </c>
      <c r="K213" s="80"/>
      <c r="M213"/>
    </row>
    <row r="214" spans="1:13" x14ac:dyDescent="0.25">
      <c r="A214" s="56">
        <v>1007</v>
      </c>
      <c r="B214" s="11" t="s">
        <v>70</v>
      </c>
      <c r="C214" s="8" t="s">
        <v>33</v>
      </c>
      <c r="D214" s="74">
        <v>43293</v>
      </c>
      <c r="E214" s="56">
        <v>4</v>
      </c>
      <c r="F214" s="75">
        <v>34</v>
      </c>
      <c r="G214" s="75">
        <f>VLOOKUP(D214,'Trial Details 2018'!$P$1:$AA$80,2,FALSE)</f>
        <v>193</v>
      </c>
      <c r="H214" s="58">
        <f>VLOOKUP(D214,'Trial Details 2018'!$AC$1:$AO$80,11,FALSE)</f>
        <v>683.62500000000011</v>
      </c>
      <c r="I214" s="56">
        <v>7</v>
      </c>
      <c r="J214" s="76">
        <v>429.32</v>
      </c>
      <c r="K214" s="80"/>
      <c r="M214"/>
    </row>
    <row r="215" spans="1:13" x14ac:dyDescent="0.25">
      <c r="A215" s="56">
        <v>1007</v>
      </c>
      <c r="B215" s="11" t="s">
        <v>70</v>
      </c>
      <c r="C215" s="8" t="s">
        <v>34</v>
      </c>
      <c r="D215" s="74">
        <v>43293</v>
      </c>
      <c r="E215" s="56">
        <v>4</v>
      </c>
      <c r="F215" s="75">
        <v>34</v>
      </c>
      <c r="G215" s="75">
        <f>VLOOKUP(D215,'Trial Details 2018'!$P$1:$AA$80,2,FALSE)</f>
        <v>193</v>
      </c>
      <c r="H215" s="58">
        <f>VLOOKUP(D215,'Trial Details 2018'!$AC$1:$AO$80,11,FALSE)</f>
        <v>683.62500000000011</v>
      </c>
      <c r="I215" s="56">
        <v>6</v>
      </c>
      <c r="J215" s="76">
        <v>499.5</v>
      </c>
      <c r="K215" s="80"/>
      <c r="M215"/>
    </row>
    <row r="216" spans="1:13" x14ac:dyDescent="0.25">
      <c r="A216" s="56">
        <v>1007</v>
      </c>
      <c r="B216" s="11" t="s">
        <v>70</v>
      </c>
      <c r="C216" s="8" t="s">
        <v>35</v>
      </c>
      <c r="D216" s="74">
        <v>43293</v>
      </c>
      <c r="E216" s="56">
        <v>4</v>
      </c>
      <c r="F216" s="75">
        <v>34</v>
      </c>
      <c r="G216" s="75">
        <f>VLOOKUP(D216,'Trial Details 2018'!$P$1:$AA$80,2,FALSE)</f>
        <v>193</v>
      </c>
      <c r="H216" s="58">
        <f>VLOOKUP(D216,'Trial Details 2018'!$AC$1:$AO$80,11,FALSE)</f>
        <v>683.62500000000011</v>
      </c>
      <c r="I216" s="56">
        <v>7</v>
      </c>
      <c r="J216" s="76">
        <v>628.83000000000004</v>
      </c>
      <c r="K216" s="80"/>
      <c r="M216"/>
    </row>
    <row r="217" spans="1:13" x14ac:dyDescent="0.25">
      <c r="A217" s="56">
        <v>1008</v>
      </c>
      <c r="B217" s="11" t="s">
        <v>28</v>
      </c>
      <c r="C217" s="8" t="s">
        <v>31</v>
      </c>
      <c r="D217" s="74">
        <v>43293</v>
      </c>
      <c r="E217" s="56">
        <v>4</v>
      </c>
      <c r="F217" s="75">
        <v>34</v>
      </c>
      <c r="G217" s="75">
        <f>VLOOKUP(D217,'Trial Details 2018'!$P$1:$AA$80,2,FALSE)</f>
        <v>193</v>
      </c>
      <c r="H217" s="58">
        <f>VLOOKUP(D217,'Trial Details 2018'!$AC$1:$AO$80,11,FALSE)</f>
        <v>683.62500000000011</v>
      </c>
      <c r="I217" s="56">
        <v>8</v>
      </c>
      <c r="J217" s="76">
        <v>686.95</v>
      </c>
      <c r="K217" s="80"/>
      <c r="M217"/>
    </row>
    <row r="218" spans="1:13" x14ac:dyDescent="0.25">
      <c r="A218" s="56">
        <v>1008</v>
      </c>
      <c r="B218" s="11" t="s">
        <v>28</v>
      </c>
      <c r="C218" s="8" t="s">
        <v>32</v>
      </c>
      <c r="D218" s="74">
        <v>43293</v>
      </c>
      <c r="E218" s="56">
        <v>4</v>
      </c>
      <c r="F218" s="75">
        <v>34</v>
      </c>
      <c r="G218" s="75">
        <f>VLOOKUP(D218,'Trial Details 2018'!$P$1:$AA$80,2,FALSE)</f>
        <v>193</v>
      </c>
      <c r="H218" s="58">
        <f>VLOOKUP(D218,'Trial Details 2018'!$AC$1:$AO$80,11,FALSE)</f>
        <v>683.62500000000011</v>
      </c>
      <c r="I218" s="56">
        <v>6</v>
      </c>
      <c r="J218" s="76">
        <v>539.05999999999995</v>
      </c>
      <c r="K218" s="80"/>
      <c r="M218"/>
    </row>
    <row r="219" spans="1:13" x14ac:dyDescent="0.25">
      <c r="A219" s="56">
        <v>1008</v>
      </c>
      <c r="B219" s="11" t="s">
        <v>28</v>
      </c>
      <c r="C219" s="8" t="s">
        <v>33</v>
      </c>
      <c r="D219" s="74">
        <v>43293</v>
      </c>
      <c r="E219" s="56">
        <v>4</v>
      </c>
      <c r="F219" s="75">
        <v>34</v>
      </c>
      <c r="G219" s="75">
        <f>VLOOKUP(D219,'Trial Details 2018'!$P$1:$AA$80,2,FALSE)</f>
        <v>193</v>
      </c>
      <c r="H219" s="58">
        <f>VLOOKUP(D219,'Trial Details 2018'!$AC$1:$AO$80,11,FALSE)</f>
        <v>683.62500000000011</v>
      </c>
      <c r="I219" s="56">
        <v>8</v>
      </c>
      <c r="J219" s="76">
        <v>835.05</v>
      </c>
      <c r="K219" s="80"/>
      <c r="M219"/>
    </row>
    <row r="220" spans="1:13" x14ac:dyDescent="0.25">
      <c r="A220" s="56">
        <v>1008</v>
      </c>
      <c r="B220" s="11" t="s">
        <v>28</v>
      </c>
      <c r="C220" s="8" t="s">
        <v>34</v>
      </c>
      <c r="D220" s="74">
        <v>43293</v>
      </c>
      <c r="E220" s="56">
        <v>4</v>
      </c>
      <c r="F220" s="75">
        <v>34</v>
      </c>
      <c r="G220" s="75">
        <f>VLOOKUP(D220,'Trial Details 2018'!$P$1:$AA$80,2,FALSE)</f>
        <v>193</v>
      </c>
      <c r="H220" s="58">
        <f>VLOOKUP(D220,'Trial Details 2018'!$AC$1:$AO$80,11,FALSE)</f>
        <v>683.62500000000011</v>
      </c>
      <c r="I220" s="56">
        <v>7</v>
      </c>
      <c r="J220" s="76">
        <v>880.56</v>
      </c>
      <c r="K220" s="80"/>
      <c r="M220"/>
    </row>
    <row r="221" spans="1:13" x14ac:dyDescent="0.25">
      <c r="A221" s="56">
        <v>1008</v>
      </c>
      <c r="B221" s="11" t="s">
        <v>28</v>
      </c>
      <c r="C221" s="8" t="s">
        <v>35</v>
      </c>
      <c r="D221" s="74">
        <v>43293</v>
      </c>
      <c r="E221" s="56">
        <v>4</v>
      </c>
      <c r="F221" s="75">
        <v>34</v>
      </c>
      <c r="G221" s="75">
        <f>VLOOKUP(D221,'Trial Details 2018'!$P$1:$AA$80,2,FALSE)</f>
        <v>193</v>
      </c>
      <c r="H221" s="58">
        <f>VLOOKUP(D221,'Trial Details 2018'!$AC$1:$AO$80,11,FALSE)</f>
        <v>683.62500000000011</v>
      </c>
      <c r="I221" s="56">
        <v>7</v>
      </c>
      <c r="J221" s="76">
        <v>542.36</v>
      </c>
      <c r="K221" s="80"/>
      <c r="M221"/>
    </row>
    <row r="222" spans="1:13" x14ac:dyDescent="0.25">
      <c r="A222" s="56">
        <v>1009</v>
      </c>
      <c r="B222" s="11" t="s">
        <v>28</v>
      </c>
      <c r="C222" s="8" t="s">
        <v>31</v>
      </c>
      <c r="D222" s="74">
        <v>43293</v>
      </c>
      <c r="E222" s="56">
        <v>4</v>
      </c>
      <c r="F222" s="75">
        <v>34</v>
      </c>
      <c r="G222" s="75">
        <f>VLOOKUP(D222,'Trial Details 2018'!$P$1:$AA$80,2,FALSE)</f>
        <v>193</v>
      </c>
      <c r="H222" s="58">
        <f>VLOOKUP(D222,'Trial Details 2018'!$AC$1:$AO$80,11,FALSE)</f>
        <v>683.62500000000011</v>
      </c>
      <c r="I222" s="56">
        <v>7</v>
      </c>
      <c r="J222" s="76">
        <v>1077.54</v>
      </c>
      <c r="K222" s="80"/>
      <c r="M222"/>
    </row>
    <row r="223" spans="1:13" x14ac:dyDescent="0.25">
      <c r="A223" s="56">
        <v>1009</v>
      </c>
      <c r="B223" s="11" t="s">
        <v>28</v>
      </c>
      <c r="C223" s="8" t="s">
        <v>32</v>
      </c>
      <c r="D223" s="74">
        <v>43293</v>
      </c>
      <c r="E223" s="56">
        <v>4</v>
      </c>
      <c r="F223" s="75">
        <v>34</v>
      </c>
      <c r="G223" s="75">
        <f>VLOOKUP(D223,'Trial Details 2018'!$P$1:$AA$80,2,FALSE)</f>
        <v>193</v>
      </c>
      <c r="H223" s="58">
        <f>VLOOKUP(D223,'Trial Details 2018'!$AC$1:$AO$80,11,FALSE)</f>
        <v>683.62500000000011</v>
      </c>
      <c r="I223" s="56">
        <v>6</v>
      </c>
      <c r="J223" s="76">
        <v>949.52</v>
      </c>
      <c r="K223" s="80"/>
      <c r="M223"/>
    </row>
    <row r="224" spans="1:13" x14ac:dyDescent="0.25">
      <c r="A224" s="56">
        <v>1009</v>
      </c>
      <c r="B224" s="11" t="s">
        <v>28</v>
      </c>
      <c r="C224" s="8" t="s">
        <v>33</v>
      </c>
      <c r="D224" s="74">
        <v>43293</v>
      </c>
      <c r="E224" s="56">
        <v>4</v>
      </c>
      <c r="F224" s="75">
        <v>34</v>
      </c>
      <c r="G224" s="75">
        <f>VLOOKUP(D224,'Trial Details 2018'!$P$1:$AA$80,2,FALSE)</f>
        <v>193</v>
      </c>
      <c r="H224" s="58">
        <f>VLOOKUP(D224,'Trial Details 2018'!$AC$1:$AO$80,11,FALSE)</f>
        <v>683.62500000000011</v>
      </c>
      <c r="I224" s="56">
        <v>7</v>
      </c>
      <c r="J224" s="76">
        <v>847.15</v>
      </c>
      <c r="K224" s="80"/>
      <c r="M224"/>
    </row>
    <row r="225" spans="1:13" x14ac:dyDescent="0.25">
      <c r="A225" s="56">
        <v>1009</v>
      </c>
      <c r="B225" s="11" t="s">
        <v>28</v>
      </c>
      <c r="C225" s="8" t="s">
        <v>34</v>
      </c>
      <c r="D225" s="74">
        <v>43293</v>
      </c>
      <c r="E225" s="56">
        <v>4</v>
      </c>
      <c r="F225" s="75">
        <v>34</v>
      </c>
      <c r="G225" s="75">
        <f>VLOOKUP(D225,'Trial Details 2018'!$P$1:$AA$80,2,FALSE)</f>
        <v>193</v>
      </c>
      <c r="H225" s="58">
        <f>VLOOKUP(D225,'Trial Details 2018'!$AC$1:$AO$80,11,FALSE)</f>
        <v>683.62500000000011</v>
      </c>
      <c r="I225" s="56">
        <v>6</v>
      </c>
      <c r="J225" s="76">
        <v>624.46</v>
      </c>
      <c r="K225" s="80"/>
      <c r="M225"/>
    </row>
    <row r="226" spans="1:13" x14ac:dyDescent="0.25">
      <c r="A226" s="56">
        <v>1009</v>
      </c>
      <c r="B226" s="11" t="s">
        <v>28</v>
      </c>
      <c r="C226" s="8" t="s">
        <v>35</v>
      </c>
      <c r="D226" s="74">
        <v>43293</v>
      </c>
      <c r="E226" s="56">
        <v>4</v>
      </c>
      <c r="F226" s="75">
        <v>34</v>
      </c>
      <c r="G226" s="75">
        <f>VLOOKUP(D226,'Trial Details 2018'!$P$1:$AA$80,2,FALSE)</f>
        <v>193</v>
      </c>
      <c r="H226" s="58">
        <f>VLOOKUP(D226,'Trial Details 2018'!$AC$1:$AO$80,11,FALSE)</f>
        <v>683.62500000000011</v>
      </c>
      <c r="I226" s="56">
        <v>8</v>
      </c>
      <c r="J226" s="76">
        <v>825.39</v>
      </c>
      <c r="K226" s="80"/>
      <c r="M226"/>
    </row>
    <row r="227" spans="1:13" x14ac:dyDescent="0.25">
      <c r="A227" s="56">
        <v>1010</v>
      </c>
      <c r="B227" s="11" t="s">
        <v>69</v>
      </c>
      <c r="C227" s="8" t="s">
        <v>31</v>
      </c>
      <c r="D227" s="74">
        <v>43293</v>
      </c>
      <c r="E227" s="56">
        <v>4</v>
      </c>
      <c r="F227" s="75">
        <v>34</v>
      </c>
      <c r="G227" s="75">
        <f>VLOOKUP(D227,'Trial Details 2018'!$P$1:$AA$80,2,FALSE)</f>
        <v>193</v>
      </c>
      <c r="H227" s="58">
        <f>VLOOKUP(D227,'Trial Details 2018'!$AC$1:$AO$80,11,FALSE)</f>
        <v>683.62500000000011</v>
      </c>
      <c r="I227" s="56">
        <v>7</v>
      </c>
      <c r="J227" s="76">
        <v>883.76</v>
      </c>
      <c r="K227" s="80"/>
      <c r="M227"/>
    </row>
    <row r="228" spans="1:13" x14ac:dyDescent="0.25">
      <c r="A228" s="56">
        <v>1010</v>
      </c>
      <c r="B228" s="11" t="s">
        <v>69</v>
      </c>
      <c r="C228" s="8" t="s">
        <v>32</v>
      </c>
      <c r="D228" s="74">
        <v>43293</v>
      </c>
      <c r="E228" s="56">
        <v>4</v>
      </c>
      <c r="F228" s="75">
        <v>34</v>
      </c>
      <c r="G228" s="75">
        <f>VLOOKUP(D228,'Trial Details 2018'!$P$1:$AA$80,2,FALSE)</f>
        <v>193</v>
      </c>
      <c r="H228" s="58">
        <f>VLOOKUP(D228,'Trial Details 2018'!$AC$1:$AO$80,11,FALSE)</f>
        <v>683.62500000000011</v>
      </c>
      <c r="I228" s="56">
        <v>8</v>
      </c>
      <c r="J228" s="76">
        <v>656.83</v>
      </c>
      <c r="K228" s="80"/>
      <c r="M228"/>
    </row>
    <row r="229" spans="1:13" x14ac:dyDescent="0.25">
      <c r="A229" s="56">
        <v>1010</v>
      </c>
      <c r="B229" s="11" t="s">
        <v>69</v>
      </c>
      <c r="C229" s="8" t="s">
        <v>33</v>
      </c>
      <c r="D229" s="74">
        <v>43293</v>
      </c>
      <c r="E229" s="56">
        <v>4</v>
      </c>
      <c r="F229" s="75">
        <v>34</v>
      </c>
      <c r="G229" s="75">
        <f>VLOOKUP(D229,'Trial Details 2018'!$P$1:$AA$80,2,FALSE)</f>
        <v>193</v>
      </c>
      <c r="H229" s="58">
        <f>VLOOKUP(D229,'Trial Details 2018'!$AC$1:$AO$80,11,FALSE)</f>
        <v>683.62500000000011</v>
      </c>
      <c r="I229" s="56">
        <v>6</v>
      </c>
      <c r="J229" s="76">
        <v>560.28</v>
      </c>
      <c r="K229" s="80"/>
      <c r="M229"/>
    </row>
    <row r="230" spans="1:13" x14ac:dyDescent="0.25">
      <c r="A230" s="56">
        <v>1010</v>
      </c>
      <c r="B230" s="11" t="s">
        <v>69</v>
      </c>
      <c r="C230" s="8" t="s">
        <v>34</v>
      </c>
      <c r="D230" s="74">
        <v>43293</v>
      </c>
      <c r="E230" s="56">
        <v>4</v>
      </c>
      <c r="F230" s="75">
        <v>34</v>
      </c>
      <c r="G230" s="75">
        <f>VLOOKUP(D230,'Trial Details 2018'!$P$1:$AA$80,2,FALSE)</f>
        <v>193</v>
      </c>
      <c r="H230" s="58">
        <f>VLOOKUP(D230,'Trial Details 2018'!$AC$1:$AO$80,11,FALSE)</f>
        <v>683.62500000000011</v>
      </c>
      <c r="I230" s="56">
        <v>6</v>
      </c>
      <c r="J230" s="76">
        <v>612.15</v>
      </c>
      <c r="K230" s="80"/>
      <c r="M230"/>
    </row>
    <row r="231" spans="1:13" x14ac:dyDescent="0.25">
      <c r="A231" s="56">
        <v>1010</v>
      </c>
      <c r="B231" s="11" t="s">
        <v>69</v>
      </c>
      <c r="C231" s="8" t="s">
        <v>35</v>
      </c>
      <c r="D231" s="74">
        <v>43293</v>
      </c>
      <c r="E231" s="56">
        <v>4</v>
      </c>
      <c r="F231" s="75">
        <v>34</v>
      </c>
      <c r="G231" s="75">
        <f>VLOOKUP(D231,'Trial Details 2018'!$P$1:$AA$80,2,FALSE)</f>
        <v>193</v>
      </c>
      <c r="H231" s="58">
        <f>VLOOKUP(D231,'Trial Details 2018'!$AC$1:$AO$80,11,FALSE)</f>
        <v>683.62500000000011</v>
      </c>
      <c r="I231" s="56">
        <v>8</v>
      </c>
      <c r="J231" s="76">
        <v>864.54</v>
      </c>
      <c r="K231" s="80"/>
      <c r="M231"/>
    </row>
    <row r="232" spans="1:13" x14ac:dyDescent="0.25">
      <c r="A232" s="56">
        <v>1011</v>
      </c>
      <c r="B232" s="11" t="s">
        <v>72</v>
      </c>
      <c r="C232" s="8" t="s">
        <v>31</v>
      </c>
      <c r="D232" s="74">
        <v>43293</v>
      </c>
      <c r="E232" s="56">
        <v>4</v>
      </c>
      <c r="F232" s="75">
        <v>34</v>
      </c>
      <c r="G232" s="75">
        <f>VLOOKUP(D232,'Trial Details 2018'!$P$1:$AA$80,2,FALSE)</f>
        <v>193</v>
      </c>
      <c r="H232" s="58">
        <f>VLOOKUP(D232,'Trial Details 2018'!$AC$1:$AO$80,11,FALSE)</f>
        <v>683.62500000000011</v>
      </c>
      <c r="I232" s="56">
        <v>9</v>
      </c>
      <c r="J232" s="76">
        <v>897.27</v>
      </c>
      <c r="K232" s="80"/>
      <c r="M232"/>
    </row>
    <row r="233" spans="1:13" x14ac:dyDescent="0.25">
      <c r="A233" s="56">
        <v>1011</v>
      </c>
      <c r="B233" s="11" t="s">
        <v>72</v>
      </c>
      <c r="C233" s="8" t="s">
        <v>32</v>
      </c>
      <c r="D233" s="74">
        <v>43293</v>
      </c>
      <c r="E233" s="56">
        <v>4</v>
      </c>
      <c r="F233" s="75">
        <v>34</v>
      </c>
      <c r="G233" s="75">
        <f>VLOOKUP(D233,'Trial Details 2018'!$P$1:$AA$80,2,FALSE)</f>
        <v>193</v>
      </c>
      <c r="H233" s="58">
        <f>VLOOKUP(D233,'Trial Details 2018'!$AC$1:$AO$80,11,FALSE)</f>
        <v>683.62500000000011</v>
      </c>
      <c r="I233" s="56">
        <v>10</v>
      </c>
      <c r="J233" s="76">
        <v>834.24</v>
      </c>
      <c r="K233" s="80"/>
      <c r="M233"/>
    </row>
    <row r="234" spans="1:13" x14ac:dyDescent="0.25">
      <c r="A234" s="56">
        <v>1011</v>
      </c>
      <c r="B234" s="11" t="s">
        <v>72</v>
      </c>
      <c r="C234" s="8" t="s">
        <v>33</v>
      </c>
      <c r="D234" s="74">
        <v>43293</v>
      </c>
      <c r="E234" s="56">
        <v>4</v>
      </c>
      <c r="F234" s="75">
        <v>34</v>
      </c>
      <c r="G234" s="75">
        <f>VLOOKUP(D234,'Trial Details 2018'!$P$1:$AA$80,2,FALSE)</f>
        <v>193</v>
      </c>
      <c r="H234" s="58">
        <f>VLOOKUP(D234,'Trial Details 2018'!$AC$1:$AO$80,11,FALSE)</f>
        <v>683.62500000000011</v>
      </c>
      <c r="I234" s="56">
        <v>8</v>
      </c>
      <c r="J234" s="76">
        <v>843.57</v>
      </c>
      <c r="K234" s="80"/>
      <c r="M234"/>
    </row>
    <row r="235" spans="1:13" x14ac:dyDescent="0.25">
      <c r="A235" s="56">
        <v>1011</v>
      </c>
      <c r="B235" s="11" t="s">
        <v>72</v>
      </c>
      <c r="C235" s="8" t="s">
        <v>34</v>
      </c>
      <c r="D235" s="74">
        <v>43293</v>
      </c>
      <c r="E235" s="56">
        <v>4</v>
      </c>
      <c r="F235" s="75">
        <v>34</v>
      </c>
      <c r="G235" s="75">
        <f>VLOOKUP(D235,'Trial Details 2018'!$P$1:$AA$80,2,FALSE)</f>
        <v>193</v>
      </c>
      <c r="H235" s="58">
        <f>VLOOKUP(D235,'Trial Details 2018'!$AC$1:$AO$80,11,FALSE)</f>
        <v>683.62500000000011</v>
      </c>
      <c r="I235" s="56">
        <v>8</v>
      </c>
      <c r="J235" s="76">
        <v>664.05</v>
      </c>
      <c r="K235"/>
      <c r="M235"/>
    </row>
    <row r="236" spans="1:13" x14ac:dyDescent="0.25">
      <c r="A236" s="56">
        <v>1011</v>
      </c>
      <c r="B236" s="11" t="s">
        <v>72</v>
      </c>
      <c r="C236" s="8" t="s">
        <v>35</v>
      </c>
      <c r="D236" s="74">
        <v>43293</v>
      </c>
      <c r="E236" s="56">
        <v>4</v>
      </c>
      <c r="F236" s="75">
        <v>34</v>
      </c>
      <c r="G236" s="75">
        <f>VLOOKUP(D236,'Trial Details 2018'!$P$1:$AA$80,2,FALSE)</f>
        <v>193</v>
      </c>
      <c r="H236" s="58">
        <f>VLOOKUP(D236,'Trial Details 2018'!$AC$1:$AO$80,11,FALSE)</f>
        <v>683.62500000000011</v>
      </c>
      <c r="I236" s="56">
        <v>6</v>
      </c>
      <c r="J236" s="76">
        <v>619.86</v>
      </c>
      <c r="K236"/>
      <c r="M236"/>
    </row>
    <row r="237" spans="1:13" x14ac:dyDescent="0.25">
      <c r="A237" s="56">
        <v>1012</v>
      </c>
      <c r="B237" s="11" t="s">
        <v>70</v>
      </c>
      <c r="C237" s="8" t="s">
        <v>31</v>
      </c>
      <c r="D237" s="74">
        <v>43293</v>
      </c>
      <c r="E237" s="56">
        <v>4</v>
      </c>
      <c r="F237" s="75">
        <v>34</v>
      </c>
      <c r="G237" s="75">
        <f>VLOOKUP(D237,'Trial Details 2018'!$P$1:$AA$80,2,FALSE)</f>
        <v>193</v>
      </c>
      <c r="H237" s="58">
        <f>VLOOKUP(D237,'Trial Details 2018'!$AC$1:$AO$80,11,FALSE)</f>
        <v>683.62500000000011</v>
      </c>
      <c r="I237" s="56">
        <v>7</v>
      </c>
      <c r="J237" s="76">
        <v>612.54</v>
      </c>
      <c r="K237"/>
      <c r="M237"/>
    </row>
    <row r="238" spans="1:13" x14ac:dyDescent="0.25">
      <c r="A238" s="56">
        <v>1012</v>
      </c>
      <c r="B238" s="11" t="s">
        <v>70</v>
      </c>
      <c r="C238" s="8" t="s">
        <v>32</v>
      </c>
      <c r="D238" s="74">
        <v>43293</v>
      </c>
      <c r="E238" s="56">
        <v>4</v>
      </c>
      <c r="F238" s="75">
        <v>34</v>
      </c>
      <c r="G238" s="75">
        <f>VLOOKUP(D238,'Trial Details 2018'!$P$1:$AA$80,2,FALSE)</f>
        <v>193</v>
      </c>
      <c r="H238" s="58">
        <f>VLOOKUP(D238,'Trial Details 2018'!$AC$1:$AO$80,11,FALSE)</f>
        <v>683.62500000000011</v>
      </c>
      <c r="I238" s="56">
        <v>9</v>
      </c>
      <c r="J238" s="76">
        <v>709.19</v>
      </c>
      <c r="K238"/>
      <c r="M238"/>
    </row>
    <row r="239" spans="1:13" x14ac:dyDescent="0.25">
      <c r="A239" s="56">
        <v>1012</v>
      </c>
      <c r="B239" s="11" t="s">
        <v>70</v>
      </c>
      <c r="C239" s="8" t="s">
        <v>33</v>
      </c>
      <c r="D239" s="74">
        <v>43293</v>
      </c>
      <c r="E239" s="56">
        <v>4</v>
      </c>
      <c r="F239" s="75">
        <v>34</v>
      </c>
      <c r="G239" s="75">
        <f>VLOOKUP(D239,'Trial Details 2018'!$P$1:$AA$80,2,FALSE)</f>
        <v>193</v>
      </c>
      <c r="H239" s="58">
        <f>VLOOKUP(D239,'Trial Details 2018'!$AC$1:$AO$80,11,FALSE)</f>
        <v>683.62500000000011</v>
      </c>
      <c r="I239" s="56">
        <v>7</v>
      </c>
      <c r="J239" s="76">
        <v>619.29</v>
      </c>
      <c r="K239"/>
      <c r="M239"/>
    </row>
    <row r="240" spans="1:13" x14ac:dyDescent="0.25">
      <c r="A240" s="56">
        <v>1012</v>
      </c>
      <c r="B240" s="11" t="s">
        <v>70</v>
      </c>
      <c r="C240" s="8" t="s">
        <v>34</v>
      </c>
      <c r="D240" s="74">
        <v>43293</v>
      </c>
      <c r="E240" s="56">
        <v>4</v>
      </c>
      <c r="F240" s="75">
        <v>34</v>
      </c>
      <c r="G240" s="75">
        <f>VLOOKUP(D240,'Trial Details 2018'!$P$1:$AA$80,2,FALSE)</f>
        <v>193</v>
      </c>
      <c r="H240" s="58">
        <f>VLOOKUP(D240,'Trial Details 2018'!$AC$1:$AO$80,11,FALSE)</f>
        <v>683.62500000000011</v>
      </c>
      <c r="I240" s="56">
        <v>9</v>
      </c>
      <c r="J240" s="76">
        <v>592.70000000000005</v>
      </c>
      <c r="K240"/>
      <c r="M240"/>
    </row>
    <row r="241" spans="1:13" x14ac:dyDescent="0.25">
      <c r="A241" s="56">
        <v>1012</v>
      </c>
      <c r="B241" s="11" t="s">
        <v>70</v>
      </c>
      <c r="C241" s="8" t="s">
        <v>35</v>
      </c>
      <c r="D241" s="74">
        <v>43293</v>
      </c>
      <c r="E241" s="56">
        <v>4</v>
      </c>
      <c r="F241" s="75">
        <v>34</v>
      </c>
      <c r="G241" s="75">
        <f>VLOOKUP(D241,'Trial Details 2018'!$P$1:$AA$80,2,FALSE)</f>
        <v>193</v>
      </c>
      <c r="H241" s="58">
        <f>VLOOKUP(D241,'Trial Details 2018'!$AC$1:$AO$80,11,FALSE)</f>
        <v>683.62500000000011</v>
      </c>
      <c r="I241" s="56">
        <v>7</v>
      </c>
      <c r="J241" s="76">
        <v>376.37</v>
      </c>
      <c r="K241"/>
      <c r="M241"/>
    </row>
    <row r="242" spans="1:13" x14ac:dyDescent="0.25">
      <c r="A242" s="56">
        <v>1001</v>
      </c>
      <c r="B242" s="11" t="s">
        <v>70</v>
      </c>
      <c r="C242" s="8" t="s">
        <v>31</v>
      </c>
      <c r="D242" s="74">
        <v>43300</v>
      </c>
      <c r="E242" s="56">
        <v>5</v>
      </c>
      <c r="F242" s="75">
        <v>41</v>
      </c>
      <c r="G242" s="75">
        <f>VLOOKUP(D242,'Trial Details 2018'!$P$1:$AA$80,2,FALSE)</f>
        <v>200</v>
      </c>
      <c r="H242" s="58">
        <f>VLOOKUP(D242,'Trial Details 2018'!$AC$1:$AO$80,11,FALSE)</f>
        <v>801.42500000000007</v>
      </c>
      <c r="I242" s="56">
        <v>7</v>
      </c>
      <c r="J242" s="76">
        <v>970.67</v>
      </c>
      <c r="K242"/>
      <c r="M242"/>
    </row>
    <row r="243" spans="1:13" x14ac:dyDescent="0.25">
      <c r="A243" s="56">
        <v>1001</v>
      </c>
      <c r="B243" s="11" t="s">
        <v>70</v>
      </c>
      <c r="C243" s="8" t="s">
        <v>32</v>
      </c>
      <c r="D243" s="74">
        <v>43300</v>
      </c>
      <c r="E243" s="56">
        <v>5</v>
      </c>
      <c r="F243" s="75">
        <v>41</v>
      </c>
      <c r="G243" s="75">
        <f>VLOOKUP(D243,'Trial Details 2018'!$P$1:$AA$80,2,FALSE)</f>
        <v>200</v>
      </c>
      <c r="H243" s="58">
        <f>VLOOKUP(D243,'Trial Details 2018'!$AC$1:$AO$80,11,FALSE)</f>
        <v>801.42500000000007</v>
      </c>
      <c r="I243" s="56">
        <v>8</v>
      </c>
      <c r="J243" s="76">
        <v>908.19</v>
      </c>
      <c r="K243"/>
      <c r="M243"/>
    </row>
    <row r="244" spans="1:13" x14ac:dyDescent="0.25">
      <c r="A244" s="56">
        <v>1001</v>
      </c>
      <c r="B244" s="11" t="s">
        <v>70</v>
      </c>
      <c r="C244" s="8" t="s">
        <v>33</v>
      </c>
      <c r="D244" s="74">
        <v>43300</v>
      </c>
      <c r="E244" s="56">
        <v>5</v>
      </c>
      <c r="F244" s="75">
        <v>41</v>
      </c>
      <c r="G244" s="75">
        <f>VLOOKUP(D244,'Trial Details 2018'!$P$1:$AA$80,2,FALSE)</f>
        <v>200</v>
      </c>
      <c r="H244" s="58">
        <f>VLOOKUP(D244,'Trial Details 2018'!$AC$1:$AO$80,11,FALSE)</f>
        <v>801.42500000000007</v>
      </c>
      <c r="I244" s="56">
        <v>6</v>
      </c>
      <c r="J244" s="76">
        <v>1143.3499999999999</v>
      </c>
      <c r="K244"/>
      <c r="M244"/>
    </row>
    <row r="245" spans="1:13" x14ac:dyDescent="0.25">
      <c r="A245" s="56">
        <v>1001</v>
      </c>
      <c r="B245" s="11" t="s">
        <v>70</v>
      </c>
      <c r="C245" s="8" t="s">
        <v>34</v>
      </c>
      <c r="D245" s="74">
        <v>43300</v>
      </c>
      <c r="E245" s="56">
        <v>5</v>
      </c>
      <c r="F245" s="75">
        <v>41</v>
      </c>
      <c r="G245" s="75">
        <f>VLOOKUP(D245,'Trial Details 2018'!$P$1:$AA$80,2,FALSE)</f>
        <v>200</v>
      </c>
      <c r="H245" s="58">
        <f>VLOOKUP(D245,'Trial Details 2018'!$AC$1:$AO$80,11,FALSE)</f>
        <v>801.42500000000007</v>
      </c>
      <c r="I245" s="56">
        <v>7</v>
      </c>
      <c r="J245" s="76">
        <v>652.07000000000005</v>
      </c>
      <c r="K245"/>
      <c r="M245"/>
    </row>
    <row r="246" spans="1:13" x14ac:dyDescent="0.25">
      <c r="A246" s="56">
        <v>1001</v>
      </c>
      <c r="B246" s="11" t="s">
        <v>70</v>
      </c>
      <c r="C246" s="8" t="s">
        <v>35</v>
      </c>
      <c r="D246" s="74">
        <v>43300</v>
      </c>
      <c r="E246" s="56">
        <v>5</v>
      </c>
      <c r="F246" s="75">
        <v>41</v>
      </c>
      <c r="G246" s="75">
        <f>VLOOKUP(D246,'Trial Details 2018'!$P$1:$AA$80,2,FALSE)</f>
        <v>200</v>
      </c>
      <c r="H246" s="58">
        <f>VLOOKUP(D246,'Trial Details 2018'!$AC$1:$AO$80,11,FALSE)</f>
        <v>801.42500000000007</v>
      </c>
      <c r="I246" s="56">
        <v>9</v>
      </c>
      <c r="J246" s="76">
        <v>1118.49</v>
      </c>
      <c r="K246"/>
      <c r="M246"/>
    </row>
    <row r="247" spans="1:13" x14ac:dyDescent="0.25">
      <c r="A247" s="56">
        <v>1002</v>
      </c>
      <c r="B247" s="11" t="s">
        <v>28</v>
      </c>
      <c r="C247" s="8" t="s">
        <v>31</v>
      </c>
      <c r="D247" s="74">
        <v>43300</v>
      </c>
      <c r="E247" s="56">
        <v>5</v>
      </c>
      <c r="F247" s="75">
        <v>41</v>
      </c>
      <c r="G247" s="75">
        <f>VLOOKUP(D247,'Trial Details 2018'!$P$1:$AA$80,2,FALSE)</f>
        <v>200</v>
      </c>
      <c r="H247" s="58">
        <f>VLOOKUP(D247,'Trial Details 2018'!$AC$1:$AO$80,11,FALSE)</f>
        <v>801.42500000000007</v>
      </c>
      <c r="I247" s="56">
        <v>9</v>
      </c>
      <c r="J247" s="76">
        <v>911.55</v>
      </c>
      <c r="K247"/>
      <c r="M247"/>
    </row>
    <row r="248" spans="1:13" x14ac:dyDescent="0.25">
      <c r="A248" s="56">
        <v>1002</v>
      </c>
      <c r="B248" s="11" t="s">
        <v>28</v>
      </c>
      <c r="C248" s="8" t="s">
        <v>32</v>
      </c>
      <c r="D248" s="74">
        <v>43300</v>
      </c>
      <c r="E248" s="56">
        <v>5</v>
      </c>
      <c r="F248" s="75">
        <v>41</v>
      </c>
      <c r="G248" s="75">
        <f>VLOOKUP(D248,'Trial Details 2018'!$P$1:$AA$80,2,FALSE)</f>
        <v>200</v>
      </c>
      <c r="H248" s="58">
        <f>VLOOKUP(D248,'Trial Details 2018'!$AC$1:$AO$80,11,FALSE)</f>
        <v>801.42500000000007</v>
      </c>
      <c r="I248" s="56">
        <v>8</v>
      </c>
      <c r="J248" s="76">
        <v>908.19</v>
      </c>
      <c r="K248"/>
      <c r="M248"/>
    </row>
    <row r="249" spans="1:13" x14ac:dyDescent="0.25">
      <c r="A249" s="56">
        <v>1002</v>
      </c>
      <c r="B249" s="11" t="s">
        <v>28</v>
      </c>
      <c r="C249" s="8" t="s">
        <v>33</v>
      </c>
      <c r="D249" s="74">
        <v>43300</v>
      </c>
      <c r="E249" s="56">
        <v>5</v>
      </c>
      <c r="F249" s="75">
        <v>41</v>
      </c>
      <c r="G249" s="75">
        <f>VLOOKUP(D249,'Trial Details 2018'!$P$1:$AA$80,2,FALSE)</f>
        <v>200</v>
      </c>
      <c r="H249" s="58">
        <f>VLOOKUP(D249,'Trial Details 2018'!$AC$1:$AO$80,11,FALSE)</f>
        <v>801.42500000000007</v>
      </c>
      <c r="I249" s="56">
        <v>7</v>
      </c>
      <c r="J249" s="76">
        <v>883.36</v>
      </c>
      <c r="K249"/>
      <c r="M249"/>
    </row>
    <row r="250" spans="1:13" x14ac:dyDescent="0.25">
      <c r="A250" s="56">
        <v>1002</v>
      </c>
      <c r="B250" s="11" t="s">
        <v>28</v>
      </c>
      <c r="C250" s="8" t="s">
        <v>34</v>
      </c>
      <c r="D250" s="74">
        <v>43300</v>
      </c>
      <c r="E250" s="56">
        <v>5</v>
      </c>
      <c r="F250" s="75">
        <v>41</v>
      </c>
      <c r="G250" s="75">
        <f>VLOOKUP(D250,'Trial Details 2018'!$P$1:$AA$80,2,FALSE)</f>
        <v>200</v>
      </c>
      <c r="H250" s="58">
        <f>VLOOKUP(D250,'Trial Details 2018'!$AC$1:$AO$80,11,FALSE)</f>
        <v>801.42500000000007</v>
      </c>
      <c r="I250" s="56">
        <v>7</v>
      </c>
      <c r="J250" s="76">
        <v>1101.67</v>
      </c>
      <c r="K250"/>
      <c r="M250"/>
    </row>
    <row r="251" spans="1:13" x14ac:dyDescent="0.25">
      <c r="A251" s="56">
        <v>1002</v>
      </c>
      <c r="B251" s="11" t="s">
        <v>28</v>
      </c>
      <c r="C251" s="8" t="s">
        <v>35</v>
      </c>
      <c r="D251" s="74">
        <v>43300</v>
      </c>
      <c r="E251" s="56">
        <v>5</v>
      </c>
      <c r="F251" s="75">
        <v>41</v>
      </c>
      <c r="G251" s="75">
        <f>VLOOKUP(D251,'Trial Details 2018'!$P$1:$AA$80,2,FALSE)</f>
        <v>200</v>
      </c>
      <c r="H251" s="58">
        <f>VLOOKUP(D251,'Trial Details 2018'!$AC$1:$AO$80,11,FALSE)</f>
        <v>801.42500000000007</v>
      </c>
      <c r="I251" s="56">
        <v>7</v>
      </c>
      <c r="J251" s="76">
        <v>873.94</v>
      </c>
      <c r="K251"/>
      <c r="M251"/>
    </row>
    <row r="252" spans="1:13" x14ac:dyDescent="0.25">
      <c r="A252" s="56">
        <v>1003</v>
      </c>
      <c r="B252" s="11" t="s">
        <v>72</v>
      </c>
      <c r="C252" s="8" t="s">
        <v>31</v>
      </c>
      <c r="D252" s="74">
        <v>43300</v>
      </c>
      <c r="E252" s="56">
        <v>5</v>
      </c>
      <c r="F252" s="75">
        <v>41</v>
      </c>
      <c r="G252" s="75">
        <f>VLOOKUP(D252,'Trial Details 2018'!$P$1:$AA$80,2,FALSE)</f>
        <v>200</v>
      </c>
      <c r="H252" s="58">
        <f>VLOOKUP(D252,'Trial Details 2018'!$AC$1:$AO$80,11,FALSE)</f>
        <v>801.42500000000007</v>
      </c>
      <c r="I252" s="56">
        <v>9</v>
      </c>
      <c r="J252" s="76">
        <v>1200.76</v>
      </c>
      <c r="K252"/>
      <c r="M252"/>
    </row>
    <row r="253" spans="1:13" x14ac:dyDescent="0.25">
      <c r="A253" s="56">
        <v>1003</v>
      </c>
      <c r="B253" s="11" t="s">
        <v>72</v>
      </c>
      <c r="C253" s="8" t="s">
        <v>32</v>
      </c>
      <c r="D253" s="74">
        <v>43300</v>
      </c>
      <c r="E253" s="56">
        <v>5</v>
      </c>
      <c r="F253" s="75">
        <v>41</v>
      </c>
      <c r="G253" s="75">
        <f>VLOOKUP(D253,'Trial Details 2018'!$P$1:$AA$80,2,FALSE)</f>
        <v>200</v>
      </c>
      <c r="H253" s="58">
        <f>VLOOKUP(D253,'Trial Details 2018'!$AC$1:$AO$80,11,FALSE)</f>
        <v>801.42500000000007</v>
      </c>
      <c r="I253" s="56">
        <v>8</v>
      </c>
      <c r="J253" s="76">
        <v>1207.99</v>
      </c>
      <c r="K253"/>
      <c r="M253"/>
    </row>
    <row r="254" spans="1:13" x14ac:dyDescent="0.25">
      <c r="A254" s="56">
        <v>1003</v>
      </c>
      <c r="B254" s="11" t="s">
        <v>72</v>
      </c>
      <c r="C254" s="8" t="s">
        <v>33</v>
      </c>
      <c r="D254" s="74">
        <v>43300</v>
      </c>
      <c r="E254" s="56">
        <v>5</v>
      </c>
      <c r="F254" s="75">
        <v>41</v>
      </c>
      <c r="G254" s="75">
        <f>VLOOKUP(D254,'Trial Details 2018'!$P$1:$AA$80,2,FALSE)</f>
        <v>200</v>
      </c>
      <c r="H254" s="58">
        <f>VLOOKUP(D254,'Trial Details 2018'!$AC$1:$AO$80,11,FALSE)</f>
        <v>801.42500000000007</v>
      </c>
      <c r="I254" s="56">
        <v>6</v>
      </c>
      <c r="J254" s="76">
        <v>510.9</v>
      </c>
      <c r="K254"/>
      <c r="M254"/>
    </row>
    <row r="255" spans="1:13" x14ac:dyDescent="0.25">
      <c r="A255" s="56">
        <v>1003</v>
      </c>
      <c r="B255" s="11" t="s">
        <v>72</v>
      </c>
      <c r="C255" s="8" t="s">
        <v>34</v>
      </c>
      <c r="D255" s="74">
        <v>43300</v>
      </c>
      <c r="E255" s="56">
        <v>5</v>
      </c>
      <c r="F255" s="75">
        <v>41</v>
      </c>
      <c r="G255" s="75">
        <f>VLOOKUP(D255,'Trial Details 2018'!$P$1:$AA$80,2,FALSE)</f>
        <v>200</v>
      </c>
      <c r="H255" s="58">
        <f>VLOOKUP(D255,'Trial Details 2018'!$AC$1:$AO$80,11,FALSE)</f>
        <v>801.42500000000007</v>
      </c>
      <c r="I255" s="56">
        <v>7</v>
      </c>
      <c r="J255" s="76">
        <v>1279.25</v>
      </c>
      <c r="K255"/>
      <c r="M255"/>
    </row>
    <row r="256" spans="1:13" x14ac:dyDescent="0.25">
      <c r="A256" s="56">
        <v>1003</v>
      </c>
      <c r="B256" s="11" t="s">
        <v>72</v>
      </c>
      <c r="C256" s="8" t="s">
        <v>35</v>
      </c>
      <c r="D256" s="74">
        <v>43300</v>
      </c>
      <c r="E256" s="56">
        <v>5</v>
      </c>
      <c r="F256" s="75">
        <v>41</v>
      </c>
      <c r="G256" s="75">
        <f>VLOOKUP(D256,'Trial Details 2018'!$P$1:$AA$80,2,FALSE)</f>
        <v>200</v>
      </c>
      <c r="H256" s="58">
        <f>VLOOKUP(D256,'Trial Details 2018'!$AC$1:$AO$80,11,FALSE)</f>
        <v>801.42500000000007</v>
      </c>
      <c r="I256" s="56">
        <v>7</v>
      </c>
      <c r="J256" s="76">
        <v>952.73</v>
      </c>
      <c r="K256"/>
      <c r="M256"/>
    </row>
    <row r="257" spans="1:13" x14ac:dyDescent="0.25">
      <c r="A257" s="56">
        <v>1004</v>
      </c>
      <c r="B257" s="11" t="s">
        <v>69</v>
      </c>
      <c r="C257" s="8" t="s">
        <v>31</v>
      </c>
      <c r="D257" s="74">
        <v>43300</v>
      </c>
      <c r="E257" s="56">
        <v>5</v>
      </c>
      <c r="F257" s="75">
        <v>41</v>
      </c>
      <c r="G257" s="75">
        <f>VLOOKUP(D257,'Trial Details 2018'!$P$1:$AA$80,2,FALSE)</f>
        <v>200</v>
      </c>
      <c r="H257" s="58">
        <f>VLOOKUP(D257,'Trial Details 2018'!$AC$1:$AO$80,11,FALSE)</f>
        <v>801.42500000000007</v>
      </c>
      <c r="I257" s="56">
        <v>5</v>
      </c>
      <c r="J257" s="76">
        <v>731.61</v>
      </c>
      <c r="K257"/>
      <c r="M257"/>
    </row>
    <row r="258" spans="1:13" x14ac:dyDescent="0.25">
      <c r="A258" s="56">
        <v>1004</v>
      </c>
      <c r="B258" s="11" t="s">
        <v>69</v>
      </c>
      <c r="C258" s="8" t="s">
        <v>32</v>
      </c>
      <c r="D258" s="74">
        <v>43300</v>
      </c>
      <c r="E258" s="56">
        <v>5</v>
      </c>
      <c r="F258" s="75">
        <v>41</v>
      </c>
      <c r="G258" s="75">
        <f>VLOOKUP(D258,'Trial Details 2018'!$P$1:$AA$80,2,FALSE)</f>
        <v>200</v>
      </c>
      <c r="H258" s="58">
        <f>VLOOKUP(D258,'Trial Details 2018'!$AC$1:$AO$80,11,FALSE)</f>
        <v>801.42500000000007</v>
      </c>
      <c r="I258" s="56">
        <v>6</v>
      </c>
      <c r="J258" s="76">
        <v>590.29999999999995</v>
      </c>
      <c r="K258"/>
      <c r="M258"/>
    </row>
    <row r="259" spans="1:13" x14ac:dyDescent="0.25">
      <c r="A259" s="56">
        <v>1004</v>
      </c>
      <c r="B259" s="11" t="s">
        <v>69</v>
      </c>
      <c r="C259" s="8" t="s">
        <v>33</v>
      </c>
      <c r="D259" s="74">
        <v>43300</v>
      </c>
      <c r="E259" s="56">
        <v>5</v>
      </c>
      <c r="F259" s="75">
        <v>41</v>
      </c>
      <c r="G259" s="75">
        <f>VLOOKUP(D259,'Trial Details 2018'!$P$1:$AA$80,2,FALSE)</f>
        <v>200</v>
      </c>
      <c r="H259" s="58">
        <f>VLOOKUP(D259,'Trial Details 2018'!$AC$1:$AO$80,11,FALSE)</f>
        <v>801.42500000000007</v>
      </c>
      <c r="I259" s="56">
        <v>6</v>
      </c>
      <c r="J259" s="76">
        <v>581.34</v>
      </c>
      <c r="K259"/>
      <c r="M259"/>
    </row>
    <row r="260" spans="1:13" x14ac:dyDescent="0.25">
      <c r="A260" s="56">
        <v>1004</v>
      </c>
      <c r="B260" s="11" t="s">
        <v>69</v>
      </c>
      <c r="C260" s="8" t="s">
        <v>34</v>
      </c>
      <c r="D260" s="74">
        <v>43300</v>
      </c>
      <c r="E260" s="56">
        <v>5</v>
      </c>
      <c r="F260" s="75">
        <v>41</v>
      </c>
      <c r="G260" s="75">
        <f>VLOOKUP(D260,'Trial Details 2018'!$P$1:$AA$80,2,FALSE)</f>
        <v>200</v>
      </c>
      <c r="H260" s="58">
        <f>VLOOKUP(D260,'Trial Details 2018'!$AC$1:$AO$80,11,FALSE)</f>
        <v>801.42500000000007</v>
      </c>
      <c r="I260" s="56">
        <v>7</v>
      </c>
      <c r="J260" s="76">
        <v>937.7</v>
      </c>
      <c r="K260"/>
      <c r="M260"/>
    </row>
    <row r="261" spans="1:13" x14ac:dyDescent="0.25">
      <c r="A261" s="56">
        <v>1004</v>
      </c>
      <c r="B261" s="11" t="s">
        <v>69</v>
      </c>
      <c r="C261" s="8" t="s">
        <v>35</v>
      </c>
      <c r="D261" s="74">
        <v>43300</v>
      </c>
      <c r="E261" s="56">
        <v>5</v>
      </c>
      <c r="F261" s="75">
        <v>41</v>
      </c>
      <c r="G261" s="75">
        <f>VLOOKUP(D261,'Trial Details 2018'!$P$1:$AA$80,2,FALSE)</f>
        <v>200</v>
      </c>
      <c r="H261" s="58">
        <f>VLOOKUP(D261,'Trial Details 2018'!$AC$1:$AO$80,11,FALSE)</f>
        <v>801.42500000000007</v>
      </c>
      <c r="I261" s="56">
        <v>8</v>
      </c>
      <c r="J261" s="76">
        <v>755.49</v>
      </c>
      <c r="K261"/>
      <c r="M261"/>
    </row>
    <row r="262" spans="1:13" x14ac:dyDescent="0.25">
      <c r="A262" s="56">
        <v>1005</v>
      </c>
      <c r="B262" s="11" t="s">
        <v>69</v>
      </c>
      <c r="C262" s="8" t="s">
        <v>31</v>
      </c>
      <c r="D262" s="74">
        <v>43300</v>
      </c>
      <c r="E262" s="56">
        <v>5</v>
      </c>
      <c r="F262" s="75">
        <v>41</v>
      </c>
      <c r="G262" s="75">
        <f>VLOOKUP(D262,'Trial Details 2018'!$P$1:$AA$80,2,FALSE)</f>
        <v>200</v>
      </c>
      <c r="H262" s="58">
        <f>VLOOKUP(D262,'Trial Details 2018'!$AC$1:$AO$80,11,FALSE)</f>
        <v>801.42500000000007</v>
      </c>
      <c r="I262" s="56">
        <v>9</v>
      </c>
      <c r="J262" s="76">
        <v>922.36</v>
      </c>
      <c r="K262"/>
      <c r="M262"/>
    </row>
    <row r="263" spans="1:13" x14ac:dyDescent="0.25">
      <c r="A263" s="56">
        <v>1005</v>
      </c>
      <c r="B263" s="11" t="s">
        <v>69</v>
      </c>
      <c r="C263" s="8" t="s">
        <v>32</v>
      </c>
      <c r="D263" s="74">
        <v>43300</v>
      </c>
      <c r="E263" s="56">
        <v>5</v>
      </c>
      <c r="F263" s="75">
        <v>41</v>
      </c>
      <c r="G263" s="75">
        <f>VLOOKUP(D263,'Trial Details 2018'!$P$1:$AA$80,2,FALSE)</f>
        <v>200</v>
      </c>
      <c r="H263" s="58">
        <f>VLOOKUP(D263,'Trial Details 2018'!$AC$1:$AO$80,11,FALSE)</f>
        <v>801.42500000000007</v>
      </c>
      <c r="I263" s="56">
        <v>8</v>
      </c>
      <c r="J263" s="76">
        <v>1020.43</v>
      </c>
      <c r="K263"/>
      <c r="M263"/>
    </row>
    <row r="264" spans="1:13" x14ac:dyDescent="0.25">
      <c r="A264" s="56">
        <v>1005</v>
      </c>
      <c r="B264" s="11" t="s">
        <v>69</v>
      </c>
      <c r="C264" s="8" t="s">
        <v>33</v>
      </c>
      <c r="D264" s="74">
        <v>43300</v>
      </c>
      <c r="E264" s="56">
        <v>5</v>
      </c>
      <c r="F264" s="75">
        <v>41</v>
      </c>
      <c r="G264" s="75">
        <f>VLOOKUP(D264,'Trial Details 2018'!$P$1:$AA$80,2,FALSE)</f>
        <v>200</v>
      </c>
      <c r="H264" s="58">
        <f>VLOOKUP(D264,'Trial Details 2018'!$AC$1:$AO$80,11,FALSE)</f>
        <v>801.42500000000007</v>
      </c>
      <c r="I264" s="56">
        <v>8</v>
      </c>
      <c r="J264" s="76">
        <v>1203.6400000000001</v>
      </c>
      <c r="K264"/>
      <c r="M264"/>
    </row>
    <row r="265" spans="1:13" x14ac:dyDescent="0.25">
      <c r="A265" s="56">
        <v>1005</v>
      </c>
      <c r="B265" s="11" t="s">
        <v>69</v>
      </c>
      <c r="C265" s="8" t="s">
        <v>34</v>
      </c>
      <c r="D265" s="74">
        <v>43300</v>
      </c>
      <c r="E265" s="56">
        <v>5</v>
      </c>
      <c r="F265" s="75">
        <v>41</v>
      </c>
      <c r="G265" s="75">
        <f>VLOOKUP(D265,'Trial Details 2018'!$P$1:$AA$80,2,FALSE)</f>
        <v>200</v>
      </c>
      <c r="H265" s="58">
        <f>VLOOKUP(D265,'Trial Details 2018'!$AC$1:$AO$80,11,FALSE)</f>
        <v>801.42500000000007</v>
      </c>
      <c r="I265" s="56">
        <v>8</v>
      </c>
      <c r="J265" s="76">
        <v>840.75</v>
      </c>
      <c r="K265"/>
      <c r="M265"/>
    </row>
    <row r="266" spans="1:13" x14ac:dyDescent="0.25">
      <c r="A266" s="56">
        <v>1005</v>
      </c>
      <c r="B266" s="11" t="s">
        <v>69</v>
      </c>
      <c r="C266" s="8" t="s">
        <v>35</v>
      </c>
      <c r="D266" s="74">
        <v>43300</v>
      </c>
      <c r="E266" s="56">
        <v>5</v>
      </c>
      <c r="F266" s="75">
        <v>41</v>
      </c>
      <c r="G266" s="75">
        <f>VLOOKUP(D266,'Trial Details 2018'!$P$1:$AA$80,2,FALSE)</f>
        <v>200</v>
      </c>
      <c r="H266" s="58">
        <f>VLOOKUP(D266,'Trial Details 2018'!$AC$1:$AO$80,11,FALSE)</f>
        <v>801.42500000000007</v>
      </c>
      <c r="I266" s="56">
        <v>9</v>
      </c>
      <c r="J266" s="76">
        <v>1156.8599999999999</v>
      </c>
      <c r="K266"/>
      <c r="M266"/>
    </row>
    <row r="267" spans="1:13" x14ac:dyDescent="0.25">
      <c r="A267" s="56">
        <v>1006</v>
      </c>
      <c r="B267" s="11" t="s">
        <v>72</v>
      </c>
      <c r="C267" s="8" t="s">
        <v>31</v>
      </c>
      <c r="D267" s="74">
        <v>43300</v>
      </c>
      <c r="E267" s="56">
        <v>5</v>
      </c>
      <c r="F267" s="75">
        <v>41</v>
      </c>
      <c r="G267" s="75">
        <f>VLOOKUP(D267,'Trial Details 2018'!$P$1:$AA$80,2,FALSE)</f>
        <v>200</v>
      </c>
      <c r="H267" s="58">
        <f>VLOOKUP(D267,'Trial Details 2018'!$AC$1:$AO$80,11,FALSE)</f>
        <v>801.42500000000007</v>
      </c>
      <c r="I267" s="56">
        <v>9</v>
      </c>
      <c r="J267" s="76">
        <v>785.73</v>
      </c>
      <c r="K267"/>
      <c r="M267"/>
    </row>
    <row r="268" spans="1:13" x14ac:dyDescent="0.25">
      <c r="A268" s="56">
        <v>1006</v>
      </c>
      <c r="B268" s="11" t="s">
        <v>72</v>
      </c>
      <c r="C268" s="8" t="s">
        <v>32</v>
      </c>
      <c r="D268" s="74">
        <v>43300</v>
      </c>
      <c r="E268" s="56">
        <v>5</v>
      </c>
      <c r="F268" s="75">
        <v>41</v>
      </c>
      <c r="G268" s="75">
        <f>VLOOKUP(D268,'Trial Details 2018'!$P$1:$AA$80,2,FALSE)</f>
        <v>200</v>
      </c>
      <c r="H268" s="58">
        <f>VLOOKUP(D268,'Trial Details 2018'!$AC$1:$AO$80,11,FALSE)</f>
        <v>801.42500000000007</v>
      </c>
      <c r="I268" s="56">
        <v>8</v>
      </c>
      <c r="J268" s="76">
        <v>1251.3</v>
      </c>
      <c r="K268"/>
      <c r="M268"/>
    </row>
    <row r="269" spans="1:13" x14ac:dyDescent="0.25">
      <c r="A269" s="56">
        <v>1006</v>
      </c>
      <c r="B269" s="11" t="s">
        <v>72</v>
      </c>
      <c r="C269" s="8" t="s">
        <v>33</v>
      </c>
      <c r="D269" s="74">
        <v>43300</v>
      </c>
      <c r="E269" s="56">
        <v>5</v>
      </c>
      <c r="F269" s="75">
        <v>41</v>
      </c>
      <c r="G269" s="75">
        <f>VLOOKUP(D269,'Trial Details 2018'!$P$1:$AA$80,2,FALSE)</f>
        <v>200</v>
      </c>
      <c r="H269" s="58">
        <f>VLOOKUP(D269,'Trial Details 2018'!$AC$1:$AO$80,11,FALSE)</f>
        <v>801.42500000000007</v>
      </c>
      <c r="I269" s="56">
        <v>9</v>
      </c>
      <c r="J269" s="76">
        <v>1076.72</v>
      </c>
      <c r="K269"/>
      <c r="M269"/>
    </row>
    <row r="270" spans="1:13" x14ac:dyDescent="0.25">
      <c r="A270" s="56">
        <v>1006</v>
      </c>
      <c r="B270" s="11" t="s">
        <v>72</v>
      </c>
      <c r="C270" s="8" t="s">
        <v>34</v>
      </c>
      <c r="D270" s="74">
        <v>43300</v>
      </c>
      <c r="E270" s="56">
        <v>5</v>
      </c>
      <c r="F270" s="75">
        <v>41</v>
      </c>
      <c r="G270" s="75">
        <f>VLOOKUP(D270,'Trial Details 2018'!$P$1:$AA$80,2,FALSE)</f>
        <v>200</v>
      </c>
      <c r="H270" s="58">
        <f>VLOOKUP(D270,'Trial Details 2018'!$AC$1:$AO$80,11,FALSE)</f>
        <v>801.42500000000007</v>
      </c>
      <c r="I270" s="56">
        <v>9</v>
      </c>
      <c r="J270" s="76">
        <v>1091.55</v>
      </c>
      <c r="K270"/>
      <c r="M270"/>
    </row>
    <row r="271" spans="1:13" x14ac:dyDescent="0.25">
      <c r="A271" s="56">
        <v>1006</v>
      </c>
      <c r="B271" s="11" t="s">
        <v>72</v>
      </c>
      <c r="C271" s="8" t="s">
        <v>35</v>
      </c>
      <c r="D271" s="74">
        <v>43300</v>
      </c>
      <c r="E271" s="56">
        <v>5</v>
      </c>
      <c r="F271" s="75">
        <v>41</v>
      </c>
      <c r="G271" s="75">
        <f>VLOOKUP(D271,'Trial Details 2018'!$P$1:$AA$80,2,FALSE)</f>
        <v>200</v>
      </c>
      <c r="H271" s="58">
        <f>VLOOKUP(D271,'Trial Details 2018'!$AC$1:$AO$80,11,FALSE)</f>
        <v>801.42500000000007</v>
      </c>
      <c r="I271" s="56">
        <v>8</v>
      </c>
      <c r="J271" s="76">
        <v>1327.91</v>
      </c>
      <c r="K271"/>
      <c r="M271"/>
    </row>
    <row r="272" spans="1:13" x14ac:dyDescent="0.25">
      <c r="A272" s="56">
        <v>1007</v>
      </c>
      <c r="B272" s="11" t="s">
        <v>70</v>
      </c>
      <c r="C272" s="8" t="s">
        <v>31</v>
      </c>
      <c r="D272" s="74">
        <v>43300</v>
      </c>
      <c r="E272" s="56">
        <v>5</v>
      </c>
      <c r="F272" s="75">
        <v>41</v>
      </c>
      <c r="G272" s="75">
        <f>VLOOKUP(D272,'Trial Details 2018'!$P$1:$AA$80,2,FALSE)</f>
        <v>200</v>
      </c>
      <c r="H272" s="58">
        <f>VLOOKUP(D272,'Trial Details 2018'!$AC$1:$AO$80,11,FALSE)</f>
        <v>801.42500000000007</v>
      </c>
      <c r="I272" s="56">
        <v>6</v>
      </c>
      <c r="J272" s="76">
        <v>623.75</v>
      </c>
      <c r="K272"/>
      <c r="M272"/>
    </row>
    <row r="273" spans="1:13" x14ac:dyDescent="0.25">
      <c r="A273" s="56">
        <v>1007</v>
      </c>
      <c r="B273" s="11" t="s">
        <v>70</v>
      </c>
      <c r="C273" s="8" t="s">
        <v>32</v>
      </c>
      <c r="D273" s="74">
        <v>43300</v>
      </c>
      <c r="E273" s="56">
        <v>5</v>
      </c>
      <c r="F273" s="75">
        <v>41</v>
      </c>
      <c r="G273" s="75">
        <f>VLOOKUP(D273,'Trial Details 2018'!$P$1:$AA$80,2,FALSE)</f>
        <v>200</v>
      </c>
      <c r="H273" s="58">
        <f>VLOOKUP(D273,'Trial Details 2018'!$AC$1:$AO$80,11,FALSE)</f>
        <v>801.42500000000007</v>
      </c>
      <c r="I273" s="56">
        <v>7</v>
      </c>
      <c r="J273" s="76">
        <v>461.45</v>
      </c>
      <c r="K273"/>
      <c r="M273"/>
    </row>
    <row r="274" spans="1:13" x14ac:dyDescent="0.25">
      <c r="A274" s="56">
        <v>1007</v>
      </c>
      <c r="B274" s="11" t="s">
        <v>70</v>
      </c>
      <c r="C274" s="8" t="s">
        <v>33</v>
      </c>
      <c r="D274" s="74">
        <v>43300</v>
      </c>
      <c r="E274" s="56">
        <v>5</v>
      </c>
      <c r="F274" s="75">
        <v>41</v>
      </c>
      <c r="G274" s="75">
        <f>VLOOKUP(D274,'Trial Details 2018'!$P$1:$AA$80,2,FALSE)</f>
        <v>200</v>
      </c>
      <c r="H274" s="58">
        <f>VLOOKUP(D274,'Trial Details 2018'!$AC$1:$AO$80,11,FALSE)</f>
        <v>801.42500000000007</v>
      </c>
      <c r="I274" s="56">
        <v>7</v>
      </c>
      <c r="J274" s="76">
        <v>554.04</v>
      </c>
      <c r="K274"/>
      <c r="M274"/>
    </row>
    <row r="275" spans="1:13" x14ac:dyDescent="0.25">
      <c r="A275" s="56">
        <v>1007</v>
      </c>
      <c r="B275" s="11" t="s">
        <v>70</v>
      </c>
      <c r="C275" s="8" t="s">
        <v>34</v>
      </c>
      <c r="D275" s="74">
        <v>43300</v>
      </c>
      <c r="E275" s="56">
        <v>5</v>
      </c>
      <c r="F275" s="75">
        <v>41</v>
      </c>
      <c r="G275" s="75">
        <f>VLOOKUP(D275,'Trial Details 2018'!$P$1:$AA$80,2,FALSE)</f>
        <v>200</v>
      </c>
      <c r="H275" s="58">
        <f>VLOOKUP(D275,'Trial Details 2018'!$AC$1:$AO$80,11,FALSE)</f>
        <v>801.42500000000007</v>
      </c>
      <c r="I275" s="56">
        <v>5</v>
      </c>
      <c r="J275" s="76">
        <v>871.58</v>
      </c>
      <c r="K275"/>
      <c r="M275"/>
    </row>
    <row r="276" spans="1:13" x14ac:dyDescent="0.25">
      <c r="A276" s="56">
        <v>1007</v>
      </c>
      <c r="B276" s="11" t="s">
        <v>70</v>
      </c>
      <c r="C276" s="8" t="s">
        <v>35</v>
      </c>
      <c r="D276" s="74">
        <v>43300</v>
      </c>
      <c r="E276" s="56">
        <v>5</v>
      </c>
      <c r="F276" s="75">
        <v>41</v>
      </c>
      <c r="G276" s="75">
        <f>VLOOKUP(D276,'Trial Details 2018'!$P$1:$AA$80,2,FALSE)</f>
        <v>200</v>
      </c>
      <c r="H276" s="58">
        <f>VLOOKUP(D276,'Trial Details 2018'!$AC$1:$AO$80,11,FALSE)</f>
        <v>801.42500000000007</v>
      </c>
      <c r="I276" s="56">
        <v>7</v>
      </c>
      <c r="J276" s="76">
        <v>1017.15</v>
      </c>
      <c r="K276"/>
      <c r="M276"/>
    </row>
    <row r="277" spans="1:13" x14ac:dyDescent="0.25">
      <c r="A277" s="56">
        <v>1008</v>
      </c>
      <c r="B277" s="11" t="s">
        <v>28</v>
      </c>
      <c r="C277" s="8" t="s">
        <v>31</v>
      </c>
      <c r="D277" s="74">
        <v>43300</v>
      </c>
      <c r="E277" s="56">
        <v>5</v>
      </c>
      <c r="F277" s="75">
        <v>41</v>
      </c>
      <c r="G277" s="75">
        <f>VLOOKUP(D277,'Trial Details 2018'!$P$1:$AA$80,2,FALSE)</f>
        <v>200</v>
      </c>
      <c r="H277" s="58">
        <f>VLOOKUP(D277,'Trial Details 2018'!$AC$1:$AO$80,11,FALSE)</f>
        <v>801.42500000000007</v>
      </c>
      <c r="I277" s="56">
        <v>10</v>
      </c>
      <c r="J277" s="76">
        <v>1013.25</v>
      </c>
      <c r="K277"/>
      <c r="M277"/>
    </row>
    <row r="278" spans="1:13" x14ac:dyDescent="0.25">
      <c r="A278" s="56">
        <v>1008</v>
      </c>
      <c r="B278" s="11" t="s">
        <v>28</v>
      </c>
      <c r="C278" s="8" t="s">
        <v>32</v>
      </c>
      <c r="D278" s="74">
        <v>43300</v>
      </c>
      <c r="E278" s="56">
        <v>5</v>
      </c>
      <c r="F278" s="75">
        <v>41</v>
      </c>
      <c r="G278" s="75">
        <f>VLOOKUP(D278,'Trial Details 2018'!$P$1:$AA$80,2,FALSE)</f>
        <v>200</v>
      </c>
      <c r="H278" s="58">
        <f>VLOOKUP(D278,'Trial Details 2018'!$AC$1:$AO$80,11,FALSE)</f>
        <v>801.42500000000007</v>
      </c>
      <c r="I278" s="56">
        <v>8</v>
      </c>
      <c r="J278" s="76">
        <v>929.75</v>
      </c>
      <c r="K278"/>
      <c r="M278"/>
    </row>
    <row r="279" spans="1:13" x14ac:dyDescent="0.25">
      <c r="A279" s="56">
        <v>1008</v>
      </c>
      <c r="B279" s="11" t="s">
        <v>28</v>
      </c>
      <c r="C279" s="8" t="s">
        <v>33</v>
      </c>
      <c r="D279" s="74">
        <v>43300</v>
      </c>
      <c r="E279" s="56">
        <v>5</v>
      </c>
      <c r="F279" s="75">
        <v>41</v>
      </c>
      <c r="G279" s="75">
        <f>VLOOKUP(D279,'Trial Details 2018'!$P$1:$AA$80,2,FALSE)</f>
        <v>200</v>
      </c>
      <c r="H279" s="58">
        <f>VLOOKUP(D279,'Trial Details 2018'!$AC$1:$AO$80,11,FALSE)</f>
        <v>801.42500000000007</v>
      </c>
      <c r="I279" s="56">
        <v>7</v>
      </c>
      <c r="J279" s="76">
        <v>887.15</v>
      </c>
      <c r="K279"/>
      <c r="M279"/>
    </row>
    <row r="280" spans="1:13" x14ac:dyDescent="0.25">
      <c r="A280" s="56">
        <v>1008</v>
      </c>
      <c r="B280" s="11" t="s">
        <v>28</v>
      </c>
      <c r="C280" s="8" t="s">
        <v>34</v>
      </c>
      <c r="D280" s="74">
        <v>43300</v>
      </c>
      <c r="E280" s="56">
        <v>5</v>
      </c>
      <c r="F280" s="75">
        <v>41</v>
      </c>
      <c r="G280" s="75">
        <f>VLOOKUP(D280,'Trial Details 2018'!$P$1:$AA$80,2,FALSE)</f>
        <v>200</v>
      </c>
      <c r="H280" s="58">
        <f>VLOOKUP(D280,'Trial Details 2018'!$AC$1:$AO$80,11,FALSE)</f>
        <v>801.42500000000007</v>
      </c>
      <c r="I280" s="56">
        <v>6</v>
      </c>
      <c r="J280" s="76">
        <v>977</v>
      </c>
      <c r="K280"/>
      <c r="M280"/>
    </row>
    <row r="281" spans="1:13" x14ac:dyDescent="0.25">
      <c r="A281" s="56">
        <v>1008</v>
      </c>
      <c r="B281" s="11" t="s">
        <v>28</v>
      </c>
      <c r="C281" s="8" t="s">
        <v>35</v>
      </c>
      <c r="D281" s="74">
        <v>43300</v>
      </c>
      <c r="E281" s="56">
        <v>5</v>
      </c>
      <c r="F281" s="75">
        <v>41</v>
      </c>
      <c r="G281" s="75">
        <f>VLOOKUP(D281,'Trial Details 2018'!$P$1:$AA$80,2,FALSE)</f>
        <v>200</v>
      </c>
      <c r="H281" s="58">
        <f>VLOOKUP(D281,'Trial Details 2018'!$AC$1:$AO$80,11,FALSE)</f>
        <v>801.42500000000007</v>
      </c>
      <c r="I281" s="56">
        <v>8</v>
      </c>
      <c r="J281" s="76">
        <v>1097.6099999999999</v>
      </c>
      <c r="K281"/>
      <c r="M281"/>
    </row>
    <row r="282" spans="1:13" x14ac:dyDescent="0.25">
      <c r="A282" s="56">
        <v>1009</v>
      </c>
      <c r="B282" s="11" t="s">
        <v>28</v>
      </c>
      <c r="C282" s="8" t="s">
        <v>31</v>
      </c>
      <c r="D282" s="74">
        <v>43300</v>
      </c>
      <c r="E282" s="56">
        <v>5</v>
      </c>
      <c r="F282" s="75">
        <v>41</v>
      </c>
      <c r="G282" s="75">
        <f>VLOOKUP(D282,'Trial Details 2018'!$P$1:$AA$80,2,FALSE)</f>
        <v>200</v>
      </c>
      <c r="H282" s="58">
        <f>VLOOKUP(D282,'Trial Details 2018'!$AC$1:$AO$80,11,FALSE)</f>
        <v>801.42500000000007</v>
      </c>
      <c r="I282" s="56">
        <v>13</v>
      </c>
      <c r="J282" s="76">
        <v>816.65</v>
      </c>
      <c r="K282"/>
      <c r="M282"/>
    </row>
    <row r="283" spans="1:13" x14ac:dyDescent="0.25">
      <c r="A283" s="56">
        <v>1009</v>
      </c>
      <c r="B283" s="11" t="s">
        <v>28</v>
      </c>
      <c r="C283" s="8" t="s">
        <v>32</v>
      </c>
      <c r="D283" s="74">
        <v>43300</v>
      </c>
      <c r="E283" s="56">
        <v>5</v>
      </c>
      <c r="F283" s="75">
        <v>41</v>
      </c>
      <c r="G283" s="75">
        <f>VLOOKUP(D283,'Trial Details 2018'!$P$1:$AA$80,2,FALSE)</f>
        <v>200</v>
      </c>
      <c r="H283" s="58">
        <f>VLOOKUP(D283,'Trial Details 2018'!$AC$1:$AO$80,11,FALSE)</f>
        <v>801.42500000000007</v>
      </c>
      <c r="I283" s="56">
        <v>8</v>
      </c>
      <c r="J283" s="76">
        <v>1447.21</v>
      </c>
      <c r="K283"/>
      <c r="M283"/>
    </row>
    <row r="284" spans="1:13" x14ac:dyDescent="0.25">
      <c r="A284" s="56">
        <v>1009</v>
      </c>
      <c r="B284" s="11" t="s">
        <v>28</v>
      </c>
      <c r="C284" s="8" t="s">
        <v>33</v>
      </c>
      <c r="D284" s="74">
        <v>43300</v>
      </c>
      <c r="E284" s="56">
        <v>5</v>
      </c>
      <c r="F284" s="75">
        <v>41</v>
      </c>
      <c r="G284" s="75">
        <f>VLOOKUP(D284,'Trial Details 2018'!$P$1:$AA$80,2,FALSE)</f>
        <v>200</v>
      </c>
      <c r="H284" s="58">
        <f>VLOOKUP(D284,'Trial Details 2018'!$AC$1:$AO$80,11,FALSE)</f>
        <v>801.42500000000007</v>
      </c>
      <c r="I284" s="56">
        <v>8</v>
      </c>
      <c r="J284" s="76">
        <v>1218.3399999999999</v>
      </c>
      <c r="K284"/>
      <c r="M284"/>
    </row>
    <row r="285" spans="1:13" x14ac:dyDescent="0.25">
      <c r="A285" s="56">
        <v>1009</v>
      </c>
      <c r="B285" s="11" t="s">
        <v>28</v>
      </c>
      <c r="C285" s="8" t="s">
        <v>34</v>
      </c>
      <c r="D285" s="74">
        <v>43300</v>
      </c>
      <c r="E285" s="56">
        <v>5</v>
      </c>
      <c r="F285" s="75">
        <v>41</v>
      </c>
      <c r="G285" s="75">
        <f>VLOOKUP(D285,'Trial Details 2018'!$P$1:$AA$80,2,FALSE)</f>
        <v>200</v>
      </c>
      <c r="H285" s="58">
        <f>VLOOKUP(D285,'Trial Details 2018'!$AC$1:$AO$80,11,FALSE)</f>
        <v>801.42500000000007</v>
      </c>
      <c r="I285" s="56">
        <v>12</v>
      </c>
      <c r="J285" s="76">
        <v>875.83</v>
      </c>
      <c r="K285"/>
      <c r="M285"/>
    </row>
    <row r="286" spans="1:13" x14ac:dyDescent="0.25">
      <c r="A286" s="56">
        <v>1009</v>
      </c>
      <c r="B286" s="11" t="s">
        <v>28</v>
      </c>
      <c r="C286" s="8" t="s">
        <v>35</v>
      </c>
      <c r="D286" s="74">
        <v>43300</v>
      </c>
      <c r="E286" s="56">
        <v>5</v>
      </c>
      <c r="F286" s="75">
        <v>41</v>
      </c>
      <c r="G286" s="75">
        <f>VLOOKUP(D286,'Trial Details 2018'!$P$1:$AA$80,2,FALSE)</f>
        <v>200</v>
      </c>
      <c r="H286" s="58">
        <f>VLOOKUP(D286,'Trial Details 2018'!$AC$1:$AO$80,11,FALSE)</f>
        <v>801.42500000000007</v>
      </c>
      <c r="I286" s="56">
        <v>7</v>
      </c>
      <c r="J286" s="76">
        <v>826.16</v>
      </c>
      <c r="K286"/>
      <c r="M286"/>
    </row>
    <row r="287" spans="1:13" x14ac:dyDescent="0.25">
      <c r="A287" s="56">
        <v>1010</v>
      </c>
      <c r="B287" s="11" t="s">
        <v>69</v>
      </c>
      <c r="C287" s="8" t="s">
        <v>31</v>
      </c>
      <c r="D287" s="74">
        <v>43300</v>
      </c>
      <c r="E287" s="56">
        <v>5</v>
      </c>
      <c r="F287" s="75">
        <v>41</v>
      </c>
      <c r="G287" s="75">
        <f>VLOOKUP(D287,'Trial Details 2018'!$P$1:$AA$80,2,FALSE)</f>
        <v>200</v>
      </c>
      <c r="H287" s="58">
        <f>VLOOKUP(D287,'Trial Details 2018'!$AC$1:$AO$80,11,FALSE)</f>
        <v>801.42500000000007</v>
      </c>
      <c r="I287" s="56">
        <v>8</v>
      </c>
      <c r="J287" s="76">
        <v>1284.04</v>
      </c>
      <c r="K287"/>
      <c r="M287"/>
    </row>
    <row r="288" spans="1:13" x14ac:dyDescent="0.25">
      <c r="A288" s="56">
        <v>1010</v>
      </c>
      <c r="B288" s="11" t="s">
        <v>69</v>
      </c>
      <c r="C288" s="8" t="s">
        <v>32</v>
      </c>
      <c r="D288" s="74">
        <v>43300</v>
      </c>
      <c r="E288" s="56">
        <v>5</v>
      </c>
      <c r="F288" s="75">
        <v>41</v>
      </c>
      <c r="G288" s="75">
        <f>VLOOKUP(D288,'Trial Details 2018'!$P$1:$AA$80,2,FALSE)</f>
        <v>200</v>
      </c>
      <c r="H288" s="58">
        <f>VLOOKUP(D288,'Trial Details 2018'!$AC$1:$AO$80,11,FALSE)</f>
        <v>801.42500000000007</v>
      </c>
      <c r="I288" s="56">
        <v>8</v>
      </c>
      <c r="J288" s="76">
        <v>956.89</v>
      </c>
      <c r="K288"/>
      <c r="M288"/>
    </row>
    <row r="289" spans="1:13" x14ac:dyDescent="0.25">
      <c r="A289" s="56">
        <v>1010</v>
      </c>
      <c r="B289" s="11" t="s">
        <v>69</v>
      </c>
      <c r="C289" s="8" t="s">
        <v>33</v>
      </c>
      <c r="D289" s="74">
        <v>43300</v>
      </c>
      <c r="E289" s="56">
        <v>5</v>
      </c>
      <c r="F289" s="75">
        <v>41</v>
      </c>
      <c r="G289" s="75">
        <f>VLOOKUP(D289,'Trial Details 2018'!$P$1:$AA$80,2,FALSE)</f>
        <v>200</v>
      </c>
      <c r="H289" s="58">
        <f>VLOOKUP(D289,'Trial Details 2018'!$AC$1:$AO$80,11,FALSE)</f>
        <v>801.42500000000007</v>
      </c>
      <c r="I289" s="56">
        <v>9</v>
      </c>
      <c r="J289" s="76">
        <v>1185.26</v>
      </c>
      <c r="K289"/>
      <c r="M289"/>
    </row>
    <row r="290" spans="1:13" x14ac:dyDescent="0.25">
      <c r="A290" s="56">
        <v>1010</v>
      </c>
      <c r="B290" s="11" t="s">
        <v>69</v>
      </c>
      <c r="C290" s="8" t="s">
        <v>34</v>
      </c>
      <c r="D290" s="74">
        <v>43300</v>
      </c>
      <c r="E290" s="56">
        <v>5</v>
      </c>
      <c r="F290" s="75">
        <v>41</v>
      </c>
      <c r="G290" s="75">
        <f>VLOOKUP(D290,'Trial Details 2018'!$P$1:$AA$80,2,FALSE)</f>
        <v>200</v>
      </c>
      <c r="H290" s="58">
        <f>VLOOKUP(D290,'Trial Details 2018'!$AC$1:$AO$80,11,FALSE)</f>
        <v>801.42500000000007</v>
      </c>
      <c r="I290" s="56">
        <v>7</v>
      </c>
      <c r="J290" s="76">
        <v>796.76</v>
      </c>
      <c r="K290"/>
      <c r="M290"/>
    </row>
    <row r="291" spans="1:13" x14ac:dyDescent="0.25">
      <c r="A291" s="56">
        <v>1010</v>
      </c>
      <c r="B291" s="11" t="s">
        <v>69</v>
      </c>
      <c r="C291" s="8" t="s">
        <v>35</v>
      </c>
      <c r="D291" s="74">
        <v>43300</v>
      </c>
      <c r="E291" s="56">
        <v>5</v>
      </c>
      <c r="F291" s="75">
        <v>41</v>
      </c>
      <c r="G291" s="75">
        <f>VLOOKUP(D291,'Trial Details 2018'!$P$1:$AA$80,2,FALSE)</f>
        <v>200</v>
      </c>
      <c r="H291" s="58">
        <f>VLOOKUP(D291,'Trial Details 2018'!$AC$1:$AO$80,11,FALSE)</f>
        <v>801.42500000000007</v>
      </c>
      <c r="I291" s="56">
        <v>8</v>
      </c>
      <c r="J291" s="76">
        <v>1274.53</v>
      </c>
      <c r="K291"/>
      <c r="M291"/>
    </row>
    <row r="292" spans="1:13" x14ac:dyDescent="0.25">
      <c r="A292" s="56">
        <v>1011</v>
      </c>
      <c r="B292" s="11" t="s">
        <v>72</v>
      </c>
      <c r="C292" s="8" t="s">
        <v>31</v>
      </c>
      <c r="D292" s="74">
        <v>43300</v>
      </c>
      <c r="E292" s="56">
        <v>5</v>
      </c>
      <c r="F292" s="75">
        <v>41</v>
      </c>
      <c r="G292" s="75">
        <f>VLOOKUP(D292,'Trial Details 2018'!$P$1:$AA$80,2,FALSE)</f>
        <v>200</v>
      </c>
      <c r="H292" s="58">
        <f>VLOOKUP(D292,'Trial Details 2018'!$AC$1:$AO$80,11,FALSE)</f>
        <v>801.42500000000007</v>
      </c>
      <c r="I292" s="56">
        <v>10</v>
      </c>
      <c r="J292" s="76">
        <v>1036.74</v>
      </c>
      <c r="K292"/>
      <c r="M292"/>
    </row>
    <row r="293" spans="1:13" x14ac:dyDescent="0.25">
      <c r="A293" s="56">
        <v>1011</v>
      </c>
      <c r="B293" s="11" t="s">
        <v>72</v>
      </c>
      <c r="C293" s="8" t="s">
        <v>32</v>
      </c>
      <c r="D293" s="74">
        <v>43300</v>
      </c>
      <c r="E293" s="56">
        <v>5</v>
      </c>
      <c r="F293" s="75">
        <v>41</v>
      </c>
      <c r="G293" s="75">
        <f>VLOOKUP(D293,'Trial Details 2018'!$P$1:$AA$80,2,FALSE)</f>
        <v>200</v>
      </c>
      <c r="H293" s="58">
        <f>VLOOKUP(D293,'Trial Details 2018'!$AC$1:$AO$80,11,FALSE)</f>
        <v>801.42500000000007</v>
      </c>
      <c r="I293" s="56">
        <v>7</v>
      </c>
      <c r="J293" s="76">
        <v>809.33</v>
      </c>
      <c r="K293"/>
      <c r="M293"/>
    </row>
    <row r="294" spans="1:13" x14ac:dyDescent="0.25">
      <c r="A294" s="56">
        <v>1011</v>
      </c>
      <c r="B294" s="11" t="s">
        <v>72</v>
      </c>
      <c r="C294" s="8" t="s">
        <v>33</v>
      </c>
      <c r="D294" s="74">
        <v>43300</v>
      </c>
      <c r="E294" s="56">
        <v>5</v>
      </c>
      <c r="F294" s="75">
        <v>41</v>
      </c>
      <c r="G294" s="75">
        <f>VLOOKUP(D294,'Trial Details 2018'!$P$1:$AA$80,2,FALSE)</f>
        <v>200</v>
      </c>
      <c r="H294" s="58">
        <f>VLOOKUP(D294,'Trial Details 2018'!$AC$1:$AO$80,11,FALSE)</f>
        <v>801.42500000000007</v>
      </c>
      <c r="I294" s="56">
        <v>10</v>
      </c>
      <c r="J294" s="76">
        <v>1032.1400000000001</v>
      </c>
      <c r="K294"/>
      <c r="M294"/>
    </row>
    <row r="295" spans="1:13" x14ac:dyDescent="0.25">
      <c r="A295" s="56">
        <v>1011</v>
      </c>
      <c r="B295" s="11" t="s">
        <v>72</v>
      </c>
      <c r="C295" s="8" t="s">
        <v>34</v>
      </c>
      <c r="D295" s="74">
        <v>43300</v>
      </c>
      <c r="E295" s="56">
        <v>5</v>
      </c>
      <c r="F295" s="75">
        <v>41</v>
      </c>
      <c r="G295" s="75">
        <f>VLOOKUP(D295,'Trial Details 2018'!$P$1:$AA$80,2,FALSE)</f>
        <v>200</v>
      </c>
      <c r="H295" s="58">
        <f>VLOOKUP(D295,'Trial Details 2018'!$AC$1:$AO$80,11,FALSE)</f>
        <v>801.42500000000007</v>
      </c>
      <c r="I295" s="56">
        <v>9</v>
      </c>
      <c r="J295" s="76">
        <v>1166.79</v>
      </c>
      <c r="K295"/>
      <c r="M295"/>
    </row>
    <row r="296" spans="1:13" x14ac:dyDescent="0.25">
      <c r="A296" s="56">
        <v>1011</v>
      </c>
      <c r="B296" s="11" t="s">
        <v>72</v>
      </c>
      <c r="C296" s="8" t="s">
        <v>35</v>
      </c>
      <c r="D296" s="74">
        <v>43300</v>
      </c>
      <c r="E296" s="56">
        <v>5</v>
      </c>
      <c r="F296" s="75">
        <v>41</v>
      </c>
      <c r="G296" s="75">
        <f>VLOOKUP(D296,'Trial Details 2018'!$P$1:$AA$80,2,FALSE)</f>
        <v>200</v>
      </c>
      <c r="H296" s="58">
        <f>VLOOKUP(D296,'Trial Details 2018'!$AC$1:$AO$80,11,FALSE)</f>
        <v>801.42500000000007</v>
      </c>
      <c r="I296" s="56">
        <v>7</v>
      </c>
      <c r="J296" s="76">
        <v>926.31</v>
      </c>
      <c r="K296"/>
      <c r="M296"/>
    </row>
    <row r="297" spans="1:13" x14ac:dyDescent="0.25">
      <c r="A297" s="56">
        <v>1012</v>
      </c>
      <c r="B297" s="11" t="s">
        <v>70</v>
      </c>
      <c r="C297" s="8" t="s">
        <v>31</v>
      </c>
      <c r="D297" s="74">
        <v>43300</v>
      </c>
      <c r="E297" s="56">
        <v>5</v>
      </c>
      <c r="F297" s="75">
        <v>41</v>
      </c>
      <c r="G297" s="75">
        <f>VLOOKUP(D297,'Trial Details 2018'!$P$1:$AA$80,2,FALSE)</f>
        <v>200</v>
      </c>
      <c r="H297" s="58">
        <f>VLOOKUP(D297,'Trial Details 2018'!$AC$1:$AO$80,11,FALSE)</f>
        <v>801.42500000000007</v>
      </c>
      <c r="I297" s="56">
        <v>9</v>
      </c>
      <c r="J297" s="76">
        <v>671.08</v>
      </c>
      <c r="K297"/>
      <c r="M297"/>
    </row>
    <row r="298" spans="1:13" x14ac:dyDescent="0.25">
      <c r="A298" s="56">
        <v>1012</v>
      </c>
      <c r="B298" s="11" t="s">
        <v>70</v>
      </c>
      <c r="C298" s="8" t="s">
        <v>32</v>
      </c>
      <c r="D298" s="74">
        <v>43300</v>
      </c>
      <c r="E298" s="56">
        <v>5</v>
      </c>
      <c r="F298" s="75">
        <v>41</v>
      </c>
      <c r="G298" s="75">
        <f>VLOOKUP(D298,'Trial Details 2018'!$P$1:$AA$80,2,FALSE)</f>
        <v>200</v>
      </c>
      <c r="H298" s="58">
        <f>VLOOKUP(D298,'Trial Details 2018'!$AC$1:$AO$80,11,FALSE)</f>
        <v>801.42500000000007</v>
      </c>
      <c r="I298" s="56">
        <v>7</v>
      </c>
      <c r="J298" s="76">
        <v>1100.47</v>
      </c>
      <c r="K298"/>
      <c r="M298"/>
    </row>
    <row r="299" spans="1:13" x14ac:dyDescent="0.25">
      <c r="A299" s="56">
        <v>1012</v>
      </c>
      <c r="B299" s="11" t="s">
        <v>70</v>
      </c>
      <c r="C299" s="8" t="s">
        <v>33</v>
      </c>
      <c r="D299" s="74">
        <v>43300</v>
      </c>
      <c r="E299" s="56">
        <v>5</v>
      </c>
      <c r="F299" s="75">
        <v>41</v>
      </c>
      <c r="G299" s="75">
        <f>VLOOKUP(D299,'Trial Details 2018'!$P$1:$AA$80,2,FALSE)</f>
        <v>200</v>
      </c>
      <c r="H299" s="58">
        <f>VLOOKUP(D299,'Trial Details 2018'!$AC$1:$AO$80,11,FALSE)</f>
        <v>801.42500000000007</v>
      </c>
      <c r="I299" s="56">
        <v>6</v>
      </c>
      <c r="J299" s="76">
        <v>1318.25</v>
      </c>
      <c r="K299"/>
      <c r="M299"/>
    </row>
    <row r="300" spans="1:13" x14ac:dyDescent="0.25">
      <c r="A300" s="56">
        <v>1012</v>
      </c>
      <c r="B300" s="11" t="s">
        <v>70</v>
      </c>
      <c r="C300" s="8" t="s">
        <v>34</v>
      </c>
      <c r="D300" s="74">
        <v>43300</v>
      </c>
      <c r="E300" s="56">
        <v>5</v>
      </c>
      <c r="F300" s="75">
        <v>41</v>
      </c>
      <c r="G300" s="75">
        <f>VLOOKUP(D300,'Trial Details 2018'!$P$1:$AA$80,2,FALSE)</f>
        <v>200</v>
      </c>
      <c r="H300" s="58">
        <f>VLOOKUP(D300,'Trial Details 2018'!$AC$1:$AO$80,11,FALSE)</f>
        <v>801.42500000000007</v>
      </c>
      <c r="I300" s="56">
        <v>5</v>
      </c>
      <c r="J300" s="76">
        <v>932.74</v>
      </c>
      <c r="K300"/>
      <c r="M300"/>
    </row>
    <row r="301" spans="1:13" x14ac:dyDescent="0.25">
      <c r="A301" s="56">
        <v>1012</v>
      </c>
      <c r="B301" s="11" t="s">
        <v>70</v>
      </c>
      <c r="C301" s="8" t="s">
        <v>35</v>
      </c>
      <c r="D301" s="74">
        <v>43300</v>
      </c>
      <c r="E301" s="56">
        <v>5</v>
      </c>
      <c r="F301" s="75">
        <v>41</v>
      </c>
      <c r="G301" s="75">
        <f>VLOOKUP(D301,'Trial Details 2018'!$P$1:$AA$80,2,FALSE)</f>
        <v>200</v>
      </c>
      <c r="H301" s="58">
        <f>VLOOKUP(D301,'Trial Details 2018'!$AC$1:$AO$80,11,FALSE)</f>
        <v>801.42500000000007</v>
      </c>
      <c r="I301" s="56">
        <v>6</v>
      </c>
      <c r="J301" s="76">
        <v>854.97</v>
      </c>
      <c r="K301"/>
      <c r="M301"/>
    </row>
    <row r="302" spans="1:13" x14ac:dyDescent="0.25">
      <c r="A302" s="56">
        <v>1001</v>
      </c>
      <c r="B302" s="11" t="s">
        <v>70</v>
      </c>
      <c r="C302" s="8" t="s">
        <v>31</v>
      </c>
      <c r="D302" s="74">
        <v>43307</v>
      </c>
      <c r="E302" s="56">
        <v>6</v>
      </c>
      <c r="F302" s="75">
        <v>48</v>
      </c>
      <c r="G302" s="75">
        <f>VLOOKUP(D302,'Trial Details 2018'!$P$1:$AA$80,2,FALSE)</f>
        <v>207</v>
      </c>
      <c r="H302" s="58">
        <f>VLOOKUP(D302,'Trial Details 2018'!$AC$1:$AO$80,11,FALSE)</f>
        <v>939.625</v>
      </c>
      <c r="I302" s="56">
        <v>7</v>
      </c>
      <c r="J302" s="56">
        <v>1381.93</v>
      </c>
      <c r="K302"/>
      <c r="M302"/>
    </row>
    <row r="303" spans="1:13" x14ac:dyDescent="0.25">
      <c r="A303" s="56">
        <v>1001</v>
      </c>
      <c r="B303" s="11" t="s">
        <v>70</v>
      </c>
      <c r="C303" s="8" t="s">
        <v>32</v>
      </c>
      <c r="D303" s="74">
        <v>43307</v>
      </c>
      <c r="E303" s="56">
        <v>6</v>
      </c>
      <c r="F303" s="75">
        <v>48</v>
      </c>
      <c r="G303" s="75">
        <f>VLOOKUP(D303,'Trial Details 2018'!$P$1:$AA$80,2,FALSE)</f>
        <v>207</v>
      </c>
      <c r="H303" s="58">
        <f>VLOOKUP(D303,'Trial Details 2018'!$AC$1:$AO$80,11,FALSE)</f>
        <v>939.625</v>
      </c>
      <c r="I303" s="56">
        <v>6</v>
      </c>
      <c r="J303" s="56">
        <v>563.46</v>
      </c>
      <c r="K303"/>
      <c r="M303"/>
    </row>
    <row r="304" spans="1:13" x14ac:dyDescent="0.25">
      <c r="A304" s="56">
        <v>1001</v>
      </c>
      <c r="B304" s="11" t="s">
        <v>70</v>
      </c>
      <c r="C304" s="8" t="s">
        <v>33</v>
      </c>
      <c r="D304" s="74">
        <v>43307</v>
      </c>
      <c r="E304" s="56">
        <v>6</v>
      </c>
      <c r="F304" s="75">
        <v>48</v>
      </c>
      <c r="G304" s="75">
        <f>VLOOKUP(D304,'Trial Details 2018'!$P$1:$AA$80,2,FALSE)</f>
        <v>207</v>
      </c>
      <c r="H304" s="58">
        <f>VLOOKUP(D304,'Trial Details 2018'!$AC$1:$AO$80,11,FALSE)</f>
        <v>939.625</v>
      </c>
      <c r="I304" s="56">
        <v>8</v>
      </c>
      <c r="J304" s="56">
        <v>758.15</v>
      </c>
      <c r="K304"/>
      <c r="M304"/>
    </row>
    <row r="305" spans="1:13" x14ac:dyDescent="0.25">
      <c r="A305" s="56">
        <v>1001</v>
      </c>
      <c r="B305" s="11" t="s">
        <v>70</v>
      </c>
      <c r="C305" s="8" t="s">
        <v>34</v>
      </c>
      <c r="D305" s="74">
        <v>43307</v>
      </c>
      <c r="E305" s="56">
        <v>6</v>
      </c>
      <c r="F305" s="75">
        <v>48</v>
      </c>
      <c r="G305" s="75">
        <f>VLOOKUP(D305,'Trial Details 2018'!$P$1:$AA$80,2,FALSE)</f>
        <v>207</v>
      </c>
      <c r="H305" s="58">
        <f>VLOOKUP(D305,'Trial Details 2018'!$AC$1:$AO$80,11,FALSE)</f>
        <v>939.625</v>
      </c>
      <c r="I305" s="56">
        <v>10</v>
      </c>
      <c r="J305" s="56">
        <v>1095.98</v>
      </c>
      <c r="K305"/>
      <c r="M305"/>
    </row>
    <row r="306" spans="1:13" x14ac:dyDescent="0.25">
      <c r="A306" s="56">
        <v>1001</v>
      </c>
      <c r="B306" s="11" t="s">
        <v>70</v>
      </c>
      <c r="C306" s="8" t="s">
        <v>35</v>
      </c>
      <c r="D306" s="74">
        <v>43307</v>
      </c>
      <c r="E306" s="56">
        <v>6</v>
      </c>
      <c r="F306" s="75">
        <v>48</v>
      </c>
      <c r="G306" s="75">
        <f>VLOOKUP(D306,'Trial Details 2018'!$P$1:$AA$80,2,FALSE)</f>
        <v>207</v>
      </c>
      <c r="H306" s="58">
        <f>VLOOKUP(D306,'Trial Details 2018'!$AC$1:$AO$80,11,FALSE)</f>
        <v>939.625</v>
      </c>
      <c r="I306" s="56">
        <v>9</v>
      </c>
      <c r="J306" s="56">
        <v>2001.19</v>
      </c>
      <c r="K306"/>
      <c r="M306"/>
    </row>
    <row r="307" spans="1:13" x14ac:dyDescent="0.25">
      <c r="A307" s="56">
        <v>1002</v>
      </c>
      <c r="B307" s="11" t="s">
        <v>28</v>
      </c>
      <c r="C307" s="8" t="s">
        <v>31</v>
      </c>
      <c r="D307" s="74">
        <v>43307</v>
      </c>
      <c r="E307" s="56">
        <v>6</v>
      </c>
      <c r="F307" s="75">
        <v>48</v>
      </c>
      <c r="G307" s="75">
        <f>VLOOKUP(D307,'Trial Details 2018'!$P$1:$AA$80,2,FALSE)</f>
        <v>207</v>
      </c>
      <c r="H307" s="58">
        <f>VLOOKUP(D307,'Trial Details 2018'!$AC$1:$AO$80,11,FALSE)</f>
        <v>939.625</v>
      </c>
      <c r="I307" s="56">
        <v>7</v>
      </c>
      <c r="J307" s="56">
        <v>1107.78</v>
      </c>
      <c r="K307"/>
      <c r="M307"/>
    </row>
    <row r="308" spans="1:13" x14ac:dyDescent="0.25">
      <c r="A308" s="56">
        <v>1002</v>
      </c>
      <c r="B308" s="11" t="s">
        <v>28</v>
      </c>
      <c r="C308" s="8" t="s">
        <v>32</v>
      </c>
      <c r="D308" s="74">
        <v>43307</v>
      </c>
      <c r="E308" s="56">
        <v>6</v>
      </c>
      <c r="F308" s="75">
        <v>48</v>
      </c>
      <c r="G308" s="75">
        <f>VLOOKUP(D308,'Trial Details 2018'!$P$1:$AA$80,2,FALSE)</f>
        <v>207</v>
      </c>
      <c r="H308" s="58">
        <f>VLOOKUP(D308,'Trial Details 2018'!$AC$1:$AO$80,11,FALSE)</f>
        <v>939.625</v>
      </c>
      <c r="I308" s="56">
        <v>6</v>
      </c>
      <c r="J308" s="56">
        <v>815.92</v>
      </c>
      <c r="K308"/>
      <c r="M308"/>
    </row>
    <row r="309" spans="1:13" x14ac:dyDescent="0.25">
      <c r="A309" s="56">
        <v>1002</v>
      </c>
      <c r="B309" s="11" t="s">
        <v>28</v>
      </c>
      <c r="C309" s="8" t="s">
        <v>33</v>
      </c>
      <c r="D309" s="74">
        <v>43307</v>
      </c>
      <c r="E309" s="56">
        <v>6</v>
      </c>
      <c r="F309" s="75">
        <v>48</v>
      </c>
      <c r="G309" s="75">
        <f>VLOOKUP(D309,'Trial Details 2018'!$P$1:$AA$80,2,FALSE)</f>
        <v>207</v>
      </c>
      <c r="H309" s="58">
        <f>VLOOKUP(D309,'Trial Details 2018'!$AC$1:$AO$80,11,FALSE)</f>
        <v>939.625</v>
      </c>
      <c r="I309" s="56">
        <v>7</v>
      </c>
      <c r="J309" s="56">
        <v>964.39</v>
      </c>
      <c r="K309"/>
      <c r="M309"/>
    </row>
    <row r="310" spans="1:13" x14ac:dyDescent="0.25">
      <c r="A310" s="56">
        <v>1002</v>
      </c>
      <c r="B310" s="11" t="s">
        <v>28</v>
      </c>
      <c r="C310" s="8" t="s">
        <v>34</v>
      </c>
      <c r="D310" s="74">
        <v>43307</v>
      </c>
      <c r="E310" s="56">
        <v>6</v>
      </c>
      <c r="F310" s="75">
        <v>48</v>
      </c>
      <c r="G310" s="75">
        <f>VLOOKUP(D310,'Trial Details 2018'!$P$1:$AA$80,2,FALSE)</f>
        <v>207</v>
      </c>
      <c r="H310" s="58">
        <f>VLOOKUP(D310,'Trial Details 2018'!$AC$1:$AO$80,11,FALSE)</f>
        <v>939.625</v>
      </c>
      <c r="I310" s="56">
        <v>6</v>
      </c>
      <c r="J310" s="56">
        <v>771.54</v>
      </c>
      <c r="K310"/>
      <c r="M310"/>
    </row>
    <row r="311" spans="1:13" x14ac:dyDescent="0.25">
      <c r="A311" s="56">
        <v>1002</v>
      </c>
      <c r="B311" s="11" t="s">
        <v>28</v>
      </c>
      <c r="C311" s="8" t="s">
        <v>35</v>
      </c>
      <c r="D311" s="74">
        <v>43307</v>
      </c>
      <c r="E311" s="56">
        <v>6</v>
      </c>
      <c r="F311" s="75">
        <v>48</v>
      </c>
      <c r="G311" s="75">
        <f>VLOOKUP(D311,'Trial Details 2018'!$P$1:$AA$80,2,FALSE)</f>
        <v>207</v>
      </c>
      <c r="H311" s="58">
        <f>VLOOKUP(D311,'Trial Details 2018'!$AC$1:$AO$80,11,FALSE)</f>
        <v>939.625</v>
      </c>
      <c r="I311" s="56">
        <v>9</v>
      </c>
      <c r="J311" s="56">
        <v>1441.99</v>
      </c>
      <c r="K311"/>
      <c r="M311"/>
    </row>
    <row r="312" spans="1:13" x14ac:dyDescent="0.25">
      <c r="A312" s="56">
        <v>1003</v>
      </c>
      <c r="B312" s="11" t="s">
        <v>72</v>
      </c>
      <c r="C312" s="8" t="s">
        <v>31</v>
      </c>
      <c r="D312" s="74">
        <v>43307</v>
      </c>
      <c r="E312" s="56">
        <v>6</v>
      </c>
      <c r="F312" s="75">
        <v>48</v>
      </c>
      <c r="G312" s="75">
        <f>VLOOKUP(D312,'Trial Details 2018'!$P$1:$AA$80,2,FALSE)</f>
        <v>207</v>
      </c>
      <c r="H312" s="58">
        <f>VLOOKUP(D312,'Trial Details 2018'!$AC$1:$AO$80,11,FALSE)</f>
        <v>939.625</v>
      </c>
      <c r="I312" s="56">
        <v>7</v>
      </c>
      <c r="J312" s="56">
        <v>1170.92</v>
      </c>
      <c r="K312"/>
      <c r="M312"/>
    </row>
    <row r="313" spans="1:13" x14ac:dyDescent="0.25">
      <c r="A313" s="56">
        <v>1003</v>
      </c>
      <c r="B313" s="11" t="s">
        <v>72</v>
      </c>
      <c r="C313" s="8" t="s">
        <v>32</v>
      </c>
      <c r="D313" s="74">
        <v>43307</v>
      </c>
      <c r="E313" s="56">
        <v>6</v>
      </c>
      <c r="F313" s="75">
        <v>48</v>
      </c>
      <c r="G313" s="75">
        <f>VLOOKUP(D313,'Trial Details 2018'!$P$1:$AA$80,2,FALSE)</f>
        <v>207</v>
      </c>
      <c r="H313" s="58">
        <f>VLOOKUP(D313,'Trial Details 2018'!$AC$1:$AO$80,11,FALSE)</f>
        <v>939.625</v>
      </c>
      <c r="I313" s="56">
        <v>6</v>
      </c>
      <c r="J313" s="56">
        <v>1123.0899999999999</v>
      </c>
      <c r="K313"/>
      <c r="M313"/>
    </row>
    <row r="314" spans="1:13" x14ac:dyDescent="0.25">
      <c r="A314" s="56">
        <v>1003</v>
      </c>
      <c r="B314" s="11" t="s">
        <v>72</v>
      </c>
      <c r="C314" s="8" t="s">
        <v>33</v>
      </c>
      <c r="D314" s="74">
        <v>43307</v>
      </c>
      <c r="E314" s="56">
        <v>6</v>
      </c>
      <c r="F314" s="75">
        <v>48</v>
      </c>
      <c r="G314" s="75">
        <f>VLOOKUP(D314,'Trial Details 2018'!$P$1:$AA$80,2,FALSE)</f>
        <v>207</v>
      </c>
      <c r="H314" s="58">
        <f>VLOOKUP(D314,'Trial Details 2018'!$AC$1:$AO$80,11,FALSE)</f>
        <v>939.625</v>
      </c>
      <c r="I314" s="56">
        <v>6</v>
      </c>
      <c r="J314" s="56">
        <v>1199.68</v>
      </c>
      <c r="K314"/>
      <c r="M314"/>
    </row>
    <row r="315" spans="1:13" x14ac:dyDescent="0.25">
      <c r="A315" s="56">
        <v>1003</v>
      </c>
      <c r="B315" s="11" t="s">
        <v>72</v>
      </c>
      <c r="C315" s="8" t="s">
        <v>34</v>
      </c>
      <c r="D315" s="74">
        <v>43307</v>
      </c>
      <c r="E315" s="56">
        <v>6</v>
      </c>
      <c r="F315" s="75">
        <v>48</v>
      </c>
      <c r="G315" s="75">
        <f>VLOOKUP(D315,'Trial Details 2018'!$P$1:$AA$80,2,FALSE)</f>
        <v>207</v>
      </c>
      <c r="H315" s="58">
        <f>VLOOKUP(D315,'Trial Details 2018'!$AC$1:$AO$80,11,FALSE)</f>
        <v>939.625</v>
      </c>
      <c r="I315" s="56">
        <v>8</v>
      </c>
      <c r="J315" s="56">
        <v>990.14</v>
      </c>
      <c r="K315"/>
      <c r="M315"/>
    </row>
    <row r="316" spans="1:13" x14ac:dyDescent="0.25">
      <c r="A316" s="56">
        <v>1003</v>
      </c>
      <c r="B316" s="11" t="s">
        <v>72</v>
      </c>
      <c r="C316" s="8" t="s">
        <v>35</v>
      </c>
      <c r="D316" s="74">
        <v>43307</v>
      </c>
      <c r="E316" s="56">
        <v>6</v>
      </c>
      <c r="F316" s="75">
        <v>48</v>
      </c>
      <c r="G316" s="75">
        <f>VLOOKUP(D316,'Trial Details 2018'!$P$1:$AA$80,2,FALSE)</f>
        <v>207</v>
      </c>
      <c r="H316" s="58">
        <f>VLOOKUP(D316,'Trial Details 2018'!$AC$1:$AO$80,11,FALSE)</f>
        <v>939.625</v>
      </c>
      <c r="K316"/>
      <c r="M316"/>
    </row>
    <row r="317" spans="1:13" x14ac:dyDescent="0.25">
      <c r="A317" s="56">
        <v>1004</v>
      </c>
      <c r="B317" s="11" t="s">
        <v>69</v>
      </c>
      <c r="C317" s="8" t="s">
        <v>31</v>
      </c>
      <c r="D317" s="74">
        <v>43307</v>
      </c>
      <c r="E317" s="56">
        <v>6</v>
      </c>
      <c r="F317" s="75">
        <v>48</v>
      </c>
      <c r="G317" s="75">
        <f>VLOOKUP(D317,'Trial Details 2018'!$P$1:$AA$80,2,FALSE)</f>
        <v>207</v>
      </c>
      <c r="H317" s="58">
        <f>VLOOKUP(D317,'Trial Details 2018'!$AC$1:$AO$80,11,FALSE)</f>
        <v>939.625</v>
      </c>
      <c r="I317" s="56">
        <v>9</v>
      </c>
      <c r="J317" s="56">
        <v>1097.29</v>
      </c>
      <c r="K317"/>
      <c r="M317"/>
    </row>
    <row r="318" spans="1:13" x14ac:dyDescent="0.25">
      <c r="A318" s="56">
        <v>1004</v>
      </c>
      <c r="B318" s="11" t="s">
        <v>69</v>
      </c>
      <c r="C318" s="8" t="s">
        <v>32</v>
      </c>
      <c r="D318" s="74">
        <v>43307</v>
      </c>
      <c r="E318" s="56">
        <v>6</v>
      </c>
      <c r="F318" s="75">
        <v>48</v>
      </c>
      <c r="G318" s="75">
        <f>VLOOKUP(D318,'Trial Details 2018'!$P$1:$AA$80,2,FALSE)</f>
        <v>207</v>
      </c>
      <c r="H318" s="58">
        <f>VLOOKUP(D318,'Trial Details 2018'!$AC$1:$AO$80,11,FALSE)</f>
        <v>939.625</v>
      </c>
      <c r="I318" s="56">
        <v>9</v>
      </c>
      <c r="J318" s="56">
        <v>1324.83</v>
      </c>
      <c r="K318"/>
      <c r="M318"/>
    </row>
    <row r="319" spans="1:13" x14ac:dyDescent="0.25">
      <c r="A319" s="56">
        <v>1004</v>
      </c>
      <c r="B319" s="11" t="s">
        <v>69</v>
      </c>
      <c r="C319" s="8" t="s">
        <v>33</v>
      </c>
      <c r="D319" s="74">
        <v>43307</v>
      </c>
      <c r="E319" s="56">
        <v>6</v>
      </c>
      <c r="F319" s="75">
        <v>48</v>
      </c>
      <c r="G319" s="75">
        <f>VLOOKUP(D319,'Trial Details 2018'!$P$1:$AA$80,2,FALSE)</f>
        <v>207</v>
      </c>
      <c r="H319" s="58">
        <f>VLOOKUP(D319,'Trial Details 2018'!$AC$1:$AO$80,11,FALSE)</f>
        <v>939.625</v>
      </c>
      <c r="I319" s="56">
        <v>7</v>
      </c>
      <c r="J319" s="56">
        <v>897.05</v>
      </c>
      <c r="K319"/>
      <c r="M319"/>
    </row>
    <row r="320" spans="1:13" x14ac:dyDescent="0.25">
      <c r="A320" s="56">
        <v>1004</v>
      </c>
      <c r="B320" s="11" t="s">
        <v>69</v>
      </c>
      <c r="C320" s="8" t="s">
        <v>34</v>
      </c>
      <c r="D320" s="74">
        <v>43307</v>
      </c>
      <c r="E320" s="56">
        <v>6</v>
      </c>
      <c r="F320" s="75">
        <v>48</v>
      </c>
      <c r="G320" s="75">
        <f>VLOOKUP(D320,'Trial Details 2018'!$P$1:$AA$80,2,FALSE)</f>
        <v>207</v>
      </c>
      <c r="H320" s="58">
        <f>VLOOKUP(D320,'Trial Details 2018'!$AC$1:$AO$80,11,FALSE)</f>
        <v>939.625</v>
      </c>
      <c r="I320" s="56">
        <v>10</v>
      </c>
      <c r="J320" s="56">
        <v>2664.15</v>
      </c>
      <c r="K320"/>
      <c r="M320"/>
    </row>
    <row r="321" spans="1:13" x14ac:dyDescent="0.25">
      <c r="A321" s="56">
        <v>1004</v>
      </c>
      <c r="B321" s="11" t="s">
        <v>69</v>
      </c>
      <c r="C321" s="8" t="s">
        <v>35</v>
      </c>
      <c r="D321" s="74">
        <v>43307</v>
      </c>
      <c r="E321" s="56">
        <v>6</v>
      </c>
      <c r="F321" s="75">
        <v>48</v>
      </c>
      <c r="G321" s="75">
        <f>VLOOKUP(D321,'Trial Details 2018'!$P$1:$AA$80,2,FALSE)</f>
        <v>207</v>
      </c>
      <c r="H321" s="58">
        <f>VLOOKUP(D321,'Trial Details 2018'!$AC$1:$AO$80,11,FALSE)</f>
        <v>939.625</v>
      </c>
      <c r="I321" s="56">
        <v>7</v>
      </c>
      <c r="J321" s="56">
        <v>1327.91</v>
      </c>
      <c r="K321"/>
      <c r="M321"/>
    </row>
    <row r="322" spans="1:13" x14ac:dyDescent="0.25">
      <c r="A322" s="56">
        <v>1005</v>
      </c>
      <c r="B322" s="11" t="s">
        <v>69</v>
      </c>
      <c r="C322" s="8" t="s">
        <v>31</v>
      </c>
      <c r="D322" s="74">
        <v>43307</v>
      </c>
      <c r="E322" s="56">
        <v>6</v>
      </c>
      <c r="F322" s="75">
        <v>48</v>
      </c>
      <c r="G322" s="75">
        <f>VLOOKUP(D322,'Trial Details 2018'!$P$1:$AA$80,2,FALSE)</f>
        <v>207</v>
      </c>
      <c r="H322" s="58">
        <f>VLOOKUP(D322,'Trial Details 2018'!$AC$1:$AO$80,11,FALSE)</f>
        <v>939.625</v>
      </c>
      <c r="I322" s="56">
        <v>8</v>
      </c>
      <c r="J322" s="56">
        <v>1438.27</v>
      </c>
      <c r="K322"/>
      <c r="M322"/>
    </row>
    <row r="323" spans="1:13" x14ac:dyDescent="0.25">
      <c r="A323" s="56">
        <v>1005</v>
      </c>
      <c r="B323" s="11" t="s">
        <v>69</v>
      </c>
      <c r="C323" s="8" t="s">
        <v>32</v>
      </c>
      <c r="D323" s="74">
        <v>43307</v>
      </c>
      <c r="E323" s="56">
        <v>6</v>
      </c>
      <c r="F323" s="75">
        <v>48</v>
      </c>
      <c r="G323" s="75">
        <f>VLOOKUP(D323,'Trial Details 2018'!$P$1:$AA$80,2,FALSE)</f>
        <v>207</v>
      </c>
      <c r="H323" s="58">
        <f>VLOOKUP(D323,'Trial Details 2018'!$AC$1:$AO$80,11,FALSE)</f>
        <v>939.625</v>
      </c>
      <c r="I323" s="56">
        <v>6</v>
      </c>
      <c r="J323" s="56">
        <v>900.1</v>
      </c>
      <c r="K323"/>
      <c r="M323"/>
    </row>
    <row r="324" spans="1:13" x14ac:dyDescent="0.25">
      <c r="A324" s="56">
        <v>1005</v>
      </c>
      <c r="B324" s="11" t="s">
        <v>69</v>
      </c>
      <c r="C324" s="8" t="s">
        <v>33</v>
      </c>
      <c r="D324" s="74">
        <v>43307</v>
      </c>
      <c r="E324" s="56">
        <v>6</v>
      </c>
      <c r="F324" s="75">
        <v>48</v>
      </c>
      <c r="G324" s="75">
        <f>VLOOKUP(D324,'Trial Details 2018'!$P$1:$AA$80,2,FALSE)</f>
        <v>207</v>
      </c>
      <c r="H324" s="58">
        <f>VLOOKUP(D324,'Trial Details 2018'!$AC$1:$AO$80,11,FALSE)</f>
        <v>939.625</v>
      </c>
      <c r="I324" s="56">
        <v>4</v>
      </c>
      <c r="J324" s="56">
        <v>773.14</v>
      </c>
      <c r="K324"/>
      <c r="M324"/>
    </row>
    <row r="325" spans="1:13" x14ac:dyDescent="0.25">
      <c r="A325" s="56">
        <v>1005</v>
      </c>
      <c r="B325" s="11" t="s">
        <v>69</v>
      </c>
      <c r="C325" s="8" t="s">
        <v>34</v>
      </c>
      <c r="D325" s="74">
        <v>43307</v>
      </c>
      <c r="E325" s="56">
        <v>6</v>
      </c>
      <c r="F325" s="75">
        <v>48</v>
      </c>
      <c r="G325" s="75">
        <f>VLOOKUP(D325,'Trial Details 2018'!$P$1:$AA$80,2,FALSE)</f>
        <v>207</v>
      </c>
      <c r="H325" s="58">
        <f>VLOOKUP(D325,'Trial Details 2018'!$AC$1:$AO$80,11,FALSE)</f>
        <v>939.625</v>
      </c>
      <c r="I325" s="56">
        <v>7</v>
      </c>
      <c r="J325" s="56">
        <v>1678.32</v>
      </c>
      <c r="K325"/>
      <c r="M325"/>
    </row>
    <row r="326" spans="1:13" x14ac:dyDescent="0.25">
      <c r="A326" s="56">
        <v>1005</v>
      </c>
      <c r="B326" s="11" t="s">
        <v>69</v>
      </c>
      <c r="C326" s="8" t="s">
        <v>35</v>
      </c>
      <c r="D326" s="74">
        <v>43307</v>
      </c>
      <c r="E326" s="56">
        <v>6</v>
      </c>
      <c r="F326" s="75">
        <v>48</v>
      </c>
      <c r="G326" s="75">
        <f>VLOOKUP(D326,'Trial Details 2018'!$P$1:$AA$80,2,FALSE)</f>
        <v>207</v>
      </c>
      <c r="H326" s="58">
        <f>VLOOKUP(D326,'Trial Details 2018'!$AC$1:$AO$80,11,FALSE)</f>
        <v>939.625</v>
      </c>
      <c r="I326" s="56">
        <v>5</v>
      </c>
      <c r="J326" s="56">
        <v>1143.46</v>
      </c>
      <c r="K326"/>
      <c r="M326"/>
    </row>
    <row r="327" spans="1:13" x14ac:dyDescent="0.25">
      <c r="A327" s="56">
        <v>1006</v>
      </c>
      <c r="B327" s="11" t="s">
        <v>72</v>
      </c>
      <c r="C327" s="8" t="s">
        <v>31</v>
      </c>
      <c r="D327" s="74">
        <v>43307</v>
      </c>
      <c r="E327" s="56">
        <v>6</v>
      </c>
      <c r="F327" s="75">
        <v>48</v>
      </c>
      <c r="G327" s="75">
        <f>VLOOKUP(D327,'Trial Details 2018'!$P$1:$AA$80,2,FALSE)</f>
        <v>207</v>
      </c>
      <c r="H327" s="58">
        <f>VLOOKUP(D327,'Trial Details 2018'!$AC$1:$AO$80,11,FALSE)</f>
        <v>939.625</v>
      </c>
      <c r="I327" s="56">
        <v>8</v>
      </c>
      <c r="J327" s="56">
        <v>1271.8800000000001</v>
      </c>
      <c r="K327"/>
      <c r="M327"/>
    </row>
    <row r="328" spans="1:13" x14ac:dyDescent="0.25">
      <c r="A328" s="56">
        <v>1006</v>
      </c>
      <c r="B328" s="11" t="s">
        <v>72</v>
      </c>
      <c r="C328" s="8" t="s">
        <v>32</v>
      </c>
      <c r="D328" s="74">
        <v>43307</v>
      </c>
      <c r="E328" s="56">
        <v>6</v>
      </c>
      <c r="F328" s="75">
        <v>48</v>
      </c>
      <c r="G328" s="75">
        <f>VLOOKUP(D328,'Trial Details 2018'!$P$1:$AA$80,2,FALSE)</f>
        <v>207</v>
      </c>
      <c r="H328" s="58">
        <f>VLOOKUP(D328,'Trial Details 2018'!$AC$1:$AO$80,11,FALSE)</f>
        <v>939.625</v>
      </c>
      <c r="I328" s="56">
        <v>3</v>
      </c>
      <c r="J328" s="56">
        <v>707.16</v>
      </c>
      <c r="K328"/>
      <c r="M328"/>
    </row>
    <row r="329" spans="1:13" x14ac:dyDescent="0.25">
      <c r="A329" s="56">
        <v>1006</v>
      </c>
      <c r="B329" s="11" t="s">
        <v>72</v>
      </c>
      <c r="C329" s="8" t="s">
        <v>33</v>
      </c>
      <c r="D329" s="74">
        <v>43307</v>
      </c>
      <c r="E329" s="56">
        <v>6</v>
      </c>
      <c r="F329" s="75">
        <v>48</v>
      </c>
      <c r="G329" s="75">
        <f>VLOOKUP(D329,'Trial Details 2018'!$P$1:$AA$80,2,FALSE)</f>
        <v>207</v>
      </c>
      <c r="H329" s="58">
        <f>VLOOKUP(D329,'Trial Details 2018'!$AC$1:$AO$80,11,FALSE)</f>
        <v>939.625</v>
      </c>
      <c r="I329" s="56">
        <v>4</v>
      </c>
      <c r="J329" s="56">
        <v>738.35</v>
      </c>
      <c r="K329"/>
      <c r="M329"/>
    </row>
    <row r="330" spans="1:13" x14ac:dyDescent="0.25">
      <c r="A330" s="56">
        <v>1006</v>
      </c>
      <c r="B330" s="11" t="s">
        <v>72</v>
      </c>
      <c r="C330" s="8" t="s">
        <v>34</v>
      </c>
      <c r="D330" s="74">
        <v>43307</v>
      </c>
      <c r="E330" s="56">
        <v>6</v>
      </c>
      <c r="F330" s="75">
        <v>48</v>
      </c>
      <c r="G330" s="75">
        <f>VLOOKUP(D330,'Trial Details 2018'!$P$1:$AA$80,2,FALSE)</f>
        <v>207</v>
      </c>
      <c r="H330" s="58">
        <f>VLOOKUP(D330,'Trial Details 2018'!$AC$1:$AO$80,11,FALSE)</f>
        <v>939.625</v>
      </c>
      <c r="I330" s="56">
        <v>7</v>
      </c>
      <c r="J330" s="56">
        <v>1634.67</v>
      </c>
      <c r="K330"/>
      <c r="M330"/>
    </row>
    <row r="331" spans="1:13" x14ac:dyDescent="0.25">
      <c r="A331" s="56">
        <v>1006</v>
      </c>
      <c r="B331" s="11" t="s">
        <v>72</v>
      </c>
      <c r="C331" s="8" t="s">
        <v>35</v>
      </c>
      <c r="D331" s="74">
        <v>43307</v>
      </c>
      <c r="E331" s="56">
        <v>6</v>
      </c>
      <c r="F331" s="75">
        <v>48</v>
      </c>
      <c r="G331" s="75">
        <f>VLOOKUP(D331,'Trial Details 2018'!$P$1:$AA$80,2,FALSE)</f>
        <v>207</v>
      </c>
      <c r="H331" s="58">
        <f>VLOOKUP(D331,'Trial Details 2018'!$AC$1:$AO$80,11,FALSE)</f>
        <v>939.625</v>
      </c>
      <c r="I331" s="56">
        <v>10</v>
      </c>
      <c r="J331" s="56">
        <v>1565.75</v>
      </c>
      <c r="K331"/>
      <c r="M331"/>
    </row>
    <row r="332" spans="1:13" x14ac:dyDescent="0.25">
      <c r="A332" s="56">
        <v>1007</v>
      </c>
      <c r="B332" s="11" t="s">
        <v>70</v>
      </c>
      <c r="C332" s="8" t="s">
        <v>31</v>
      </c>
      <c r="D332" s="74">
        <v>43307</v>
      </c>
      <c r="E332" s="56">
        <v>6</v>
      </c>
      <c r="F332" s="75">
        <v>48</v>
      </c>
      <c r="G332" s="75">
        <f>VLOOKUP(D332,'Trial Details 2018'!$P$1:$AA$80,2,FALSE)</f>
        <v>207</v>
      </c>
      <c r="H332" s="58">
        <f>VLOOKUP(D332,'Trial Details 2018'!$AC$1:$AO$80,11,FALSE)</f>
        <v>939.625</v>
      </c>
      <c r="I332" s="56">
        <v>3</v>
      </c>
      <c r="J332" s="56">
        <v>907.48</v>
      </c>
      <c r="K332"/>
      <c r="M332"/>
    </row>
    <row r="333" spans="1:13" x14ac:dyDescent="0.25">
      <c r="A333" s="56">
        <v>1007</v>
      </c>
      <c r="B333" s="11" t="s">
        <v>70</v>
      </c>
      <c r="C333" s="8" t="s">
        <v>32</v>
      </c>
      <c r="D333" s="74">
        <v>43307</v>
      </c>
      <c r="E333" s="56">
        <v>6</v>
      </c>
      <c r="F333" s="75">
        <v>48</v>
      </c>
      <c r="G333" s="75">
        <f>VLOOKUP(D333,'Trial Details 2018'!$P$1:$AA$80,2,FALSE)</f>
        <v>207</v>
      </c>
      <c r="H333" s="58">
        <f>VLOOKUP(D333,'Trial Details 2018'!$AC$1:$AO$80,11,FALSE)</f>
        <v>939.625</v>
      </c>
      <c r="I333" s="56">
        <v>6</v>
      </c>
      <c r="J333" s="56">
        <v>1238.4100000000001</v>
      </c>
      <c r="K333"/>
      <c r="M333"/>
    </row>
    <row r="334" spans="1:13" x14ac:dyDescent="0.25">
      <c r="A334" s="56">
        <v>1007</v>
      </c>
      <c r="B334" s="11" t="s">
        <v>70</v>
      </c>
      <c r="C334" s="8" t="s">
        <v>33</v>
      </c>
      <c r="D334" s="74">
        <v>43307</v>
      </c>
      <c r="E334" s="56">
        <v>6</v>
      </c>
      <c r="F334" s="75">
        <v>48</v>
      </c>
      <c r="G334" s="75">
        <f>VLOOKUP(D334,'Trial Details 2018'!$P$1:$AA$80,2,FALSE)</f>
        <v>207</v>
      </c>
      <c r="H334" s="58">
        <f>VLOOKUP(D334,'Trial Details 2018'!$AC$1:$AO$80,11,FALSE)</f>
        <v>939.625</v>
      </c>
      <c r="I334" s="56">
        <v>7</v>
      </c>
      <c r="J334" s="56">
        <v>622.66</v>
      </c>
      <c r="K334"/>
      <c r="M334"/>
    </row>
    <row r="335" spans="1:13" x14ac:dyDescent="0.25">
      <c r="A335" s="56">
        <v>1007</v>
      </c>
      <c r="B335" s="11" t="s">
        <v>70</v>
      </c>
      <c r="C335" s="8" t="s">
        <v>34</v>
      </c>
      <c r="D335" s="74">
        <v>43307</v>
      </c>
      <c r="E335" s="56">
        <v>6</v>
      </c>
      <c r="F335" s="75">
        <v>48</v>
      </c>
      <c r="G335" s="75">
        <f>VLOOKUP(D335,'Trial Details 2018'!$P$1:$AA$80,2,FALSE)</f>
        <v>207</v>
      </c>
      <c r="H335" s="58">
        <f>VLOOKUP(D335,'Trial Details 2018'!$AC$1:$AO$80,11,FALSE)</f>
        <v>939.625</v>
      </c>
      <c r="K335"/>
      <c r="M335"/>
    </row>
    <row r="336" spans="1:13" x14ac:dyDescent="0.25">
      <c r="A336" s="56">
        <v>1007</v>
      </c>
      <c r="B336" s="11" t="s">
        <v>70</v>
      </c>
      <c r="C336" s="8" t="s">
        <v>35</v>
      </c>
      <c r="D336" s="74">
        <v>43307</v>
      </c>
      <c r="E336" s="56">
        <v>6</v>
      </c>
      <c r="F336" s="75">
        <v>48</v>
      </c>
      <c r="G336" s="75">
        <f>VLOOKUP(D336,'Trial Details 2018'!$P$1:$AA$80,2,FALSE)</f>
        <v>207</v>
      </c>
      <c r="H336" s="58">
        <f>VLOOKUP(D336,'Trial Details 2018'!$AC$1:$AO$80,11,FALSE)</f>
        <v>939.625</v>
      </c>
      <c r="K336"/>
      <c r="M336"/>
    </row>
    <row r="337" spans="1:13" x14ac:dyDescent="0.25">
      <c r="A337" s="56">
        <v>1008</v>
      </c>
      <c r="B337" s="11" t="s">
        <v>28</v>
      </c>
      <c r="C337" s="8" t="s">
        <v>31</v>
      </c>
      <c r="D337" s="74">
        <v>43307</v>
      </c>
      <c r="E337" s="56">
        <v>6</v>
      </c>
      <c r="F337" s="75">
        <v>48</v>
      </c>
      <c r="G337" s="75">
        <f>VLOOKUP(D337,'Trial Details 2018'!$P$1:$AA$80,2,FALSE)</f>
        <v>207</v>
      </c>
      <c r="H337" s="58">
        <f>VLOOKUP(D337,'Trial Details 2018'!$AC$1:$AO$80,11,FALSE)</f>
        <v>939.625</v>
      </c>
      <c r="I337" s="56">
        <v>8</v>
      </c>
      <c r="J337" s="56">
        <v>1399.47</v>
      </c>
      <c r="K337"/>
      <c r="M337"/>
    </row>
    <row r="338" spans="1:13" x14ac:dyDescent="0.25">
      <c r="A338" s="56">
        <v>1008</v>
      </c>
      <c r="B338" s="11" t="s">
        <v>28</v>
      </c>
      <c r="C338" s="8" t="s">
        <v>32</v>
      </c>
      <c r="D338" s="74">
        <v>43307</v>
      </c>
      <c r="E338" s="56">
        <v>6</v>
      </c>
      <c r="F338" s="75">
        <v>48</v>
      </c>
      <c r="G338" s="75">
        <f>VLOOKUP(D338,'Trial Details 2018'!$P$1:$AA$80,2,FALSE)</f>
        <v>207</v>
      </c>
      <c r="H338" s="58">
        <f>VLOOKUP(D338,'Trial Details 2018'!$AC$1:$AO$80,11,FALSE)</f>
        <v>939.625</v>
      </c>
      <c r="I338" s="56">
        <v>9</v>
      </c>
      <c r="J338" s="56">
        <v>1380</v>
      </c>
      <c r="K338"/>
      <c r="M338"/>
    </row>
    <row r="339" spans="1:13" x14ac:dyDescent="0.25">
      <c r="A339" s="56">
        <v>1008</v>
      </c>
      <c r="B339" s="11" t="s">
        <v>28</v>
      </c>
      <c r="C339" s="8" t="s">
        <v>33</v>
      </c>
      <c r="D339" s="74">
        <v>43307</v>
      </c>
      <c r="E339" s="56">
        <v>6</v>
      </c>
      <c r="F339" s="75">
        <v>48</v>
      </c>
      <c r="G339" s="75">
        <f>VLOOKUP(D339,'Trial Details 2018'!$P$1:$AA$80,2,FALSE)</f>
        <v>207</v>
      </c>
      <c r="H339" s="58">
        <f>VLOOKUP(D339,'Trial Details 2018'!$AC$1:$AO$80,11,FALSE)</f>
        <v>939.625</v>
      </c>
      <c r="I339" s="56">
        <v>6</v>
      </c>
      <c r="J339" s="56">
        <v>941.37</v>
      </c>
      <c r="K339"/>
      <c r="M339"/>
    </row>
    <row r="340" spans="1:13" x14ac:dyDescent="0.25">
      <c r="A340" s="56">
        <v>1008</v>
      </c>
      <c r="B340" s="11" t="s">
        <v>28</v>
      </c>
      <c r="C340" s="8" t="s">
        <v>34</v>
      </c>
      <c r="D340" s="74">
        <v>43307</v>
      </c>
      <c r="E340" s="56">
        <v>6</v>
      </c>
      <c r="F340" s="75">
        <v>48</v>
      </c>
      <c r="G340" s="75">
        <f>VLOOKUP(D340,'Trial Details 2018'!$P$1:$AA$80,2,FALSE)</f>
        <v>207</v>
      </c>
      <c r="H340" s="58">
        <f>VLOOKUP(D340,'Trial Details 2018'!$AC$1:$AO$80,11,FALSE)</f>
        <v>939.625</v>
      </c>
      <c r="I340" s="56">
        <v>7</v>
      </c>
      <c r="J340" s="56">
        <v>1249.3800000000001</v>
      </c>
      <c r="K340"/>
      <c r="M340"/>
    </row>
    <row r="341" spans="1:13" x14ac:dyDescent="0.25">
      <c r="A341" s="56">
        <v>1008</v>
      </c>
      <c r="B341" s="11" t="s">
        <v>28</v>
      </c>
      <c r="C341" s="8" t="s">
        <v>35</v>
      </c>
      <c r="D341" s="74">
        <v>43307</v>
      </c>
      <c r="E341" s="56">
        <v>6</v>
      </c>
      <c r="F341" s="75">
        <v>48</v>
      </c>
      <c r="G341" s="75">
        <f>VLOOKUP(D341,'Trial Details 2018'!$P$1:$AA$80,2,FALSE)</f>
        <v>207</v>
      </c>
      <c r="H341" s="58">
        <f>VLOOKUP(D341,'Trial Details 2018'!$AC$1:$AO$80,11,FALSE)</f>
        <v>939.625</v>
      </c>
      <c r="I341" s="56">
        <v>7</v>
      </c>
      <c r="J341" s="56">
        <v>1436.72</v>
      </c>
      <c r="K341"/>
      <c r="M341"/>
    </row>
    <row r="342" spans="1:13" x14ac:dyDescent="0.25">
      <c r="A342" s="56">
        <v>1009</v>
      </c>
      <c r="B342" s="11" t="s">
        <v>28</v>
      </c>
      <c r="C342" s="8" t="s">
        <v>31</v>
      </c>
      <c r="D342" s="74">
        <v>43307</v>
      </c>
      <c r="E342" s="56">
        <v>6</v>
      </c>
      <c r="F342" s="75">
        <v>48</v>
      </c>
      <c r="G342" s="75">
        <f>VLOOKUP(D342,'Trial Details 2018'!$P$1:$AA$80,2,FALSE)</f>
        <v>207</v>
      </c>
      <c r="H342" s="58">
        <f>VLOOKUP(D342,'Trial Details 2018'!$AC$1:$AO$80,11,FALSE)</f>
        <v>939.625</v>
      </c>
      <c r="I342" s="56">
        <v>7</v>
      </c>
      <c r="J342" s="56">
        <v>1185.17</v>
      </c>
      <c r="K342"/>
      <c r="M342"/>
    </row>
    <row r="343" spans="1:13" x14ac:dyDescent="0.25">
      <c r="A343" s="56">
        <v>1009</v>
      </c>
      <c r="B343" s="11" t="s">
        <v>28</v>
      </c>
      <c r="C343" s="8" t="s">
        <v>32</v>
      </c>
      <c r="D343" s="74">
        <v>43307</v>
      </c>
      <c r="E343" s="56">
        <v>6</v>
      </c>
      <c r="F343" s="75">
        <v>48</v>
      </c>
      <c r="G343" s="75">
        <f>VLOOKUP(D343,'Trial Details 2018'!$P$1:$AA$80,2,FALSE)</f>
        <v>207</v>
      </c>
      <c r="H343" s="58">
        <f>VLOOKUP(D343,'Trial Details 2018'!$AC$1:$AO$80,11,FALSE)</f>
        <v>939.625</v>
      </c>
      <c r="I343" s="56">
        <v>7</v>
      </c>
      <c r="J343" s="56">
        <v>863.72</v>
      </c>
      <c r="K343"/>
      <c r="M343"/>
    </row>
    <row r="344" spans="1:13" x14ac:dyDescent="0.25">
      <c r="A344" s="56">
        <v>1009</v>
      </c>
      <c r="B344" s="11" t="s">
        <v>28</v>
      </c>
      <c r="C344" s="8" t="s">
        <v>33</v>
      </c>
      <c r="D344" s="74">
        <v>43307</v>
      </c>
      <c r="E344" s="56">
        <v>6</v>
      </c>
      <c r="F344" s="75">
        <v>48</v>
      </c>
      <c r="G344" s="75">
        <f>VLOOKUP(D344,'Trial Details 2018'!$P$1:$AA$80,2,FALSE)</f>
        <v>207</v>
      </c>
      <c r="H344" s="58">
        <f>VLOOKUP(D344,'Trial Details 2018'!$AC$1:$AO$80,11,FALSE)</f>
        <v>939.625</v>
      </c>
      <c r="I344" s="56">
        <v>7</v>
      </c>
      <c r="J344" s="56">
        <v>1792.94</v>
      </c>
      <c r="K344"/>
      <c r="M344"/>
    </row>
    <row r="345" spans="1:13" x14ac:dyDescent="0.25">
      <c r="A345" s="56">
        <v>1009</v>
      </c>
      <c r="B345" s="11" t="s">
        <v>28</v>
      </c>
      <c r="C345" s="8" t="s">
        <v>34</v>
      </c>
      <c r="D345" s="74">
        <v>43307</v>
      </c>
      <c r="E345" s="56">
        <v>6</v>
      </c>
      <c r="F345" s="75">
        <v>48</v>
      </c>
      <c r="G345" s="75">
        <f>VLOOKUP(D345,'Trial Details 2018'!$P$1:$AA$80,2,FALSE)</f>
        <v>207</v>
      </c>
      <c r="H345" s="58">
        <f>VLOOKUP(D345,'Trial Details 2018'!$AC$1:$AO$80,11,FALSE)</f>
        <v>939.625</v>
      </c>
      <c r="I345" s="56">
        <v>6</v>
      </c>
      <c r="J345" s="56">
        <v>716.4</v>
      </c>
      <c r="K345"/>
      <c r="M345"/>
    </row>
    <row r="346" spans="1:13" x14ac:dyDescent="0.25">
      <c r="A346" s="56">
        <v>1009</v>
      </c>
      <c r="B346" s="11" t="s">
        <v>28</v>
      </c>
      <c r="C346" s="8" t="s">
        <v>35</v>
      </c>
      <c r="D346" s="74">
        <v>43307</v>
      </c>
      <c r="E346" s="56">
        <v>6</v>
      </c>
      <c r="F346" s="75">
        <v>48</v>
      </c>
      <c r="G346" s="75">
        <f>VLOOKUP(D346,'Trial Details 2018'!$P$1:$AA$80,2,FALSE)</f>
        <v>207</v>
      </c>
      <c r="H346" s="58">
        <f>VLOOKUP(D346,'Trial Details 2018'!$AC$1:$AO$80,11,FALSE)</f>
        <v>939.625</v>
      </c>
      <c r="I346" s="56">
        <v>6</v>
      </c>
      <c r="J346" s="56">
        <v>1309.52</v>
      </c>
      <c r="K346"/>
      <c r="M346"/>
    </row>
    <row r="347" spans="1:13" x14ac:dyDescent="0.25">
      <c r="A347" s="56">
        <v>1010</v>
      </c>
      <c r="B347" s="11" t="s">
        <v>69</v>
      </c>
      <c r="C347" s="8" t="s">
        <v>31</v>
      </c>
      <c r="D347" s="74">
        <v>43307</v>
      </c>
      <c r="E347" s="56">
        <v>6</v>
      </c>
      <c r="F347" s="75">
        <v>48</v>
      </c>
      <c r="G347" s="75">
        <f>VLOOKUP(D347,'Trial Details 2018'!$P$1:$AA$80,2,FALSE)</f>
        <v>207</v>
      </c>
      <c r="H347" s="58">
        <f>VLOOKUP(D347,'Trial Details 2018'!$AC$1:$AO$80,11,FALSE)</f>
        <v>939.625</v>
      </c>
      <c r="I347" s="56">
        <v>9</v>
      </c>
      <c r="J347" s="56">
        <v>1346.41</v>
      </c>
      <c r="K347"/>
      <c r="M347"/>
    </row>
    <row r="348" spans="1:13" x14ac:dyDescent="0.25">
      <c r="A348" s="56">
        <v>1010</v>
      </c>
      <c r="B348" s="11" t="s">
        <v>69</v>
      </c>
      <c r="C348" s="8" t="s">
        <v>32</v>
      </c>
      <c r="D348" s="74">
        <v>43307</v>
      </c>
      <c r="E348" s="56">
        <v>6</v>
      </c>
      <c r="F348" s="75">
        <v>48</v>
      </c>
      <c r="G348" s="75">
        <f>VLOOKUP(D348,'Trial Details 2018'!$P$1:$AA$80,2,FALSE)</f>
        <v>207</v>
      </c>
      <c r="H348" s="58">
        <f>VLOOKUP(D348,'Trial Details 2018'!$AC$1:$AO$80,11,FALSE)</f>
        <v>939.625</v>
      </c>
      <c r="I348" s="56">
        <v>8</v>
      </c>
      <c r="J348" s="56">
        <v>1695.49</v>
      </c>
      <c r="K348"/>
      <c r="M348"/>
    </row>
    <row r="349" spans="1:13" x14ac:dyDescent="0.25">
      <c r="A349" s="56">
        <v>1010</v>
      </c>
      <c r="B349" s="11" t="s">
        <v>69</v>
      </c>
      <c r="C349" s="8" t="s">
        <v>33</v>
      </c>
      <c r="D349" s="74">
        <v>43307</v>
      </c>
      <c r="E349" s="56">
        <v>6</v>
      </c>
      <c r="F349" s="75">
        <v>48</v>
      </c>
      <c r="G349" s="75">
        <f>VLOOKUP(D349,'Trial Details 2018'!$P$1:$AA$80,2,FALSE)</f>
        <v>207</v>
      </c>
      <c r="H349" s="58">
        <f>VLOOKUP(D349,'Trial Details 2018'!$AC$1:$AO$80,11,FALSE)</f>
        <v>939.625</v>
      </c>
      <c r="I349" s="56">
        <v>8</v>
      </c>
      <c r="J349" s="56">
        <v>1203.73</v>
      </c>
      <c r="K349"/>
      <c r="M349"/>
    </row>
    <row r="350" spans="1:13" x14ac:dyDescent="0.25">
      <c r="A350" s="56">
        <v>1010</v>
      </c>
      <c r="B350" s="11" t="s">
        <v>69</v>
      </c>
      <c r="C350" s="8" t="s">
        <v>34</v>
      </c>
      <c r="D350" s="74">
        <v>43307</v>
      </c>
      <c r="E350" s="56">
        <v>6</v>
      </c>
      <c r="F350" s="75">
        <v>48</v>
      </c>
      <c r="G350" s="75">
        <f>VLOOKUP(D350,'Trial Details 2018'!$P$1:$AA$80,2,FALSE)</f>
        <v>207</v>
      </c>
      <c r="H350" s="58">
        <f>VLOOKUP(D350,'Trial Details 2018'!$AC$1:$AO$80,11,FALSE)</f>
        <v>939.625</v>
      </c>
      <c r="I350" s="56">
        <v>8</v>
      </c>
      <c r="J350" s="56">
        <v>1247.47</v>
      </c>
      <c r="K350"/>
      <c r="M350"/>
    </row>
    <row r="351" spans="1:13" x14ac:dyDescent="0.25">
      <c r="A351" s="56">
        <v>1010</v>
      </c>
      <c r="B351" s="11" t="s">
        <v>69</v>
      </c>
      <c r="C351" s="8" t="s">
        <v>35</v>
      </c>
      <c r="D351" s="74">
        <v>43307</v>
      </c>
      <c r="E351" s="56">
        <v>6</v>
      </c>
      <c r="F351" s="75">
        <v>48</v>
      </c>
      <c r="G351" s="75">
        <f>VLOOKUP(D351,'Trial Details 2018'!$P$1:$AA$80,2,FALSE)</f>
        <v>207</v>
      </c>
      <c r="H351" s="58">
        <f>VLOOKUP(D351,'Trial Details 2018'!$AC$1:$AO$80,11,FALSE)</f>
        <v>939.625</v>
      </c>
      <c r="I351" s="56">
        <v>8</v>
      </c>
      <c r="J351" s="56">
        <v>1920.39</v>
      </c>
      <c r="K351"/>
      <c r="M351"/>
    </row>
    <row r="352" spans="1:13" x14ac:dyDescent="0.25">
      <c r="A352" s="56">
        <v>1011</v>
      </c>
      <c r="B352" s="11" t="s">
        <v>72</v>
      </c>
      <c r="C352" s="8" t="s">
        <v>31</v>
      </c>
      <c r="D352" s="74">
        <v>43307</v>
      </c>
      <c r="E352" s="56">
        <v>6</v>
      </c>
      <c r="F352" s="75">
        <v>48</v>
      </c>
      <c r="G352" s="75">
        <f>VLOOKUP(D352,'Trial Details 2018'!$P$1:$AA$80,2,FALSE)</f>
        <v>207</v>
      </c>
      <c r="H352" s="58">
        <f>VLOOKUP(D352,'Trial Details 2018'!$AC$1:$AO$80,11,FALSE)</f>
        <v>939.625</v>
      </c>
      <c r="I352" s="56">
        <v>5</v>
      </c>
      <c r="J352" s="56">
        <v>629.5</v>
      </c>
      <c r="K352"/>
      <c r="M352"/>
    </row>
    <row r="353" spans="1:13" x14ac:dyDescent="0.25">
      <c r="A353" s="56">
        <v>1011</v>
      </c>
      <c r="B353" s="11" t="s">
        <v>72</v>
      </c>
      <c r="C353" s="8" t="s">
        <v>32</v>
      </c>
      <c r="D353" s="74">
        <v>43307</v>
      </c>
      <c r="E353" s="56">
        <v>6</v>
      </c>
      <c r="F353" s="75">
        <v>48</v>
      </c>
      <c r="G353" s="75">
        <f>VLOOKUP(D353,'Trial Details 2018'!$P$1:$AA$80,2,FALSE)</f>
        <v>207</v>
      </c>
      <c r="H353" s="58">
        <f>VLOOKUP(D353,'Trial Details 2018'!$AC$1:$AO$80,11,FALSE)</f>
        <v>939.625</v>
      </c>
      <c r="I353" s="56">
        <v>10</v>
      </c>
      <c r="J353" s="56">
        <v>796.57</v>
      </c>
      <c r="K353"/>
      <c r="M353"/>
    </row>
    <row r="354" spans="1:13" x14ac:dyDescent="0.25">
      <c r="A354" s="56">
        <v>1011</v>
      </c>
      <c r="B354" s="11" t="s">
        <v>72</v>
      </c>
      <c r="C354" s="8" t="s">
        <v>33</v>
      </c>
      <c r="D354" s="74">
        <v>43307</v>
      </c>
      <c r="E354" s="56">
        <v>6</v>
      </c>
      <c r="F354" s="75">
        <v>48</v>
      </c>
      <c r="G354" s="75">
        <f>VLOOKUP(D354,'Trial Details 2018'!$P$1:$AA$80,2,FALSE)</f>
        <v>207</v>
      </c>
      <c r="H354" s="58">
        <f>VLOOKUP(D354,'Trial Details 2018'!$AC$1:$AO$80,11,FALSE)</f>
        <v>939.625</v>
      </c>
      <c r="I354" s="56">
        <v>8</v>
      </c>
      <c r="J354" s="56">
        <v>1018.58</v>
      </c>
      <c r="K354"/>
      <c r="M354"/>
    </row>
    <row r="355" spans="1:13" x14ac:dyDescent="0.25">
      <c r="A355" s="56">
        <v>1011</v>
      </c>
      <c r="B355" s="11" t="s">
        <v>72</v>
      </c>
      <c r="C355" s="8" t="s">
        <v>34</v>
      </c>
      <c r="D355" s="74">
        <v>43307</v>
      </c>
      <c r="E355" s="56">
        <v>6</v>
      </c>
      <c r="F355" s="75">
        <v>48</v>
      </c>
      <c r="G355" s="75">
        <f>VLOOKUP(D355,'Trial Details 2018'!$P$1:$AA$80,2,FALSE)</f>
        <v>207</v>
      </c>
      <c r="H355" s="58">
        <f>VLOOKUP(D355,'Trial Details 2018'!$AC$1:$AO$80,11,FALSE)</f>
        <v>939.625</v>
      </c>
      <c r="I355" s="56">
        <v>11</v>
      </c>
      <c r="J355" s="56">
        <v>1019.11</v>
      </c>
      <c r="K355"/>
      <c r="M355"/>
    </row>
    <row r="356" spans="1:13" x14ac:dyDescent="0.25">
      <c r="A356" s="56">
        <v>1011</v>
      </c>
      <c r="B356" s="11" t="s">
        <v>72</v>
      </c>
      <c r="C356" s="8" t="s">
        <v>35</v>
      </c>
      <c r="D356" s="74">
        <v>43307</v>
      </c>
      <c r="E356" s="56">
        <v>6</v>
      </c>
      <c r="F356" s="75">
        <v>48</v>
      </c>
      <c r="G356" s="75">
        <f>VLOOKUP(D356,'Trial Details 2018'!$P$1:$AA$80,2,FALSE)</f>
        <v>207</v>
      </c>
      <c r="H356" s="58">
        <f>VLOOKUP(D356,'Trial Details 2018'!$AC$1:$AO$80,11,FALSE)</f>
        <v>939.625</v>
      </c>
      <c r="I356" s="56">
        <v>7</v>
      </c>
      <c r="J356" s="56">
        <v>1472.98</v>
      </c>
      <c r="K356"/>
      <c r="M356"/>
    </row>
    <row r="357" spans="1:13" x14ac:dyDescent="0.25">
      <c r="A357" s="56">
        <v>1012</v>
      </c>
      <c r="B357" s="11" t="s">
        <v>70</v>
      </c>
      <c r="C357" s="8" t="s">
        <v>31</v>
      </c>
      <c r="D357" s="74">
        <v>43307</v>
      </c>
      <c r="E357" s="56">
        <v>6</v>
      </c>
      <c r="F357" s="75">
        <v>48</v>
      </c>
      <c r="G357" s="75">
        <f>VLOOKUP(D357,'Trial Details 2018'!$P$1:$AA$80,2,FALSE)</f>
        <v>207</v>
      </c>
      <c r="H357" s="58">
        <f>VLOOKUP(D357,'Trial Details 2018'!$AC$1:$AO$80,11,FALSE)</f>
        <v>939.625</v>
      </c>
      <c r="I357" s="56">
        <v>7</v>
      </c>
      <c r="J357" s="56">
        <v>542.58000000000004</v>
      </c>
      <c r="K357"/>
      <c r="M357"/>
    </row>
    <row r="358" spans="1:13" x14ac:dyDescent="0.25">
      <c r="A358" s="56">
        <v>1012</v>
      </c>
      <c r="B358" s="11" t="s">
        <v>70</v>
      </c>
      <c r="C358" s="8" t="s">
        <v>32</v>
      </c>
      <c r="D358" s="74">
        <v>43307</v>
      </c>
      <c r="E358" s="56">
        <v>6</v>
      </c>
      <c r="F358" s="75">
        <v>48</v>
      </c>
      <c r="G358" s="75">
        <f>VLOOKUP(D358,'Trial Details 2018'!$P$1:$AA$80,2,FALSE)</f>
        <v>207</v>
      </c>
      <c r="H358" s="58">
        <f>VLOOKUP(D358,'Trial Details 2018'!$AC$1:$AO$80,11,FALSE)</f>
        <v>939.625</v>
      </c>
      <c r="I358" s="56">
        <v>9</v>
      </c>
      <c r="J358" s="56">
        <v>1271.6400000000001</v>
      </c>
      <c r="K358"/>
      <c r="M358"/>
    </row>
    <row r="359" spans="1:13" x14ac:dyDescent="0.25">
      <c r="A359" s="56">
        <v>1012</v>
      </c>
      <c r="B359" s="11" t="s">
        <v>70</v>
      </c>
      <c r="C359" s="8" t="s">
        <v>33</v>
      </c>
      <c r="D359" s="74">
        <v>43307</v>
      </c>
      <c r="E359" s="56">
        <v>6</v>
      </c>
      <c r="F359" s="75">
        <v>48</v>
      </c>
      <c r="G359" s="75">
        <f>VLOOKUP(D359,'Trial Details 2018'!$P$1:$AA$80,2,FALSE)</f>
        <v>207</v>
      </c>
      <c r="H359" s="58">
        <f>VLOOKUP(D359,'Trial Details 2018'!$AC$1:$AO$80,11,FALSE)</f>
        <v>939.625</v>
      </c>
      <c r="I359" s="56">
        <v>10</v>
      </c>
      <c r="J359" s="56">
        <v>1376.78</v>
      </c>
      <c r="K359"/>
      <c r="M359"/>
    </row>
    <row r="360" spans="1:13" x14ac:dyDescent="0.25">
      <c r="A360" s="56">
        <v>1012</v>
      </c>
      <c r="B360" s="11" t="s">
        <v>70</v>
      </c>
      <c r="C360" s="8" t="s">
        <v>34</v>
      </c>
      <c r="D360" s="74">
        <v>43307</v>
      </c>
      <c r="E360" s="56">
        <v>6</v>
      </c>
      <c r="F360" s="75">
        <v>48</v>
      </c>
      <c r="G360" s="75">
        <f>VLOOKUP(D360,'Trial Details 2018'!$P$1:$AA$80,2,FALSE)</f>
        <v>207</v>
      </c>
      <c r="H360" s="58">
        <f>VLOOKUP(D360,'Trial Details 2018'!$AC$1:$AO$80,11,FALSE)</f>
        <v>939.625</v>
      </c>
      <c r="I360" s="56">
        <v>9</v>
      </c>
      <c r="J360" s="56">
        <v>1271.8599999999999</v>
      </c>
      <c r="K360"/>
      <c r="M360"/>
    </row>
    <row r="361" spans="1:13" x14ac:dyDescent="0.25">
      <c r="A361" s="56">
        <v>1012</v>
      </c>
      <c r="B361" s="11" t="s">
        <v>70</v>
      </c>
      <c r="C361" s="8" t="s">
        <v>35</v>
      </c>
      <c r="D361" s="74">
        <v>43307</v>
      </c>
      <c r="E361" s="56">
        <v>6</v>
      </c>
      <c r="F361" s="75">
        <v>48</v>
      </c>
      <c r="G361" s="75">
        <f>VLOOKUP(D361,'Trial Details 2018'!$P$1:$AA$80,2,FALSE)</f>
        <v>207</v>
      </c>
      <c r="H361" s="58">
        <f>VLOOKUP(D361,'Trial Details 2018'!$AC$1:$AO$80,11,FALSE)</f>
        <v>939.625</v>
      </c>
      <c r="I361" s="56">
        <v>5</v>
      </c>
      <c r="J361" s="56">
        <v>940.67</v>
      </c>
      <c r="K361"/>
      <c r="M361"/>
    </row>
    <row r="362" spans="1:13" x14ac:dyDescent="0.25">
      <c r="A362" s="56">
        <v>1001</v>
      </c>
      <c r="B362" s="11" t="s">
        <v>70</v>
      </c>
      <c r="C362" s="8" t="s">
        <v>31</v>
      </c>
      <c r="D362" s="74">
        <v>43314</v>
      </c>
      <c r="E362" s="56">
        <v>7</v>
      </c>
      <c r="F362" s="75">
        <v>54</v>
      </c>
      <c r="G362" s="75">
        <f>VLOOKUP(D362,'Trial Details 2018'!$P$1:$AA$80,2,FALSE)</f>
        <v>214</v>
      </c>
      <c r="H362" s="58">
        <f>VLOOKUP(D362,'Trial Details 2018'!$AC$1:$AO$80,11,FALSE)</f>
        <v>1081.3749999999998</v>
      </c>
      <c r="I362" s="56">
        <v>5</v>
      </c>
      <c r="J362" s="56">
        <v>1025.7</v>
      </c>
      <c r="K362"/>
      <c r="M362"/>
    </row>
    <row r="363" spans="1:13" x14ac:dyDescent="0.25">
      <c r="A363" s="56">
        <v>1001</v>
      </c>
      <c r="B363" s="11" t="s">
        <v>70</v>
      </c>
      <c r="C363" s="8" t="s">
        <v>32</v>
      </c>
      <c r="D363" s="74">
        <v>43314</v>
      </c>
      <c r="E363" s="56">
        <v>7</v>
      </c>
      <c r="F363" s="75">
        <v>54</v>
      </c>
      <c r="G363" s="75">
        <f>VLOOKUP(D363,'Trial Details 2018'!$P$1:$AA$80,2,FALSE)</f>
        <v>214</v>
      </c>
      <c r="H363" s="58">
        <f>VLOOKUP(D363,'Trial Details 2018'!$AC$1:$AO$80,11,FALSE)</f>
        <v>1081.3749999999998</v>
      </c>
      <c r="I363" s="56">
        <v>6</v>
      </c>
      <c r="J363" s="56">
        <v>655.22</v>
      </c>
      <c r="K363"/>
      <c r="M363"/>
    </row>
    <row r="364" spans="1:13" x14ac:dyDescent="0.25">
      <c r="A364" s="56">
        <v>1001</v>
      </c>
      <c r="B364" s="11" t="s">
        <v>70</v>
      </c>
      <c r="C364" s="8" t="s">
        <v>33</v>
      </c>
      <c r="D364" s="74">
        <v>43314</v>
      </c>
      <c r="E364" s="56">
        <v>7</v>
      </c>
      <c r="F364" s="75">
        <v>54</v>
      </c>
      <c r="G364" s="75">
        <f>VLOOKUP(D364,'Trial Details 2018'!$P$1:$AA$80,2,FALSE)</f>
        <v>214</v>
      </c>
      <c r="H364" s="58">
        <f>VLOOKUP(D364,'Trial Details 2018'!$AC$1:$AO$80,11,FALSE)</f>
        <v>1081.3749999999998</v>
      </c>
      <c r="I364" s="56">
        <v>6</v>
      </c>
      <c r="J364" s="56">
        <v>701.9</v>
      </c>
      <c r="K364"/>
      <c r="M364"/>
    </row>
    <row r="365" spans="1:13" x14ac:dyDescent="0.25">
      <c r="A365" s="56">
        <v>1001</v>
      </c>
      <c r="B365" s="11" t="s">
        <v>70</v>
      </c>
      <c r="C365" s="8" t="s">
        <v>34</v>
      </c>
      <c r="D365" s="74">
        <v>43314</v>
      </c>
      <c r="E365" s="56">
        <v>7</v>
      </c>
      <c r="F365" s="75">
        <v>54</v>
      </c>
      <c r="G365" s="75">
        <f>VLOOKUP(D365,'Trial Details 2018'!$P$1:$AA$80,2,FALSE)</f>
        <v>214</v>
      </c>
      <c r="H365" s="58">
        <f>VLOOKUP(D365,'Trial Details 2018'!$AC$1:$AO$80,11,FALSE)</f>
        <v>1081.3749999999998</v>
      </c>
      <c r="I365" s="56">
        <v>6</v>
      </c>
      <c r="J365" s="56">
        <v>907.93</v>
      </c>
      <c r="K365"/>
      <c r="M365"/>
    </row>
    <row r="366" spans="1:13" x14ac:dyDescent="0.25">
      <c r="A366" s="56">
        <v>1001</v>
      </c>
      <c r="B366" s="11" t="s">
        <v>70</v>
      </c>
      <c r="C366" s="8" t="s">
        <v>35</v>
      </c>
      <c r="D366" s="74">
        <v>43314</v>
      </c>
      <c r="E366" s="56">
        <v>7</v>
      </c>
      <c r="F366" s="75">
        <v>54</v>
      </c>
      <c r="G366" s="75">
        <f>VLOOKUP(D366,'Trial Details 2018'!$P$1:$AA$80,2,FALSE)</f>
        <v>214</v>
      </c>
      <c r="H366" s="58">
        <f>VLOOKUP(D366,'Trial Details 2018'!$AC$1:$AO$80,11,FALSE)</f>
        <v>1081.3749999999998</v>
      </c>
      <c r="I366" s="56">
        <v>7</v>
      </c>
      <c r="J366" s="56">
        <v>694.21</v>
      </c>
      <c r="K366"/>
      <c r="M366"/>
    </row>
    <row r="367" spans="1:13" x14ac:dyDescent="0.25">
      <c r="A367" s="56">
        <v>1002</v>
      </c>
      <c r="B367" s="11" t="s">
        <v>28</v>
      </c>
      <c r="C367" s="8" t="s">
        <v>31</v>
      </c>
      <c r="D367" s="74">
        <v>43314</v>
      </c>
      <c r="E367" s="56">
        <v>7</v>
      </c>
      <c r="F367" s="75">
        <v>54</v>
      </c>
      <c r="G367" s="75">
        <f>VLOOKUP(D367,'Trial Details 2018'!$P$1:$AA$80,2,FALSE)</f>
        <v>214</v>
      </c>
      <c r="H367" s="58">
        <f>VLOOKUP(D367,'Trial Details 2018'!$AC$1:$AO$80,11,FALSE)</f>
        <v>1081.3749999999998</v>
      </c>
      <c r="I367" s="56">
        <v>11</v>
      </c>
      <c r="J367" s="56">
        <v>1458.29</v>
      </c>
      <c r="K367"/>
      <c r="M367"/>
    </row>
    <row r="368" spans="1:13" x14ac:dyDescent="0.25">
      <c r="A368" s="56">
        <v>1002</v>
      </c>
      <c r="B368" s="11" t="s">
        <v>28</v>
      </c>
      <c r="C368" s="8" t="s">
        <v>32</v>
      </c>
      <c r="D368" s="74">
        <v>43314</v>
      </c>
      <c r="E368" s="56">
        <v>7</v>
      </c>
      <c r="F368" s="75">
        <v>54</v>
      </c>
      <c r="G368" s="75">
        <f>VLOOKUP(D368,'Trial Details 2018'!$P$1:$AA$80,2,FALSE)</f>
        <v>214</v>
      </c>
      <c r="H368" s="58">
        <f>VLOOKUP(D368,'Trial Details 2018'!$AC$1:$AO$80,11,FALSE)</f>
        <v>1081.3749999999998</v>
      </c>
      <c r="I368" s="56">
        <v>6</v>
      </c>
      <c r="J368" s="56">
        <v>859.53</v>
      </c>
      <c r="K368"/>
      <c r="M368"/>
    </row>
    <row r="369" spans="1:13" x14ac:dyDescent="0.25">
      <c r="A369" s="56">
        <v>1002</v>
      </c>
      <c r="B369" s="11" t="s">
        <v>28</v>
      </c>
      <c r="C369" s="8" t="s">
        <v>33</v>
      </c>
      <c r="D369" s="74">
        <v>43314</v>
      </c>
      <c r="E369" s="56">
        <v>7</v>
      </c>
      <c r="F369" s="75">
        <v>54</v>
      </c>
      <c r="G369" s="75">
        <f>VLOOKUP(D369,'Trial Details 2018'!$P$1:$AA$80,2,FALSE)</f>
        <v>214</v>
      </c>
      <c r="H369" s="58">
        <f>VLOOKUP(D369,'Trial Details 2018'!$AC$1:$AO$80,11,FALSE)</f>
        <v>1081.3749999999998</v>
      </c>
      <c r="I369" s="56">
        <v>6</v>
      </c>
      <c r="J369" s="56">
        <v>1045.01</v>
      </c>
      <c r="K369"/>
      <c r="M369"/>
    </row>
    <row r="370" spans="1:13" x14ac:dyDescent="0.25">
      <c r="A370" s="56">
        <v>1002</v>
      </c>
      <c r="B370" s="11" t="s">
        <v>28</v>
      </c>
      <c r="C370" s="8" t="s">
        <v>34</v>
      </c>
      <c r="D370" s="74">
        <v>43314</v>
      </c>
      <c r="E370" s="56">
        <v>7</v>
      </c>
      <c r="F370" s="75">
        <v>54</v>
      </c>
      <c r="G370" s="75">
        <f>VLOOKUP(D370,'Trial Details 2018'!$P$1:$AA$80,2,FALSE)</f>
        <v>214</v>
      </c>
      <c r="H370" s="58">
        <f>VLOOKUP(D370,'Trial Details 2018'!$AC$1:$AO$80,11,FALSE)</f>
        <v>1081.3749999999998</v>
      </c>
      <c r="I370" s="56">
        <v>9</v>
      </c>
      <c r="J370" s="56">
        <v>988.22</v>
      </c>
      <c r="K370"/>
      <c r="M370"/>
    </row>
    <row r="371" spans="1:13" x14ac:dyDescent="0.25">
      <c r="A371" s="56">
        <v>1002</v>
      </c>
      <c r="B371" s="11" t="s">
        <v>28</v>
      </c>
      <c r="C371" s="8" t="s">
        <v>35</v>
      </c>
      <c r="D371" s="74">
        <v>43314</v>
      </c>
      <c r="E371" s="56">
        <v>7</v>
      </c>
      <c r="F371" s="75">
        <v>54</v>
      </c>
      <c r="G371" s="75">
        <f>VLOOKUP(D371,'Trial Details 2018'!$P$1:$AA$80,2,FALSE)</f>
        <v>214</v>
      </c>
      <c r="H371" s="58">
        <f>VLOOKUP(D371,'Trial Details 2018'!$AC$1:$AO$80,11,FALSE)</f>
        <v>1081.3749999999998</v>
      </c>
      <c r="I371" s="56">
        <v>8</v>
      </c>
      <c r="J371" s="56">
        <v>1377.05</v>
      </c>
      <c r="K371"/>
      <c r="M371"/>
    </row>
    <row r="372" spans="1:13" x14ac:dyDescent="0.25">
      <c r="A372" s="56">
        <v>1003</v>
      </c>
      <c r="B372" s="11" t="s">
        <v>72</v>
      </c>
      <c r="C372" s="8" t="s">
        <v>31</v>
      </c>
      <c r="D372" s="74">
        <v>43314</v>
      </c>
      <c r="E372" s="56">
        <v>7</v>
      </c>
      <c r="F372" s="75">
        <v>54</v>
      </c>
      <c r="G372" s="75">
        <f>VLOOKUP(D372,'Trial Details 2018'!$P$1:$AA$80,2,FALSE)</f>
        <v>214</v>
      </c>
      <c r="H372" s="58">
        <f>VLOOKUP(D372,'Trial Details 2018'!$AC$1:$AO$80,11,FALSE)</f>
        <v>1081.3749999999998</v>
      </c>
      <c r="I372" s="56">
        <v>6</v>
      </c>
      <c r="J372" s="56">
        <v>681.48</v>
      </c>
      <c r="K372"/>
      <c r="M372"/>
    </row>
    <row r="373" spans="1:13" x14ac:dyDescent="0.25">
      <c r="A373" s="56">
        <v>1003</v>
      </c>
      <c r="B373" s="11" t="s">
        <v>72</v>
      </c>
      <c r="C373" s="8" t="s">
        <v>32</v>
      </c>
      <c r="D373" s="74">
        <v>43314</v>
      </c>
      <c r="E373" s="56">
        <v>7</v>
      </c>
      <c r="F373" s="75">
        <v>54</v>
      </c>
      <c r="G373" s="75">
        <f>VLOOKUP(D373,'Trial Details 2018'!$P$1:$AA$80,2,FALSE)</f>
        <v>214</v>
      </c>
      <c r="H373" s="58">
        <f>VLOOKUP(D373,'Trial Details 2018'!$AC$1:$AO$80,11,FALSE)</f>
        <v>1081.3749999999998</v>
      </c>
      <c r="I373" s="56">
        <v>6</v>
      </c>
      <c r="J373" s="56">
        <v>938.79</v>
      </c>
      <c r="K373"/>
      <c r="M373"/>
    </row>
    <row r="374" spans="1:13" x14ac:dyDescent="0.25">
      <c r="A374" s="56">
        <v>1003</v>
      </c>
      <c r="B374" s="11" t="s">
        <v>72</v>
      </c>
      <c r="C374" s="8" t="s">
        <v>33</v>
      </c>
      <c r="D374" s="74">
        <v>43314</v>
      </c>
      <c r="E374" s="56">
        <v>7</v>
      </c>
      <c r="F374" s="75">
        <v>54</v>
      </c>
      <c r="G374" s="75">
        <f>VLOOKUP(D374,'Trial Details 2018'!$P$1:$AA$80,2,FALSE)</f>
        <v>214</v>
      </c>
      <c r="H374" s="58">
        <f>VLOOKUP(D374,'Trial Details 2018'!$AC$1:$AO$80,11,FALSE)</f>
        <v>1081.3749999999998</v>
      </c>
      <c r="I374" s="56">
        <v>9</v>
      </c>
      <c r="J374" s="56">
        <v>1667.3</v>
      </c>
      <c r="K374"/>
      <c r="M374"/>
    </row>
    <row r="375" spans="1:13" x14ac:dyDescent="0.25">
      <c r="A375" s="56">
        <v>1003</v>
      </c>
      <c r="B375" s="11" t="s">
        <v>72</v>
      </c>
      <c r="C375" s="8" t="s">
        <v>34</v>
      </c>
      <c r="D375" s="74">
        <v>43314</v>
      </c>
      <c r="E375" s="56">
        <v>7</v>
      </c>
      <c r="F375" s="75">
        <v>54</v>
      </c>
      <c r="G375" s="75">
        <f>VLOOKUP(D375,'Trial Details 2018'!$P$1:$AA$80,2,FALSE)</f>
        <v>214</v>
      </c>
      <c r="H375" s="58">
        <f>VLOOKUP(D375,'Trial Details 2018'!$AC$1:$AO$80,11,FALSE)</f>
        <v>1081.3749999999998</v>
      </c>
      <c r="I375" s="56">
        <v>5</v>
      </c>
      <c r="J375" s="56">
        <v>666.18</v>
      </c>
      <c r="K375"/>
      <c r="M375"/>
    </row>
    <row r="376" spans="1:13" x14ac:dyDescent="0.25">
      <c r="A376" s="56">
        <v>1003</v>
      </c>
      <c r="B376" s="11" t="s">
        <v>72</v>
      </c>
      <c r="C376" s="8" t="s">
        <v>35</v>
      </c>
      <c r="D376" s="74">
        <v>43314</v>
      </c>
      <c r="E376" s="56">
        <v>7</v>
      </c>
      <c r="F376" s="75">
        <v>54</v>
      </c>
      <c r="G376" s="75">
        <f>VLOOKUP(D376,'Trial Details 2018'!$P$1:$AA$80,2,FALSE)</f>
        <v>214</v>
      </c>
      <c r="H376" s="58">
        <f>VLOOKUP(D376,'Trial Details 2018'!$AC$1:$AO$80,11,FALSE)</f>
        <v>1081.3749999999998</v>
      </c>
      <c r="I376" s="56">
        <v>8</v>
      </c>
      <c r="J376" s="56">
        <v>779.54</v>
      </c>
      <c r="K376"/>
      <c r="M376"/>
    </row>
    <row r="377" spans="1:13" x14ac:dyDescent="0.25">
      <c r="A377" s="56">
        <v>1004</v>
      </c>
      <c r="B377" s="11" t="s">
        <v>69</v>
      </c>
      <c r="C377" s="8" t="s">
        <v>31</v>
      </c>
      <c r="D377" s="74">
        <v>43314</v>
      </c>
      <c r="E377" s="56">
        <v>7</v>
      </c>
      <c r="F377" s="75">
        <v>54</v>
      </c>
      <c r="G377" s="75">
        <f>VLOOKUP(D377,'Trial Details 2018'!$P$1:$AA$80,2,FALSE)</f>
        <v>214</v>
      </c>
      <c r="H377" s="58">
        <f>VLOOKUP(D377,'Trial Details 2018'!$AC$1:$AO$80,11,FALSE)</f>
        <v>1081.3749999999998</v>
      </c>
      <c r="I377" s="56">
        <v>10</v>
      </c>
      <c r="J377" s="56">
        <v>1798.66</v>
      </c>
      <c r="K377"/>
      <c r="M377"/>
    </row>
    <row r="378" spans="1:13" x14ac:dyDescent="0.25">
      <c r="A378" s="56">
        <v>1004</v>
      </c>
      <c r="B378" s="11" t="s">
        <v>69</v>
      </c>
      <c r="C378" s="8" t="s">
        <v>32</v>
      </c>
      <c r="D378" s="74">
        <v>43314</v>
      </c>
      <c r="E378" s="56">
        <v>7</v>
      </c>
      <c r="F378" s="75">
        <v>54</v>
      </c>
      <c r="G378" s="75">
        <f>VLOOKUP(D378,'Trial Details 2018'!$P$1:$AA$80,2,FALSE)</f>
        <v>214</v>
      </c>
      <c r="H378" s="58">
        <f>VLOOKUP(D378,'Trial Details 2018'!$AC$1:$AO$80,11,FALSE)</f>
        <v>1081.3749999999998</v>
      </c>
      <c r="I378" s="56">
        <v>8</v>
      </c>
      <c r="J378" s="56">
        <v>2335.29</v>
      </c>
      <c r="K378"/>
      <c r="M378"/>
    </row>
    <row r="379" spans="1:13" x14ac:dyDescent="0.25">
      <c r="A379" s="56">
        <v>1004</v>
      </c>
      <c r="B379" s="11" t="s">
        <v>69</v>
      </c>
      <c r="C379" s="8" t="s">
        <v>33</v>
      </c>
      <c r="D379" s="74">
        <v>43314</v>
      </c>
      <c r="E379" s="56">
        <v>7</v>
      </c>
      <c r="F379" s="75">
        <v>54</v>
      </c>
      <c r="G379" s="75">
        <f>VLOOKUP(D379,'Trial Details 2018'!$P$1:$AA$80,2,FALSE)</f>
        <v>214</v>
      </c>
      <c r="H379" s="58">
        <f>VLOOKUP(D379,'Trial Details 2018'!$AC$1:$AO$80,11,FALSE)</f>
        <v>1081.3749999999998</v>
      </c>
      <c r="I379" s="56">
        <v>6</v>
      </c>
      <c r="J379" s="56">
        <v>1259.06</v>
      </c>
      <c r="K379"/>
      <c r="M379"/>
    </row>
    <row r="380" spans="1:13" x14ac:dyDescent="0.25">
      <c r="A380" s="56">
        <v>1004</v>
      </c>
      <c r="B380" s="11" t="s">
        <v>69</v>
      </c>
      <c r="C380" s="8" t="s">
        <v>34</v>
      </c>
      <c r="D380" s="74">
        <v>43314</v>
      </c>
      <c r="E380" s="56">
        <v>7</v>
      </c>
      <c r="F380" s="75">
        <v>54</v>
      </c>
      <c r="G380" s="75">
        <f>VLOOKUP(D380,'Trial Details 2018'!$P$1:$AA$80,2,FALSE)</f>
        <v>214</v>
      </c>
      <c r="H380" s="58">
        <f>VLOOKUP(D380,'Trial Details 2018'!$AC$1:$AO$80,11,FALSE)</f>
        <v>1081.3749999999998</v>
      </c>
      <c r="I380" s="56">
        <v>6</v>
      </c>
      <c r="J380" s="56">
        <v>1137.1600000000001</v>
      </c>
      <c r="K380"/>
      <c r="M380"/>
    </row>
    <row r="381" spans="1:13" x14ac:dyDescent="0.25">
      <c r="A381" s="56">
        <v>1004</v>
      </c>
      <c r="B381" s="11" t="s">
        <v>69</v>
      </c>
      <c r="C381" s="8" t="s">
        <v>35</v>
      </c>
      <c r="D381" s="74">
        <v>43314</v>
      </c>
      <c r="E381" s="56">
        <v>7</v>
      </c>
      <c r="F381" s="75">
        <v>54</v>
      </c>
      <c r="G381" s="75">
        <f>VLOOKUP(D381,'Trial Details 2018'!$P$1:$AA$80,2,FALSE)</f>
        <v>214</v>
      </c>
      <c r="H381" s="58">
        <f>VLOOKUP(D381,'Trial Details 2018'!$AC$1:$AO$80,11,FALSE)</f>
        <v>1081.3749999999998</v>
      </c>
      <c r="I381" s="56">
        <v>7</v>
      </c>
      <c r="J381" s="56">
        <v>1531.1</v>
      </c>
      <c r="K381"/>
      <c r="M381"/>
    </row>
    <row r="382" spans="1:13" x14ac:dyDescent="0.25">
      <c r="A382" s="56">
        <v>1005</v>
      </c>
      <c r="B382" s="11" t="s">
        <v>69</v>
      </c>
      <c r="C382" s="8" t="s">
        <v>31</v>
      </c>
      <c r="D382" s="74">
        <v>43314</v>
      </c>
      <c r="E382" s="56">
        <v>7</v>
      </c>
      <c r="F382" s="75">
        <v>54</v>
      </c>
      <c r="G382" s="75">
        <f>VLOOKUP(D382,'Trial Details 2018'!$P$1:$AA$80,2,FALSE)</f>
        <v>214</v>
      </c>
      <c r="H382" s="58">
        <f>VLOOKUP(D382,'Trial Details 2018'!$AC$1:$AO$80,11,FALSE)</f>
        <v>1081.3749999999998</v>
      </c>
      <c r="I382" s="56">
        <v>8</v>
      </c>
      <c r="J382" s="56">
        <v>1521.33</v>
      </c>
      <c r="K382"/>
      <c r="M382"/>
    </row>
    <row r="383" spans="1:13" x14ac:dyDescent="0.25">
      <c r="A383" s="56">
        <v>1005</v>
      </c>
      <c r="B383" s="11" t="s">
        <v>69</v>
      </c>
      <c r="C383" s="8" t="s">
        <v>32</v>
      </c>
      <c r="D383" s="74">
        <v>43314</v>
      </c>
      <c r="E383" s="56">
        <v>7</v>
      </c>
      <c r="F383" s="75">
        <v>54</v>
      </c>
      <c r="G383" s="75">
        <f>VLOOKUP(D383,'Trial Details 2018'!$P$1:$AA$80,2,FALSE)</f>
        <v>214</v>
      </c>
      <c r="H383" s="58">
        <f>VLOOKUP(D383,'Trial Details 2018'!$AC$1:$AO$80,11,FALSE)</f>
        <v>1081.3749999999998</v>
      </c>
      <c r="I383" s="56">
        <v>9</v>
      </c>
      <c r="J383" s="56">
        <v>1699.93</v>
      </c>
      <c r="K383"/>
      <c r="M383"/>
    </row>
    <row r="384" spans="1:13" x14ac:dyDescent="0.25">
      <c r="A384" s="56">
        <v>1005</v>
      </c>
      <c r="B384" s="11" t="s">
        <v>69</v>
      </c>
      <c r="C384" s="8" t="s">
        <v>33</v>
      </c>
      <c r="D384" s="74">
        <v>43314</v>
      </c>
      <c r="E384" s="56">
        <v>7</v>
      </c>
      <c r="F384" s="75">
        <v>54</v>
      </c>
      <c r="G384" s="75">
        <f>VLOOKUP(D384,'Trial Details 2018'!$P$1:$AA$80,2,FALSE)</f>
        <v>214</v>
      </c>
      <c r="H384" s="58">
        <f>VLOOKUP(D384,'Trial Details 2018'!$AC$1:$AO$80,11,FALSE)</f>
        <v>1081.3749999999998</v>
      </c>
      <c r="I384" s="56">
        <v>7</v>
      </c>
      <c r="J384" s="56">
        <v>709.72</v>
      </c>
      <c r="K384"/>
      <c r="M384"/>
    </row>
    <row r="385" spans="1:13" x14ac:dyDescent="0.25">
      <c r="A385" s="56">
        <v>1005</v>
      </c>
      <c r="B385" s="11" t="s">
        <v>69</v>
      </c>
      <c r="C385" s="8" t="s">
        <v>34</v>
      </c>
      <c r="D385" s="74">
        <v>43314</v>
      </c>
      <c r="E385" s="56">
        <v>7</v>
      </c>
      <c r="F385" s="75">
        <v>54</v>
      </c>
      <c r="G385" s="75">
        <f>VLOOKUP(D385,'Trial Details 2018'!$P$1:$AA$80,2,FALSE)</f>
        <v>214</v>
      </c>
      <c r="H385" s="58">
        <f>VLOOKUP(D385,'Trial Details 2018'!$AC$1:$AO$80,11,FALSE)</f>
        <v>1081.3749999999998</v>
      </c>
      <c r="I385" s="56">
        <v>6</v>
      </c>
      <c r="J385" s="56">
        <v>1172.8900000000001</v>
      </c>
      <c r="K385"/>
      <c r="M385"/>
    </row>
    <row r="386" spans="1:13" x14ac:dyDescent="0.25">
      <c r="A386" s="56">
        <v>1005</v>
      </c>
      <c r="B386" s="11" t="s">
        <v>69</v>
      </c>
      <c r="C386" s="8" t="s">
        <v>35</v>
      </c>
      <c r="D386" s="74">
        <v>43314</v>
      </c>
      <c r="E386" s="56">
        <v>7</v>
      </c>
      <c r="F386" s="75">
        <v>54</v>
      </c>
      <c r="G386" s="75">
        <f>VLOOKUP(D386,'Trial Details 2018'!$P$1:$AA$80,2,FALSE)</f>
        <v>214</v>
      </c>
      <c r="H386" s="58">
        <f>VLOOKUP(D386,'Trial Details 2018'!$AC$1:$AO$80,11,FALSE)</f>
        <v>1081.3749999999998</v>
      </c>
      <c r="I386" s="56">
        <v>7</v>
      </c>
      <c r="J386" s="56">
        <v>1268.24</v>
      </c>
      <c r="K386"/>
      <c r="M386"/>
    </row>
    <row r="387" spans="1:13" x14ac:dyDescent="0.25">
      <c r="A387" s="56">
        <v>1006</v>
      </c>
      <c r="B387" s="11" t="s">
        <v>72</v>
      </c>
      <c r="C387" s="8" t="s">
        <v>31</v>
      </c>
      <c r="D387" s="74">
        <v>43314</v>
      </c>
      <c r="E387" s="56">
        <v>7</v>
      </c>
      <c r="F387" s="75">
        <v>54</v>
      </c>
      <c r="G387" s="75">
        <f>VLOOKUP(D387,'Trial Details 2018'!$P$1:$AA$80,2,FALSE)</f>
        <v>214</v>
      </c>
      <c r="H387" s="58">
        <f>VLOOKUP(D387,'Trial Details 2018'!$AC$1:$AO$80,11,FALSE)</f>
        <v>1081.3749999999998</v>
      </c>
      <c r="I387" s="56">
        <v>6</v>
      </c>
      <c r="J387" s="56">
        <v>1420.32</v>
      </c>
      <c r="K387"/>
      <c r="M387"/>
    </row>
    <row r="388" spans="1:13" x14ac:dyDescent="0.25">
      <c r="A388" s="56">
        <v>1006</v>
      </c>
      <c r="B388" s="11" t="s">
        <v>72</v>
      </c>
      <c r="C388" s="8" t="s">
        <v>32</v>
      </c>
      <c r="D388" s="74">
        <v>43314</v>
      </c>
      <c r="E388" s="56">
        <v>7</v>
      </c>
      <c r="F388" s="75">
        <v>54</v>
      </c>
      <c r="G388" s="75">
        <f>VLOOKUP(D388,'Trial Details 2018'!$P$1:$AA$80,2,FALSE)</f>
        <v>214</v>
      </c>
      <c r="H388" s="58">
        <f>VLOOKUP(D388,'Trial Details 2018'!$AC$1:$AO$80,11,FALSE)</f>
        <v>1081.3749999999998</v>
      </c>
      <c r="I388" s="56">
        <v>5</v>
      </c>
      <c r="J388" s="56">
        <v>819.87</v>
      </c>
      <c r="K388"/>
      <c r="M388"/>
    </row>
    <row r="389" spans="1:13" x14ac:dyDescent="0.25">
      <c r="A389" s="56">
        <v>1006</v>
      </c>
      <c r="B389" s="11" t="s">
        <v>72</v>
      </c>
      <c r="C389" s="8" t="s">
        <v>33</v>
      </c>
      <c r="D389" s="74">
        <v>43314</v>
      </c>
      <c r="E389" s="56">
        <v>7</v>
      </c>
      <c r="F389" s="75">
        <v>54</v>
      </c>
      <c r="G389" s="75">
        <f>VLOOKUP(D389,'Trial Details 2018'!$P$1:$AA$80,2,FALSE)</f>
        <v>214</v>
      </c>
      <c r="H389" s="58">
        <f>VLOOKUP(D389,'Trial Details 2018'!$AC$1:$AO$80,11,FALSE)</f>
        <v>1081.3749999999998</v>
      </c>
      <c r="I389" s="56">
        <v>6</v>
      </c>
      <c r="J389" s="56">
        <v>898.37</v>
      </c>
      <c r="K389"/>
      <c r="M389"/>
    </row>
    <row r="390" spans="1:13" x14ac:dyDescent="0.25">
      <c r="A390" s="56">
        <v>1006</v>
      </c>
      <c r="B390" s="11" t="s">
        <v>72</v>
      </c>
      <c r="C390" s="8" t="s">
        <v>34</v>
      </c>
      <c r="D390" s="74">
        <v>43314</v>
      </c>
      <c r="E390" s="56">
        <v>7</v>
      </c>
      <c r="F390" s="75">
        <v>54</v>
      </c>
      <c r="G390" s="75">
        <f>VLOOKUP(D390,'Trial Details 2018'!$P$1:$AA$80,2,FALSE)</f>
        <v>214</v>
      </c>
      <c r="H390" s="58">
        <f>VLOOKUP(D390,'Trial Details 2018'!$AC$1:$AO$80,11,FALSE)</f>
        <v>1081.3749999999998</v>
      </c>
      <c r="I390" s="56">
        <v>6</v>
      </c>
      <c r="J390" s="56">
        <v>678.92</v>
      </c>
      <c r="K390"/>
      <c r="M390"/>
    </row>
    <row r="391" spans="1:13" x14ac:dyDescent="0.25">
      <c r="A391" s="56">
        <v>1006</v>
      </c>
      <c r="B391" s="11" t="s">
        <v>72</v>
      </c>
      <c r="C391" s="8" t="s">
        <v>35</v>
      </c>
      <c r="D391" s="74">
        <v>43314</v>
      </c>
      <c r="E391" s="56">
        <v>7</v>
      </c>
      <c r="F391" s="75">
        <v>54</v>
      </c>
      <c r="G391" s="75">
        <f>VLOOKUP(D391,'Trial Details 2018'!$P$1:$AA$80,2,FALSE)</f>
        <v>214</v>
      </c>
      <c r="H391" s="58">
        <f>VLOOKUP(D391,'Trial Details 2018'!$AC$1:$AO$80,11,FALSE)</f>
        <v>1081.3749999999998</v>
      </c>
      <c r="I391" s="56">
        <v>10</v>
      </c>
      <c r="J391" s="56">
        <v>1182.69</v>
      </c>
      <c r="K391"/>
      <c r="M391"/>
    </row>
    <row r="392" spans="1:13" x14ac:dyDescent="0.25">
      <c r="A392" s="56">
        <v>1007</v>
      </c>
      <c r="B392" s="11" t="s">
        <v>70</v>
      </c>
      <c r="C392" s="8" t="s">
        <v>31</v>
      </c>
      <c r="D392" s="74">
        <v>43314</v>
      </c>
      <c r="E392" s="56">
        <v>7</v>
      </c>
      <c r="F392" s="75">
        <v>54</v>
      </c>
      <c r="G392" s="75">
        <f>VLOOKUP(D392,'Trial Details 2018'!$P$1:$AA$80,2,FALSE)</f>
        <v>214</v>
      </c>
      <c r="H392" s="58">
        <f>VLOOKUP(D392,'Trial Details 2018'!$AC$1:$AO$80,11,FALSE)</f>
        <v>1081.3749999999998</v>
      </c>
      <c r="I392" s="56">
        <v>6</v>
      </c>
      <c r="J392" s="56">
        <v>1091.5999999999999</v>
      </c>
      <c r="K392"/>
      <c r="M392"/>
    </row>
    <row r="393" spans="1:13" x14ac:dyDescent="0.25">
      <c r="A393" s="56">
        <v>1007</v>
      </c>
      <c r="B393" s="11" t="s">
        <v>70</v>
      </c>
      <c r="C393" s="8" t="s">
        <v>32</v>
      </c>
      <c r="D393" s="74">
        <v>43314</v>
      </c>
      <c r="E393" s="56">
        <v>7</v>
      </c>
      <c r="F393" s="75">
        <v>54</v>
      </c>
      <c r="G393" s="75">
        <f>VLOOKUP(D393,'Trial Details 2018'!$P$1:$AA$80,2,FALSE)</f>
        <v>214</v>
      </c>
      <c r="H393" s="58">
        <f>VLOOKUP(D393,'Trial Details 2018'!$AC$1:$AO$80,11,FALSE)</f>
        <v>1081.3749999999998</v>
      </c>
      <c r="I393" s="56">
        <v>6</v>
      </c>
      <c r="J393" s="56">
        <v>711.29</v>
      </c>
      <c r="K393"/>
      <c r="M393"/>
    </row>
    <row r="394" spans="1:13" x14ac:dyDescent="0.25">
      <c r="A394" s="56">
        <v>1007</v>
      </c>
      <c r="B394" s="11" t="s">
        <v>70</v>
      </c>
      <c r="C394" s="8" t="s">
        <v>33</v>
      </c>
      <c r="D394" s="74">
        <v>43314</v>
      </c>
      <c r="E394" s="56">
        <v>7</v>
      </c>
      <c r="F394" s="75">
        <v>54</v>
      </c>
      <c r="G394" s="75">
        <f>VLOOKUP(D394,'Trial Details 2018'!$P$1:$AA$80,2,FALSE)</f>
        <v>214</v>
      </c>
      <c r="H394" s="58">
        <f>VLOOKUP(D394,'Trial Details 2018'!$AC$1:$AO$80,11,FALSE)</f>
        <v>1081.3749999999998</v>
      </c>
      <c r="I394" s="56">
        <v>6</v>
      </c>
      <c r="J394" s="56">
        <v>664.63</v>
      </c>
      <c r="K394"/>
      <c r="M394"/>
    </row>
    <row r="395" spans="1:13" x14ac:dyDescent="0.25">
      <c r="A395" s="56">
        <v>1007</v>
      </c>
      <c r="B395" s="11" t="s">
        <v>70</v>
      </c>
      <c r="C395" s="8" t="s">
        <v>34</v>
      </c>
      <c r="D395" s="74">
        <v>43314</v>
      </c>
      <c r="E395" s="56">
        <v>7</v>
      </c>
      <c r="F395" s="75">
        <v>54</v>
      </c>
      <c r="G395" s="75">
        <f>VLOOKUP(D395,'Trial Details 2018'!$P$1:$AA$80,2,FALSE)</f>
        <v>214</v>
      </c>
      <c r="H395" s="58">
        <f>VLOOKUP(D395,'Trial Details 2018'!$AC$1:$AO$80,11,FALSE)</f>
        <v>1081.3749999999998</v>
      </c>
      <c r="I395" s="56">
        <v>3</v>
      </c>
      <c r="J395" s="56">
        <v>964.35</v>
      </c>
      <c r="K395"/>
      <c r="M395"/>
    </row>
    <row r="396" spans="1:13" x14ac:dyDescent="0.25">
      <c r="A396" s="56">
        <v>1007</v>
      </c>
      <c r="B396" s="11" t="s">
        <v>70</v>
      </c>
      <c r="C396" s="8" t="s">
        <v>35</v>
      </c>
      <c r="D396" s="74">
        <v>43314</v>
      </c>
      <c r="E396" s="56">
        <v>7</v>
      </c>
      <c r="F396" s="75">
        <v>54</v>
      </c>
      <c r="G396" s="75">
        <f>VLOOKUP(D396,'Trial Details 2018'!$P$1:$AA$80,2,FALSE)</f>
        <v>214</v>
      </c>
      <c r="H396" s="58">
        <f>VLOOKUP(D396,'Trial Details 2018'!$AC$1:$AO$80,11,FALSE)</f>
        <v>1081.3749999999998</v>
      </c>
      <c r="I396" s="56">
        <v>8</v>
      </c>
      <c r="J396" s="56">
        <v>682</v>
      </c>
      <c r="K396"/>
      <c r="M396"/>
    </row>
    <row r="397" spans="1:13" x14ac:dyDescent="0.25">
      <c r="A397" s="56">
        <v>1008</v>
      </c>
      <c r="B397" s="11" t="s">
        <v>28</v>
      </c>
      <c r="C397" s="8" t="s">
        <v>31</v>
      </c>
      <c r="D397" s="74">
        <v>43314</v>
      </c>
      <c r="E397" s="56">
        <v>7</v>
      </c>
      <c r="F397" s="75">
        <v>54</v>
      </c>
      <c r="G397" s="75">
        <f>VLOOKUP(D397,'Trial Details 2018'!$P$1:$AA$80,2,FALSE)</f>
        <v>214</v>
      </c>
      <c r="H397" s="58">
        <f>VLOOKUP(D397,'Trial Details 2018'!$AC$1:$AO$80,11,FALSE)</f>
        <v>1081.3749999999998</v>
      </c>
      <c r="I397" s="56">
        <v>7</v>
      </c>
      <c r="J397" s="56">
        <v>1279.4100000000001</v>
      </c>
      <c r="K397"/>
      <c r="M397"/>
    </row>
    <row r="398" spans="1:13" x14ac:dyDescent="0.25">
      <c r="A398" s="56">
        <v>1008</v>
      </c>
      <c r="B398" s="11" t="s">
        <v>28</v>
      </c>
      <c r="C398" s="8" t="s">
        <v>32</v>
      </c>
      <c r="D398" s="74">
        <v>43314</v>
      </c>
      <c r="E398" s="56">
        <v>7</v>
      </c>
      <c r="F398" s="75">
        <v>54</v>
      </c>
      <c r="G398" s="75">
        <f>VLOOKUP(D398,'Trial Details 2018'!$P$1:$AA$80,2,FALSE)</f>
        <v>214</v>
      </c>
      <c r="H398" s="58">
        <f>VLOOKUP(D398,'Trial Details 2018'!$AC$1:$AO$80,11,FALSE)</f>
        <v>1081.3749999999998</v>
      </c>
      <c r="I398" s="56">
        <v>9</v>
      </c>
      <c r="J398" s="56">
        <v>1187.58</v>
      </c>
      <c r="K398"/>
      <c r="M398"/>
    </row>
    <row r="399" spans="1:13" x14ac:dyDescent="0.25">
      <c r="A399" s="56">
        <v>1008</v>
      </c>
      <c r="B399" s="11" t="s">
        <v>28</v>
      </c>
      <c r="C399" s="8" t="s">
        <v>33</v>
      </c>
      <c r="D399" s="74">
        <v>43314</v>
      </c>
      <c r="E399" s="56">
        <v>7</v>
      </c>
      <c r="F399" s="75">
        <v>54</v>
      </c>
      <c r="G399" s="75">
        <f>VLOOKUP(D399,'Trial Details 2018'!$P$1:$AA$80,2,FALSE)</f>
        <v>214</v>
      </c>
      <c r="H399" s="58">
        <f>VLOOKUP(D399,'Trial Details 2018'!$AC$1:$AO$80,11,FALSE)</f>
        <v>1081.3749999999998</v>
      </c>
      <c r="I399" s="56">
        <v>6</v>
      </c>
      <c r="J399" s="56">
        <v>1232.1199999999999</v>
      </c>
      <c r="K399"/>
      <c r="M399"/>
    </row>
    <row r="400" spans="1:13" x14ac:dyDescent="0.25">
      <c r="A400" s="56">
        <v>1008</v>
      </c>
      <c r="B400" s="11" t="s">
        <v>28</v>
      </c>
      <c r="C400" s="8" t="s">
        <v>34</v>
      </c>
      <c r="D400" s="74">
        <v>43314</v>
      </c>
      <c r="E400" s="56">
        <v>7</v>
      </c>
      <c r="F400" s="75">
        <v>54</v>
      </c>
      <c r="G400" s="75">
        <f>VLOOKUP(D400,'Trial Details 2018'!$P$1:$AA$80,2,FALSE)</f>
        <v>214</v>
      </c>
      <c r="H400" s="58">
        <f>VLOOKUP(D400,'Trial Details 2018'!$AC$1:$AO$80,11,FALSE)</f>
        <v>1081.3749999999998</v>
      </c>
      <c r="I400" s="56">
        <v>8</v>
      </c>
      <c r="J400" s="56">
        <v>955.17</v>
      </c>
      <c r="K400" s="80"/>
      <c r="M400"/>
    </row>
    <row r="401" spans="1:13" x14ac:dyDescent="0.25">
      <c r="A401" s="56">
        <v>1008</v>
      </c>
      <c r="B401" s="11" t="s">
        <v>28</v>
      </c>
      <c r="C401" s="8" t="s">
        <v>35</v>
      </c>
      <c r="D401" s="74">
        <v>43314</v>
      </c>
      <c r="E401" s="56">
        <v>7</v>
      </c>
      <c r="F401" s="75">
        <v>54</v>
      </c>
      <c r="G401" s="75">
        <f>VLOOKUP(D401,'Trial Details 2018'!$P$1:$AA$80,2,FALSE)</f>
        <v>214</v>
      </c>
      <c r="H401" s="58">
        <f>VLOOKUP(D401,'Trial Details 2018'!$AC$1:$AO$80,11,FALSE)</f>
        <v>1081.3749999999998</v>
      </c>
      <c r="I401" s="56">
        <v>7</v>
      </c>
      <c r="J401" s="56">
        <v>1092.44</v>
      </c>
      <c r="K401" s="80"/>
      <c r="M401"/>
    </row>
    <row r="402" spans="1:13" x14ac:dyDescent="0.25">
      <c r="A402" s="56">
        <v>1009</v>
      </c>
      <c r="B402" s="11" t="s">
        <v>28</v>
      </c>
      <c r="C402" s="8" t="s">
        <v>31</v>
      </c>
      <c r="D402" s="74">
        <v>43314</v>
      </c>
      <c r="E402" s="56">
        <v>7</v>
      </c>
      <c r="F402" s="75">
        <v>54</v>
      </c>
      <c r="G402" s="75">
        <f>VLOOKUP(D402,'Trial Details 2018'!$P$1:$AA$80,2,FALSE)</f>
        <v>214</v>
      </c>
      <c r="H402" s="58">
        <f>VLOOKUP(D402,'Trial Details 2018'!$AC$1:$AO$80,11,FALSE)</f>
        <v>1081.3749999999998</v>
      </c>
      <c r="I402" s="56">
        <v>5</v>
      </c>
      <c r="J402" s="56">
        <v>1208.49</v>
      </c>
      <c r="K402" s="80"/>
      <c r="M402"/>
    </row>
    <row r="403" spans="1:13" x14ac:dyDescent="0.25">
      <c r="A403" s="56">
        <v>1009</v>
      </c>
      <c r="B403" s="11" t="s">
        <v>28</v>
      </c>
      <c r="C403" s="8" t="s">
        <v>32</v>
      </c>
      <c r="D403" s="74">
        <v>43314</v>
      </c>
      <c r="E403" s="56">
        <v>7</v>
      </c>
      <c r="F403" s="75">
        <v>54</v>
      </c>
      <c r="G403" s="75">
        <f>VLOOKUP(D403,'Trial Details 2018'!$P$1:$AA$80,2,FALSE)</f>
        <v>214</v>
      </c>
      <c r="H403" s="58">
        <f>VLOOKUP(D403,'Trial Details 2018'!$AC$1:$AO$80,11,FALSE)</f>
        <v>1081.3749999999998</v>
      </c>
      <c r="I403" s="56">
        <v>8</v>
      </c>
      <c r="J403" s="56">
        <v>1063.68</v>
      </c>
      <c r="K403" s="80"/>
      <c r="M403"/>
    </row>
    <row r="404" spans="1:13" x14ac:dyDescent="0.25">
      <c r="A404" s="56">
        <v>1009</v>
      </c>
      <c r="B404" s="11" t="s">
        <v>28</v>
      </c>
      <c r="C404" s="8" t="s">
        <v>33</v>
      </c>
      <c r="D404" s="74">
        <v>43314</v>
      </c>
      <c r="E404" s="56">
        <v>7</v>
      </c>
      <c r="F404" s="75">
        <v>54</v>
      </c>
      <c r="G404" s="75">
        <f>VLOOKUP(D404,'Trial Details 2018'!$P$1:$AA$80,2,FALSE)</f>
        <v>214</v>
      </c>
      <c r="H404" s="58">
        <f>VLOOKUP(D404,'Trial Details 2018'!$AC$1:$AO$80,11,FALSE)</f>
        <v>1081.3749999999998</v>
      </c>
      <c r="I404" s="56">
        <v>6</v>
      </c>
      <c r="J404" s="56">
        <v>946.61</v>
      </c>
      <c r="K404" s="80"/>
      <c r="M404"/>
    </row>
    <row r="405" spans="1:13" x14ac:dyDescent="0.25">
      <c r="A405" s="56">
        <v>1009</v>
      </c>
      <c r="B405" s="11" t="s">
        <v>28</v>
      </c>
      <c r="C405" s="8" t="s">
        <v>34</v>
      </c>
      <c r="D405" s="74">
        <v>43314</v>
      </c>
      <c r="E405" s="56">
        <v>7</v>
      </c>
      <c r="F405" s="75">
        <v>54</v>
      </c>
      <c r="G405" s="75">
        <f>VLOOKUP(D405,'Trial Details 2018'!$P$1:$AA$80,2,FALSE)</f>
        <v>214</v>
      </c>
      <c r="H405" s="58">
        <f>VLOOKUP(D405,'Trial Details 2018'!$AC$1:$AO$80,11,FALSE)</f>
        <v>1081.3749999999998</v>
      </c>
      <c r="I405" s="56">
        <v>7</v>
      </c>
      <c r="J405" s="56">
        <v>1102.01</v>
      </c>
      <c r="K405" s="80"/>
      <c r="M405"/>
    </row>
    <row r="406" spans="1:13" x14ac:dyDescent="0.25">
      <c r="A406" s="56">
        <v>1009</v>
      </c>
      <c r="B406" s="11" t="s">
        <v>28</v>
      </c>
      <c r="C406" s="8" t="s">
        <v>35</v>
      </c>
      <c r="D406" s="74">
        <v>43314</v>
      </c>
      <c r="E406" s="56">
        <v>7</v>
      </c>
      <c r="F406" s="75">
        <v>54</v>
      </c>
      <c r="G406" s="75">
        <f>VLOOKUP(D406,'Trial Details 2018'!$P$1:$AA$80,2,FALSE)</f>
        <v>214</v>
      </c>
      <c r="H406" s="58">
        <f>VLOOKUP(D406,'Trial Details 2018'!$AC$1:$AO$80,11,FALSE)</f>
        <v>1081.3749999999998</v>
      </c>
      <c r="I406" s="56">
        <v>6</v>
      </c>
      <c r="J406" s="56">
        <v>812.57</v>
      </c>
      <c r="K406" s="80"/>
      <c r="M406"/>
    </row>
    <row r="407" spans="1:13" x14ac:dyDescent="0.25">
      <c r="A407" s="56">
        <v>1010</v>
      </c>
      <c r="B407" s="11" t="s">
        <v>69</v>
      </c>
      <c r="C407" s="8" t="s">
        <v>31</v>
      </c>
      <c r="D407" s="74">
        <v>43314</v>
      </c>
      <c r="E407" s="56">
        <v>7</v>
      </c>
      <c r="F407" s="75">
        <v>54</v>
      </c>
      <c r="G407" s="75">
        <f>VLOOKUP(D407,'Trial Details 2018'!$P$1:$AA$80,2,FALSE)</f>
        <v>214</v>
      </c>
      <c r="H407" s="58">
        <f>VLOOKUP(D407,'Trial Details 2018'!$AC$1:$AO$80,11,FALSE)</f>
        <v>1081.3749999999998</v>
      </c>
      <c r="I407" s="56">
        <v>6</v>
      </c>
      <c r="J407" s="56">
        <v>1011.91</v>
      </c>
      <c r="K407" s="80"/>
      <c r="M407"/>
    </row>
    <row r="408" spans="1:13" x14ac:dyDescent="0.25">
      <c r="A408" s="56">
        <v>1010</v>
      </c>
      <c r="B408" s="11" t="s">
        <v>69</v>
      </c>
      <c r="C408" s="8" t="s">
        <v>32</v>
      </c>
      <c r="D408" s="74">
        <v>43314</v>
      </c>
      <c r="E408" s="56">
        <v>7</v>
      </c>
      <c r="F408" s="75">
        <v>54</v>
      </c>
      <c r="G408" s="75">
        <f>VLOOKUP(D408,'Trial Details 2018'!$P$1:$AA$80,2,FALSE)</f>
        <v>214</v>
      </c>
      <c r="H408" s="58">
        <f>VLOOKUP(D408,'Trial Details 2018'!$AC$1:$AO$80,11,FALSE)</f>
        <v>1081.3749999999998</v>
      </c>
      <c r="I408" s="56">
        <v>4</v>
      </c>
      <c r="J408" s="56">
        <v>713.71</v>
      </c>
      <c r="K408" s="80"/>
      <c r="M408"/>
    </row>
    <row r="409" spans="1:13" x14ac:dyDescent="0.25">
      <c r="A409" s="56">
        <v>1010</v>
      </c>
      <c r="B409" s="11" t="s">
        <v>69</v>
      </c>
      <c r="C409" s="8" t="s">
        <v>33</v>
      </c>
      <c r="D409" s="74">
        <v>43314</v>
      </c>
      <c r="E409" s="56">
        <v>7</v>
      </c>
      <c r="F409" s="75">
        <v>54</v>
      </c>
      <c r="G409" s="75">
        <f>VLOOKUP(D409,'Trial Details 2018'!$P$1:$AA$80,2,FALSE)</f>
        <v>214</v>
      </c>
      <c r="H409" s="58">
        <f>VLOOKUP(D409,'Trial Details 2018'!$AC$1:$AO$80,11,FALSE)</f>
        <v>1081.3749999999998</v>
      </c>
      <c r="I409" s="56">
        <v>4</v>
      </c>
      <c r="J409" s="56">
        <v>635.29999999999995</v>
      </c>
      <c r="K409" s="80"/>
      <c r="M409"/>
    </row>
    <row r="410" spans="1:13" x14ac:dyDescent="0.25">
      <c r="A410" s="56">
        <v>1010</v>
      </c>
      <c r="B410" s="11" t="s">
        <v>69</v>
      </c>
      <c r="C410" s="8" t="s">
        <v>34</v>
      </c>
      <c r="D410" s="74">
        <v>43314</v>
      </c>
      <c r="E410" s="56">
        <v>7</v>
      </c>
      <c r="F410" s="75">
        <v>54</v>
      </c>
      <c r="G410" s="75">
        <f>VLOOKUP(D410,'Trial Details 2018'!$P$1:$AA$80,2,FALSE)</f>
        <v>214</v>
      </c>
      <c r="H410" s="58">
        <f>VLOOKUP(D410,'Trial Details 2018'!$AC$1:$AO$80,11,FALSE)</f>
        <v>1081.3749999999998</v>
      </c>
      <c r="I410" s="56">
        <v>8</v>
      </c>
      <c r="J410" s="56">
        <v>837.8</v>
      </c>
      <c r="K410" s="80"/>
      <c r="M410"/>
    </row>
    <row r="411" spans="1:13" x14ac:dyDescent="0.25">
      <c r="A411" s="56">
        <v>1010</v>
      </c>
      <c r="B411" s="11" t="s">
        <v>69</v>
      </c>
      <c r="C411" s="8" t="s">
        <v>35</v>
      </c>
      <c r="D411" s="74">
        <v>43314</v>
      </c>
      <c r="E411" s="56">
        <v>7</v>
      </c>
      <c r="F411" s="75">
        <v>54</v>
      </c>
      <c r="G411" s="75">
        <f>VLOOKUP(D411,'Trial Details 2018'!$P$1:$AA$80,2,FALSE)</f>
        <v>214</v>
      </c>
      <c r="H411" s="58">
        <f>VLOOKUP(D411,'Trial Details 2018'!$AC$1:$AO$80,11,FALSE)</f>
        <v>1081.3749999999998</v>
      </c>
      <c r="I411" s="56">
        <v>4</v>
      </c>
      <c r="J411" s="56">
        <v>910.04</v>
      </c>
      <c r="K411" s="80"/>
      <c r="M411"/>
    </row>
    <row r="412" spans="1:13" x14ac:dyDescent="0.25">
      <c r="A412" s="56">
        <v>1011</v>
      </c>
      <c r="B412" s="11" t="s">
        <v>72</v>
      </c>
      <c r="C412" s="8" t="s">
        <v>31</v>
      </c>
      <c r="D412" s="74">
        <v>43314</v>
      </c>
      <c r="E412" s="56">
        <v>7</v>
      </c>
      <c r="F412" s="75">
        <v>54</v>
      </c>
      <c r="G412" s="75">
        <f>VLOOKUP(D412,'Trial Details 2018'!$P$1:$AA$80,2,FALSE)</f>
        <v>214</v>
      </c>
      <c r="H412" s="58">
        <f>VLOOKUP(D412,'Trial Details 2018'!$AC$1:$AO$80,11,FALSE)</f>
        <v>1081.3749999999998</v>
      </c>
      <c r="I412" s="56">
        <v>7</v>
      </c>
      <c r="J412" s="56">
        <v>1134.96</v>
      </c>
      <c r="K412" s="80"/>
      <c r="M412"/>
    </row>
    <row r="413" spans="1:13" x14ac:dyDescent="0.25">
      <c r="A413" s="56">
        <v>1011</v>
      </c>
      <c r="B413" s="11" t="s">
        <v>72</v>
      </c>
      <c r="C413" s="8" t="s">
        <v>32</v>
      </c>
      <c r="D413" s="74">
        <v>43314</v>
      </c>
      <c r="E413" s="56">
        <v>7</v>
      </c>
      <c r="F413" s="75">
        <v>54</v>
      </c>
      <c r="G413" s="75">
        <f>VLOOKUP(D413,'Trial Details 2018'!$P$1:$AA$80,2,FALSE)</f>
        <v>214</v>
      </c>
      <c r="H413" s="58">
        <f>VLOOKUP(D413,'Trial Details 2018'!$AC$1:$AO$80,11,FALSE)</f>
        <v>1081.3749999999998</v>
      </c>
      <c r="I413" s="56">
        <v>4</v>
      </c>
      <c r="J413" s="56">
        <v>513.04999999999995</v>
      </c>
      <c r="K413" s="80"/>
      <c r="M413"/>
    </row>
    <row r="414" spans="1:13" x14ac:dyDescent="0.25">
      <c r="A414" s="56">
        <v>1011</v>
      </c>
      <c r="B414" s="11" t="s">
        <v>72</v>
      </c>
      <c r="C414" s="8" t="s">
        <v>33</v>
      </c>
      <c r="D414" s="74">
        <v>43314</v>
      </c>
      <c r="E414" s="56">
        <v>7</v>
      </c>
      <c r="F414" s="75">
        <v>54</v>
      </c>
      <c r="G414" s="75">
        <f>VLOOKUP(D414,'Trial Details 2018'!$P$1:$AA$80,2,FALSE)</f>
        <v>214</v>
      </c>
      <c r="H414" s="58">
        <f>VLOOKUP(D414,'Trial Details 2018'!$AC$1:$AO$80,11,FALSE)</f>
        <v>1081.3749999999998</v>
      </c>
      <c r="I414" s="56">
        <v>7</v>
      </c>
      <c r="J414" s="56">
        <v>883.26</v>
      </c>
      <c r="K414" s="80"/>
      <c r="M414"/>
    </row>
    <row r="415" spans="1:13" x14ac:dyDescent="0.25">
      <c r="A415" s="56">
        <v>1011</v>
      </c>
      <c r="B415" s="11" t="s">
        <v>72</v>
      </c>
      <c r="C415" s="8" t="s">
        <v>34</v>
      </c>
      <c r="D415" s="74">
        <v>43314</v>
      </c>
      <c r="E415" s="56">
        <v>7</v>
      </c>
      <c r="F415" s="75">
        <v>54</v>
      </c>
      <c r="G415" s="75">
        <f>VLOOKUP(D415,'Trial Details 2018'!$P$1:$AA$80,2,FALSE)</f>
        <v>214</v>
      </c>
      <c r="H415" s="58">
        <f>VLOOKUP(D415,'Trial Details 2018'!$AC$1:$AO$80,11,FALSE)</f>
        <v>1081.3749999999998</v>
      </c>
      <c r="I415" s="56">
        <v>6</v>
      </c>
      <c r="J415" s="56">
        <v>784.51</v>
      </c>
      <c r="K415" s="80"/>
      <c r="M415"/>
    </row>
    <row r="416" spans="1:13" x14ac:dyDescent="0.25">
      <c r="A416" s="56">
        <v>1011</v>
      </c>
      <c r="B416" s="11" t="s">
        <v>72</v>
      </c>
      <c r="C416" s="8" t="s">
        <v>35</v>
      </c>
      <c r="D416" s="74">
        <v>43314</v>
      </c>
      <c r="E416" s="56">
        <v>7</v>
      </c>
      <c r="F416" s="75">
        <v>54</v>
      </c>
      <c r="G416" s="75">
        <f>VLOOKUP(D416,'Trial Details 2018'!$P$1:$AA$80,2,FALSE)</f>
        <v>214</v>
      </c>
      <c r="H416" s="58">
        <f>VLOOKUP(D416,'Trial Details 2018'!$AC$1:$AO$80,11,FALSE)</f>
        <v>1081.3749999999998</v>
      </c>
      <c r="I416" s="56">
        <v>5</v>
      </c>
      <c r="J416" s="56">
        <v>722.63</v>
      </c>
      <c r="K416" s="80"/>
      <c r="M416"/>
    </row>
    <row r="417" spans="1:13" x14ac:dyDescent="0.25">
      <c r="A417" s="56">
        <v>1012</v>
      </c>
      <c r="B417" s="11" t="s">
        <v>70</v>
      </c>
      <c r="C417" s="8" t="s">
        <v>31</v>
      </c>
      <c r="D417" s="74">
        <v>43314</v>
      </c>
      <c r="E417" s="56">
        <v>7</v>
      </c>
      <c r="F417" s="75">
        <v>54</v>
      </c>
      <c r="G417" s="75">
        <f>VLOOKUP(D417,'Trial Details 2018'!$P$1:$AA$80,2,FALSE)</f>
        <v>214</v>
      </c>
      <c r="H417" s="58">
        <f>VLOOKUP(D417,'Trial Details 2018'!$AC$1:$AO$80,11,FALSE)</f>
        <v>1081.3749999999998</v>
      </c>
      <c r="I417" s="56">
        <v>8</v>
      </c>
      <c r="J417" s="56">
        <v>909.84</v>
      </c>
      <c r="K417" s="80"/>
      <c r="M417"/>
    </row>
    <row r="418" spans="1:13" x14ac:dyDescent="0.25">
      <c r="A418" s="56">
        <v>1012</v>
      </c>
      <c r="B418" s="11" t="s">
        <v>70</v>
      </c>
      <c r="C418" s="8" t="s">
        <v>32</v>
      </c>
      <c r="D418" s="74">
        <v>43314</v>
      </c>
      <c r="E418" s="56">
        <v>7</v>
      </c>
      <c r="F418" s="75">
        <v>54</v>
      </c>
      <c r="G418" s="75">
        <f>VLOOKUP(D418,'Trial Details 2018'!$P$1:$AA$80,2,FALSE)</f>
        <v>214</v>
      </c>
      <c r="H418" s="58">
        <f>VLOOKUP(D418,'Trial Details 2018'!$AC$1:$AO$80,11,FALSE)</f>
        <v>1081.3749999999998</v>
      </c>
      <c r="I418" s="56">
        <v>8</v>
      </c>
      <c r="J418" s="56">
        <v>827.03</v>
      </c>
      <c r="K418" s="80"/>
      <c r="M418"/>
    </row>
    <row r="419" spans="1:13" x14ac:dyDescent="0.25">
      <c r="A419" s="56">
        <v>1012</v>
      </c>
      <c r="B419" s="11" t="s">
        <v>70</v>
      </c>
      <c r="C419" s="8" t="s">
        <v>33</v>
      </c>
      <c r="D419" s="74">
        <v>43314</v>
      </c>
      <c r="E419" s="56">
        <v>7</v>
      </c>
      <c r="F419" s="75">
        <v>54</v>
      </c>
      <c r="G419" s="75">
        <f>VLOOKUP(D419,'Trial Details 2018'!$P$1:$AA$80,2,FALSE)</f>
        <v>214</v>
      </c>
      <c r="H419" s="58">
        <f>VLOOKUP(D419,'Trial Details 2018'!$AC$1:$AO$80,11,FALSE)</f>
        <v>1081.3749999999998</v>
      </c>
      <c r="I419" s="56">
        <v>6</v>
      </c>
      <c r="J419" s="56">
        <v>1122.93</v>
      </c>
      <c r="K419" s="80"/>
      <c r="M419"/>
    </row>
    <row r="420" spans="1:13" x14ac:dyDescent="0.25">
      <c r="A420" s="56">
        <v>1012</v>
      </c>
      <c r="B420" s="11" t="s">
        <v>70</v>
      </c>
      <c r="C420" s="8" t="s">
        <v>34</v>
      </c>
      <c r="D420" s="74">
        <v>43314</v>
      </c>
      <c r="E420" s="56">
        <v>7</v>
      </c>
      <c r="F420" s="75">
        <v>54</v>
      </c>
      <c r="G420" s="75">
        <f>VLOOKUP(D420,'Trial Details 2018'!$P$1:$AA$80,2,FALSE)</f>
        <v>214</v>
      </c>
      <c r="H420" s="58">
        <f>VLOOKUP(D420,'Trial Details 2018'!$AC$1:$AO$80,11,FALSE)</f>
        <v>1081.3749999999998</v>
      </c>
      <c r="I420" s="56">
        <v>5</v>
      </c>
      <c r="J420" s="56">
        <v>612.54</v>
      </c>
      <c r="K420" s="80"/>
      <c r="M420"/>
    </row>
    <row r="421" spans="1:13" x14ac:dyDescent="0.25">
      <c r="A421" s="56">
        <v>1012</v>
      </c>
      <c r="B421" s="11" t="s">
        <v>70</v>
      </c>
      <c r="C421" s="8" t="s">
        <v>35</v>
      </c>
      <c r="D421" s="74">
        <v>43314</v>
      </c>
      <c r="E421" s="56">
        <v>7</v>
      </c>
      <c r="F421" s="75">
        <v>54</v>
      </c>
      <c r="G421" s="75">
        <f>VLOOKUP(D421,'Trial Details 2018'!$P$1:$AA$80,2,FALSE)</f>
        <v>214</v>
      </c>
      <c r="H421" s="58">
        <f>VLOOKUP(D421,'Trial Details 2018'!$AC$1:$AO$80,11,FALSE)</f>
        <v>1081.3749999999998</v>
      </c>
      <c r="I421" s="56">
        <v>8</v>
      </c>
      <c r="J421" s="56">
        <v>1293.4100000000001</v>
      </c>
      <c r="K421" s="80"/>
      <c r="M421"/>
    </row>
    <row r="422" spans="1:13" x14ac:dyDescent="0.25">
      <c r="A422" s="56">
        <v>1001</v>
      </c>
      <c r="B422" s="11" t="s">
        <v>70</v>
      </c>
      <c r="C422" s="8" t="s">
        <v>31</v>
      </c>
      <c r="D422" s="74">
        <v>43321</v>
      </c>
      <c r="E422" s="56">
        <v>8</v>
      </c>
      <c r="F422" s="75">
        <v>61</v>
      </c>
      <c r="G422" s="75">
        <f>VLOOKUP(D422,'Trial Details 2018'!$P$1:$AA$80,2,FALSE)</f>
        <v>221</v>
      </c>
      <c r="H422" s="58">
        <f>VLOOKUP(D422,'Trial Details 2018'!$AC$1:$AO$80,11,FALSE)</f>
        <v>1221.1749999999997</v>
      </c>
      <c r="I422" s="56">
        <v>7</v>
      </c>
      <c r="J422" s="56">
        <v>924.7</v>
      </c>
      <c r="K422" s="80"/>
      <c r="M422"/>
    </row>
    <row r="423" spans="1:13" x14ac:dyDescent="0.25">
      <c r="A423" s="56">
        <v>1001</v>
      </c>
      <c r="B423" s="11" t="s">
        <v>70</v>
      </c>
      <c r="C423" s="8" t="s">
        <v>32</v>
      </c>
      <c r="D423" s="74">
        <v>43321</v>
      </c>
      <c r="E423" s="56">
        <v>8</v>
      </c>
      <c r="F423" s="75">
        <v>61</v>
      </c>
      <c r="G423" s="75">
        <f>VLOOKUP(D423,'Trial Details 2018'!$P$1:$AA$80,2,FALSE)</f>
        <v>221</v>
      </c>
      <c r="H423" s="58">
        <f>VLOOKUP(D423,'Trial Details 2018'!$AC$1:$AO$80,11,FALSE)</f>
        <v>1221.1749999999997</v>
      </c>
      <c r="I423" s="56">
        <v>7</v>
      </c>
      <c r="J423" s="56">
        <v>507.15</v>
      </c>
      <c r="K423" s="80"/>
      <c r="M423"/>
    </row>
    <row r="424" spans="1:13" x14ac:dyDescent="0.25">
      <c r="A424" s="56">
        <v>1001</v>
      </c>
      <c r="B424" s="11" t="s">
        <v>70</v>
      </c>
      <c r="C424" s="8" t="s">
        <v>33</v>
      </c>
      <c r="D424" s="74">
        <v>43321</v>
      </c>
      <c r="E424" s="56">
        <v>8</v>
      </c>
      <c r="F424" s="75">
        <v>61</v>
      </c>
      <c r="G424" s="75">
        <f>VLOOKUP(D424,'Trial Details 2018'!$P$1:$AA$80,2,FALSE)</f>
        <v>221</v>
      </c>
      <c r="H424" s="58">
        <f>VLOOKUP(D424,'Trial Details 2018'!$AC$1:$AO$80,11,FALSE)</f>
        <v>1221.1749999999997</v>
      </c>
      <c r="I424" s="56">
        <v>9</v>
      </c>
      <c r="J424" s="56">
        <v>1357.81</v>
      </c>
      <c r="K424" s="80"/>
      <c r="M424"/>
    </row>
    <row r="425" spans="1:13" x14ac:dyDescent="0.25">
      <c r="A425" s="56">
        <v>1001</v>
      </c>
      <c r="B425" s="11" t="s">
        <v>70</v>
      </c>
      <c r="C425" s="8" t="s">
        <v>34</v>
      </c>
      <c r="D425" s="74">
        <v>43321</v>
      </c>
      <c r="E425" s="56">
        <v>8</v>
      </c>
      <c r="F425" s="75">
        <v>61</v>
      </c>
      <c r="G425" s="75">
        <f>VLOOKUP(D425,'Trial Details 2018'!$P$1:$AA$80,2,FALSE)</f>
        <v>221</v>
      </c>
      <c r="H425" s="58">
        <f>VLOOKUP(D425,'Trial Details 2018'!$AC$1:$AO$80,11,FALSE)</f>
        <v>1221.1749999999997</v>
      </c>
      <c r="I425" s="56">
        <v>7</v>
      </c>
      <c r="J425" s="56">
        <v>765.21</v>
      </c>
      <c r="K425" s="80"/>
      <c r="M425"/>
    </row>
    <row r="426" spans="1:13" x14ac:dyDescent="0.25">
      <c r="A426" s="56">
        <v>1001</v>
      </c>
      <c r="B426" s="11" t="s">
        <v>70</v>
      </c>
      <c r="C426" s="8" t="s">
        <v>35</v>
      </c>
      <c r="D426" s="74">
        <v>43321</v>
      </c>
      <c r="E426" s="56">
        <v>8</v>
      </c>
      <c r="F426" s="75">
        <v>61</v>
      </c>
      <c r="G426" s="75">
        <f>VLOOKUP(D426,'Trial Details 2018'!$P$1:$AA$80,2,FALSE)</f>
        <v>221</v>
      </c>
      <c r="H426" s="58">
        <f>VLOOKUP(D426,'Trial Details 2018'!$AC$1:$AO$80,11,FALSE)</f>
        <v>1221.1749999999997</v>
      </c>
      <c r="I426" s="56">
        <v>9</v>
      </c>
      <c r="J426" s="56">
        <v>981.89</v>
      </c>
      <c r="K426" s="80"/>
      <c r="M426"/>
    </row>
    <row r="427" spans="1:13" x14ac:dyDescent="0.25">
      <c r="A427" s="56">
        <v>1002</v>
      </c>
      <c r="B427" s="11" t="s">
        <v>28</v>
      </c>
      <c r="C427" s="8" t="s">
        <v>31</v>
      </c>
      <c r="D427" s="74">
        <v>43321</v>
      </c>
      <c r="E427" s="56">
        <v>8</v>
      </c>
      <c r="F427" s="75">
        <v>61</v>
      </c>
      <c r="G427" s="75">
        <f>VLOOKUP(D427,'Trial Details 2018'!$P$1:$AA$80,2,FALSE)</f>
        <v>221</v>
      </c>
      <c r="H427" s="58">
        <f>VLOOKUP(D427,'Trial Details 2018'!$AC$1:$AO$80,11,FALSE)</f>
        <v>1221.1749999999997</v>
      </c>
      <c r="I427" s="56">
        <v>6</v>
      </c>
      <c r="J427" s="56">
        <v>607.33000000000004</v>
      </c>
      <c r="K427" s="80"/>
      <c r="M427"/>
    </row>
    <row r="428" spans="1:13" x14ac:dyDescent="0.25">
      <c r="A428" s="56">
        <v>1002</v>
      </c>
      <c r="B428" s="11" t="s">
        <v>28</v>
      </c>
      <c r="C428" s="8" t="s">
        <v>32</v>
      </c>
      <c r="D428" s="74">
        <v>43321</v>
      </c>
      <c r="E428" s="56">
        <v>8</v>
      </c>
      <c r="F428" s="75">
        <v>61</v>
      </c>
      <c r="G428" s="75">
        <f>VLOOKUP(D428,'Trial Details 2018'!$P$1:$AA$80,2,FALSE)</f>
        <v>221</v>
      </c>
      <c r="H428" s="58">
        <f>VLOOKUP(D428,'Trial Details 2018'!$AC$1:$AO$80,11,FALSE)</f>
        <v>1221.1749999999997</v>
      </c>
      <c r="I428" s="56">
        <v>9</v>
      </c>
      <c r="J428" s="56">
        <v>1120.77</v>
      </c>
      <c r="K428" s="80"/>
      <c r="M428"/>
    </row>
    <row r="429" spans="1:13" x14ac:dyDescent="0.25">
      <c r="A429" s="56">
        <v>1002</v>
      </c>
      <c r="B429" s="11" t="s">
        <v>28</v>
      </c>
      <c r="C429" s="8" t="s">
        <v>33</v>
      </c>
      <c r="D429" s="74">
        <v>43321</v>
      </c>
      <c r="E429" s="56">
        <v>8</v>
      </c>
      <c r="F429" s="75">
        <v>61</v>
      </c>
      <c r="G429" s="75">
        <f>VLOOKUP(D429,'Trial Details 2018'!$P$1:$AA$80,2,FALSE)</f>
        <v>221</v>
      </c>
      <c r="H429" s="58">
        <f>VLOOKUP(D429,'Trial Details 2018'!$AC$1:$AO$80,11,FALSE)</f>
        <v>1221.1749999999997</v>
      </c>
      <c r="I429" s="56">
        <v>4</v>
      </c>
      <c r="J429" s="56">
        <v>705.56</v>
      </c>
      <c r="K429" s="80"/>
      <c r="M429"/>
    </row>
    <row r="430" spans="1:13" x14ac:dyDescent="0.25">
      <c r="A430" s="56">
        <v>1002</v>
      </c>
      <c r="B430" s="11" t="s">
        <v>28</v>
      </c>
      <c r="C430" s="8" t="s">
        <v>34</v>
      </c>
      <c r="D430" s="74">
        <v>43321</v>
      </c>
      <c r="E430" s="56">
        <v>8</v>
      </c>
      <c r="F430" s="75">
        <v>61</v>
      </c>
      <c r="G430" s="75">
        <f>VLOOKUP(D430,'Trial Details 2018'!$P$1:$AA$80,2,FALSE)</f>
        <v>221</v>
      </c>
      <c r="H430" s="58">
        <f>VLOOKUP(D430,'Trial Details 2018'!$AC$1:$AO$80,11,FALSE)</f>
        <v>1221.1749999999997</v>
      </c>
      <c r="I430" s="56">
        <v>5</v>
      </c>
      <c r="J430" s="56">
        <v>740.28</v>
      </c>
      <c r="K430" s="80"/>
      <c r="M430"/>
    </row>
    <row r="431" spans="1:13" x14ac:dyDescent="0.25">
      <c r="A431" s="56">
        <v>1002</v>
      </c>
      <c r="B431" s="11" t="s">
        <v>28</v>
      </c>
      <c r="C431" s="8" t="s">
        <v>35</v>
      </c>
      <c r="D431" s="74">
        <v>43321</v>
      </c>
      <c r="E431" s="56">
        <v>8</v>
      </c>
      <c r="F431" s="75">
        <v>61</v>
      </c>
      <c r="G431" s="75">
        <f>VLOOKUP(D431,'Trial Details 2018'!$P$1:$AA$80,2,FALSE)</f>
        <v>221</v>
      </c>
      <c r="H431" s="58">
        <f>VLOOKUP(D431,'Trial Details 2018'!$AC$1:$AO$80,11,FALSE)</f>
        <v>1221.1749999999997</v>
      </c>
      <c r="I431" s="56">
        <v>7</v>
      </c>
      <c r="J431" s="56">
        <v>884.91</v>
      </c>
      <c r="K431" s="80"/>
      <c r="M431"/>
    </row>
    <row r="432" spans="1:13" x14ac:dyDescent="0.25">
      <c r="A432" s="56">
        <v>1003</v>
      </c>
      <c r="B432" s="11" t="s">
        <v>72</v>
      </c>
      <c r="C432" s="8" t="s">
        <v>31</v>
      </c>
      <c r="D432" s="74">
        <v>43321</v>
      </c>
      <c r="E432" s="56">
        <v>8</v>
      </c>
      <c r="F432" s="75">
        <v>61</v>
      </c>
      <c r="G432" s="75">
        <f>VLOOKUP(D432,'Trial Details 2018'!$P$1:$AA$80,2,FALSE)</f>
        <v>221</v>
      </c>
      <c r="H432" s="58">
        <f>VLOOKUP(D432,'Trial Details 2018'!$AC$1:$AO$80,11,FALSE)</f>
        <v>1221.1749999999997</v>
      </c>
      <c r="I432" s="56">
        <v>9</v>
      </c>
      <c r="J432" s="56">
        <v>929.29</v>
      </c>
      <c r="K432" s="80"/>
      <c r="M432"/>
    </row>
    <row r="433" spans="1:13" x14ac:dyDescent="0.25">
      <c r="A433" s="56">
        <v>1003</v>
      </c>
      <c r="B433" s="11" t="s">
        <v>72</v>
      </c>
      <c r="C433" s="8" t="s">
        <v>32</v>
      </c>
      <c r="D433" s="74">
        <v>43321</v>
      </c>
      <c r="E433" s="56">
        <v>8</v>
      </c>
      <c r="F433" s="75">
        <v>61</v>
      </c>
      <c r="G433" s="75">
        <f>VLOOKUP(D433,'Trial Details 2018'!$P$1:$AA$80,2,FALSE)</f>
        <v>221</v>
      </c>
      <c r="H433" s="58">
        <f>VLOOKUP(D433,'Trial Details 2018'!$AC$1:$AO$80,11,FALSE)</f>
        <v>1221.1749999999997</v>
      </c>
      <c r="I433" s="56">
        <v>5</v>
      </c>
      <c r="J433" s="56">
        <v>743.59</v>
      </c>
      <c r="K433" s="80"/>
      <c r="M433"/>
    </row>
    <row r="434" spans="1:13" x14ac:dyDescent="0.25">
      <c r="A434" s="56">
        <v>1003</v>
      </c>
      <c r="B434" s="11" t="s">
        <v>72</v>
      </c>
      <c r="C434" s="8" t="s">
        <v>33</v>
      </c>
      <c r="D434" s="74">
        <v>43321</v>
      </c>
      <c r="E434" s="56">
        <v>8</v>
      </c>
      <c r="F434" s="75">
        <v>61</v>
      </c>
      <c r="G434" s="75">
        <f>VLOOKUP(D434,'Trial Details 2018'!$P$1:$AA$80,2,FALSE)</f>
        <v>221</v>
      </c>
      <c r="H434" s="58">
        <f>VLOOKUP(D434,'Trial Details 2018'!$AC$1:$AO$80,11,FALSE)</f>
        <v>1221.1749999999997</v>
      </c>
      <c r="I434" s="56">
        <v>6</v>
      </c>
      <c r="J434" s="56">
        <v>698.32</v>
      </c>
      <c r="K434" s="80"/>
      <c r="M434"/>
    </row>
    <row r="435" spans="1:13" x14ac:dyDescent="0.25">
      <c r="A435" s="56">
        <v>1003</v>
      </c>
      <c r="B435" s="11" t="s">
        <v>72</v>
      </c>
      <c r="C435" s="8" t="s">
        <v>34</v>
      </c>
      <c r="D435" s="74">
        <v>43321</v>
      </c>
      <c r="E435" s="56">
        <v>8</v>
      </c>
      <c r="F435" s="75">
        <v>61</v>
      </c>
      <c r="G435" s="75">
        <f>VLOOKUP(D435,'Trial Details 2018'!$P$1:$AA$80,2,FALSE)</f>
        <v>221</v>
      </c>
      <c r="H435" s="58">
        <f>VLOOKUP(D435,'Trial Details 2018'!$AC$1:$AO$80,11,FALSE)</f>
        <v>1221.1749999999997</v>
      </c>
      <c r="I435" s="56">
        <v>5</v>
      </c>
      <c r="J435" s="56">
        <v>748.15</v>
      </c>
      <c r="K435" s="80"/>
      <c r="M435"/>
    </row>
    <row r="436" spans="1:13" x14ac:dyDescent="0.25">
      <c r="A436" s="56">
        <v>1003</v>
      </c>
      <c r="B436" s="11" t="s">
        <v>72</v>
      </c>
      <c r="C436" s="8" t="s">
        <v>35</v>
      </c>
      <c r="D436" s="74">
        <v>43321</v>
      </c>
      <c r="E436" s="56">
        <v>8</v>
      </c>
      <c r="F436" s="75">
        <v>61</v>
      </c>
      <c r="G436" s="75">
        <f>VLOOKUP(D436,'Trial Details 2018'!$P$1:$AA$80,2,FALSE)</f>
        <v>221</v>
      </c>
      <c r="H436" s="58">
        <f>VLOOKUP(D436,'Trial Details 2018'!$AC$1:$AO$80,11,FALSE)</f>
        <v>1221.1749999999997</v>
      </c>
      <c r="I436" s="56">
        <v>7</v>
      </c>
      <c r="J436" s="56">
        <v>259.05</v>
      </c>
      <c r="K436" s="80"/>
      <c r="M436"/>
    </row>
    <row r="437" spans="1:13" x14ac:dyDescent="0.25">
      <c r="A437" s="56">
        <v>1004</v>
      </c>
      <c r="B437" s="11" t="s">
        <v>69</v>
      </c>
      <c r="C437" s="8" t="s">
        <v>31</v>
      </c>
      <c r="D437" s="74">
        <v>43321</v>
      </c>
      <c r="E437" s="56">
        <v>8</v>
      </c>
      <c r="F437" s="75">
        <v>61</v>
      </c>
      <c r="G437" s="75">
        <f>VLOOKUP(D437,'Trial Details 2018'!$P$1:$AA$80,2,FALSE)</f>
        <v>221</v>
      </c>
      <c r="H437" s="58">
        <f>VLOOKUP(D437,'Trial Details 2018'!$AC$1:$AO$80,11,FALSE)</f>
        <v>1221.1749999999997</v>
      </c>
      <c r="I437" s="56">
        <v>4</v>
      </c>
      <c r="J437" s="56">
        <v>941.9</v>
      </c>
      <c r="K437" s="80"/>
      <c r="M437"/>
    </row>
    <row r="438" spans="1:13" x14ac:dyDescent="0.25">
      <c r="A438" s="56">
        <v>1004</v>
      </c>
      <c r="B438" s="11" t="s">
        <v>69</v>
      </c>
      <c r="C438" s="8" t="s">
        <v>32</v>
      </c>
      <c r="D438" s="74">
        <v>43321</v>
      </c>
      <c r="E438" s="56">
        <v>8</v>
      </c>
      <c r="F438" s="75">
        <v>61</v>
      </c>
      <c r="G438" s="75">
        <f>VLOOKUP(D438,'Trial Details 2018'!$P$1:$AA$80,2,FALSE)</f>
        <v>221</v>
      </c>
      <c r="H438" s="58">
        <f>VLOOKUP(D438,'Trial Details 2018'!$AC$1:$AO$80,11,FALSE)</f>
        <v>1221.1749999999997</v>
      </c>
      <c r="I438" s="56">
        <v>8</v>
      </c>
      <c r="J438" s="56">
        <v>825.62</v>
      </c>
      <c r="K438" s="80"/>
      <c r="M438"/>
    </row>
    <row r="439" spans="1:13" x14ac:dyDescent="0.25">
      <c r="A439" s="56">
        <v>1004</v>
      </c>
      <c r="B439" s="11" t="s">
        <v>69</v>
      </c>
      <c r="C439" s="8" t="s">
        <v>33</v>
      </c>
      <c r="D439" s="74">
        <v>43321</v>
      </c>
      <c r="E439" s="56">
        <v>8</v>
      </c>
      <c r="F439" s="75">
        <v>61</v>
      </c>
      <c r="G439" s="75">
        <f>VLOOKUP(D439,'Trial Details 2018'!$P$1:$AA$80,2,FALSE)</f>
        <v>221</v>
      </c>
      <c r="H439" s="58">
        <f>VLOOKUP(D439,'Trial Details 2018'!$AC$1:$AO$80,11,FALSE)</f>
        <v>1221.1749999999997</v>
      </c>
      <c r="I439" s="56">
        <v>11</v>
      </c>
      <c r="J439" s="56">
        <v>1142.77</v>
      </c>
      <c r="K439" s="80"/>
      <c r="M439"/>
    </row>
    <row r="440" spans="1:13" x14ac:dyDescent="0.25">
      <c r="A440" s="56">
        <v>1004</v>
      </c>
      <c r="B440" s="11" t="s">
        <v>69</v>
      </c>
      <c r="C440" s="8" t="s">
        <v>34</v>
      </c>
      <c r="D440" s="74">
        <v>43321</v>
      </c>
      <c r="E440" s="56">
        <v>8</v>
      </c>
      <c r="F440" s="75">
        <v>61</v>
      </c>
      <c r="G440" s="75">
        <f>VLOOKUP(D440,'Trial Details 2018'!$P$1:$AA$80,2,FALSE)</f>
        <v>221</v>
      </c>
      <c r="H440" s="58">
        <f>VLOOKUP(D440,'Trial Details 2018'!$AC$1:$AO$80,11,FALSE)</f>
        <v>1221.1749999999997</v>
      </c>
      <c r="I440" s="56">
        <v>11</v>
      </c>
      <c r="J440" s="56">
        <v>1309.78</v>
      </c>
      <c r="K440" s="80"/>
      <c r="M440"/>
    </row>
    <row r="441" spans="1:13" x14ac:dyDescent="0.25">
      <c r="A441" s="56">
        <v>1004</v>
      </c>
      <c r="B441" s="11" t="s">
        <v>69</v>
      </c>
      <c r="C441" s="8" t="s">
        <v>35</v>
      </c>
      <c r="D441" s="74">
        <v>43321</v>
      </c>
      <c r="E441" s="56">
        <v>8</v>
      </c>
      <c r="F441" s="75">
        <v>61</v>
      </c>
      <c r="G441" s="75">
        <f>VLOOKUP(D441,'Trial Details 2018'!$P$1:$AA$80,2,FALSE)</f>
        <v>221</v>
      </c>
      <c r="H441" s="58">
        <f>VLOOKUP(D441,'Trial Details 2018'!$AC$1:$AO$80,11,FALSE)</f>
        <v>1221.1749999999997</v>
      </c>
      <c r="I441" s="56">
        <v>8</v>
      </c>
      <c r="J441" s="56">
        <v>1156.47</v>
      </c>
      <c r="K441" s="80"/>
      <c r="M441"/>
    </row>
    <row r="442" spans="1:13" x14ac:dyDescent="0.25">
      <c r="A442" s="56">
        <v>1005</v>
      </c>
      <c r="B442" s="11" t="s">
        <v>69</v>
      </c>
      <c r="C442" s="8" t="s">
        <v>31</v>
      </c>
      <c r="D442" s="74">
        <v>43321</v>
      </c>
      <c r="E442" s="56">
        <v>8</v>
      </c>
      <c r="F442" s="75">
        <v>61</v>
      </c>
      <c r="G442" s="75">
        <f>VLOOKUP(D442,'Trial Details 2018'!$P$1:$AA$80,2,FALSE)</f>
        <v>221</v>
      </c>
      <c r="H442" s="58">
        <f>VLOOKUP(D442,'Trial Details 2018'!$AC$1:$AO$80,11,FALSE)</f>
        <v>1221.1749999999997</v>
      </c>
      <c r="I442" s="56">
        <v>5</v>
      </c>
      <c r="J442" s="56">
        <v>605.29999999999995</v>
      </c>
      <c r="K442" s="80"/>
      <c r="M442"/>
    </row>
    <row r="443" spans="1:13" x14ac:dyDescent="0.25">
      <c r="A443" s="56">
        <v>1005</v>
      </c>
      <c r="B443" s="11" t="s">
        <v>69</v>
      </c>
      <c r="C443" s="8" t="s">
        <v>32</v>
      </c>
      <c r="D443" s="74">
        <v>43321</v>
      </c>
      <c r="E443" s="56">
        <v>8</v>
      </c>
      <c r="F443" s="75">
        <v>61</v>
      </c>
      <c r="G443" s="75">
        <f>VLOOKUP(D443,'Trial Details 2018'!$P$1:$AA$80,2,FALSE)</f>
        <v>221</v>
      </c>
      <c r="H443" s="58">
        <f>VLOOKUP(D443,'Trial Details 2018'!$AC$1:$AO$80,11,FALSE)</f>
        <v>1221.1749999999997</v>
      </c>
      <c r="I443" s="56">
        <v>4</v>
      </c>
      <c r="J443" s="56">
        <v>705.7</v>
      </c>
      <c r="K443" s="80"/>
      <c r="M443"/>
    </row>
    <row r="444" spans="1:13" x14ac:dyDescent="0.25">
      <c r="A444" s="56">
        <v>1005</v>
      </c>
      <c r="B444" s="11" t="s">
        <v>69</v>
      </c>
      <c r="C444" s="8" t="s">
        <v>33</v>
      </c>
      <c r="D444" s="74">
        <v>43321</v>
      </c>
      <c r="E444" s="56">
        <v>8</v>
      </c>
      <c r="F444" s="75">
        <v>61</v>
      </c>
      <c r="G444" s="75">
        <f>VLOOKUP(D444,'Trial Details 2018'!$P$1:$AA$80,2,FALSE)</f>
        <v>221</v>
      </c>
      <c r="H444" s="58">
        <f>VLOOKUP(D444,'Trial Details 2018'!$AC$1:$AO$80,11,FALSE)</f>
        <v>1221.1749999999997</v>
      </c>
      <c r="I444" s="56">
        <v>7</v>
      </c>
      <c r="J444" s="56">
        <v>1037.44</v>
      </c>
      <c r="K444" s="80"/>
      <c r="M444"/>
    </row>
    <row r="445" spans="1:13" x14ac:dyDescent="0.25">
      <c r="A445" s="56">
        <v>1005</v>
      </c>
      <c r="B445" s="11" t="s">
        <v>69</v>
      </c>
      <c r="C445" s="8" t="s">
        <v>34</v>
      </c>
      <c r="D445" s="74">
        <v>43321</v>
      </c>
      <c r="E445" s="56">
        <v>8</v>
      </c>
      <c r="F445" s="75">
        <v>61</v>
      </c>
      <c r="G445" s="75">
        <f>VLOOKUP(D445,'Trial Details 2018'!$P$1:$AA$80,2,FALSE)</f>
        <v>221</v>
      </c>
      <c r="H445" s="58">
        <f>VLOOKUP(D445,'Trial Details 2018'!$AC$1:$AO$80,11,FALSE)</f>
        <v>1221.1749999999997</v>
      </c>
      <c r="I445" s="56">
        <v>6</v>
      </c>
      <c r="J445" s="56">
        <v>1034.3900000000001</v>
      </c>
      <c r="K445" s="80"/>
      <c r="M445"/>
    </row>
    <row r="446" spans="1:13" x14ac:dyDescent="0.25">
      <c r="A446" s="56">
        <v>1005</v>
      </c>
      <c r="B446" s="11" t="s">
        <v>69</v>
      </c>
      <c r="C446" s="8" t="s">
        <v>35</v>
      </c>
      <c r="D446" s="74">
        <v>43321</v>
      </c>
      <c r="E446" s="56">
        <v>8</v>
      </c>
      <c r="F446" s="75">
        <v>61</v>
      </c>
      <c r="G446" s="75">
        <f>VLOOKUP(D446,'Trial Details 2018'!$P$1:$AA$80,2,FALSE)</f>
        <v>221</v>
      </c>
      <c r="H446" s="58">
        <f>VLOOKUP(D446,'Trial Details 2018'!$AC$1:$AO$80,11,FALSE)</f>
        <v>1221.1749999999997</v>
      </c>
      <c r="I446" s="56">
        <v>6</v>
      </c>
      <c r="J446" s="56">
        <v>637.82000000000005</v>
      </c>
      <c r="K446" s="80"/>
      <c r="M446"/>
    </row>
    <row r="447" spans="1:13" x14ac:dyDescent="0.25">
      <c r="A447" s="56">
        <v>1006</v>
      </c>
      <c r="B447" s="11" t="s">
        <v>72</v>
      </c>
      <c r="C447" s="8" t="s">
        <v>31</v>
      </c>
      <c r="D447" s="74">
        <v>43321</v>
      </c>
      <c r="E447" s="56">
        <v>8</v>
      </c>
      <c r="F447" s="75">
        <v>61</v>
      </c>
      <c r="G447" s="75">
        <f>VLOOKUP(D447,'Trial Details 2018'!$P$1:$AA$80,2,FALSE)</f>
        <v>221</v>
      </c>
      <c r="H447" s="58">
        <f>VLOOKUP(D447,'Trial Details 2018'!$AC$1:$AO$80,11,FALSE)</f>
        <v>1221.1749999999997</v>
      </c>
      <c r="I447" s="56">
        <v>4</v>
      </c>
      <c r="J447" s="56">
        <v>526.21</v>
      </c>
      <c r="K447" s="80"/>
      <c r="M447"/>
    </row>
    <row r="448" spans="1:13" x14ac:dyDescent="0.25">
      <c r="A448" s="56">
        <v>1006</v>
      </c>
      <c r="B448" s="11" t="s">
        <v>72</v>
      </c>
      <c r="C448" s="8" t="s">
        <v>32</v>
      </c>
      <c r="D448" s="74">
        <v>43321</v>
      </c>
      <c r="E448" s="56">
        <v>8</v>
      </c>
      <c r="F448" s="75">
        <v>61</v>
      </c>
      <c r="G448" s="75">
        <f>VLOOKUP(D448,'Trial Details 2018'!$P$1:$AA$80,2,FALSE)</f>
        <v>221</v>
      </c>
      <c r="H448" s="58">
        <f>VLOOKUP(D448,'Trial Details 2018'!$AC$1:$AO$80,11,FALSE)</f>
        <v>1221.1749999999997</v>
      </c>
      <c r="I448" s="56">
        <v>5</v>
      </c>
      <c r="J448" s="56">
        <v>776.63</v>
      </c>
      <c r="K448" s="80"/>
      <c r="M448"/>
    </row>
    <row r="449" spans="1:13" x14ac:dyDescent="0.25">
      <c r="A449" s="56">
        <v>1006</v>
      </c>
      <c r="B449" s="11" t="s">
        <v>72</v>
      </c>
      <c r="C449" s="8" t="s">
        <v>33</v>
      </c>
      <c r="D449" s="74">
        <v>43321</v>
      </c>
      <c r="E449" s="56">
        <v>8</v>
      </c>
      <c r="F449" s="75">
        <v>61</v>
      </c>
      <c r="G449" s="75">
        <f>VLOOKUP(D449,'Trial Details 2018'!$P$1:$AA$80,2,FALSE)</f>
        <v>221</v>
      </c>
      <c r="H449" s="58">
        <f>VLOOKUP(D449,'Trial Details 2018'!$AC$1:$AO$80,11,FALSE)</f>
        <v>1221.1749999999997</v>
      </c>
      <c r="I449" s="56">
        <v>6</v>
      </c>
      <c r="J449" s="56">
        <v>894.44</v>
      </c>
      <c r="K449" s="80"/>
      <c r="M449"/>
    </row>
    <row r="450" spans="1:13" x14ac:dyDescent="0.25">
      <c r="A450" s="56">
        <v>1006</v>
      </c>
      <c r="B450" s="11" t="s">
        <v>72</v>
      </c>
      <c r="C450" s="8" t="s">
        <v>34</v>
      </c>
      <c r="D450" s="74">
        <v>43321</v>
      </c>
      <c r="E450" s="56">
        <v>8</v>
      </c>
      <c r="F450" s="75">
        <v>61</v>
      </c>
      <c r="G450" s="75">
        <f>VLOOKUP(D450,'Trial Details 2018'!$P$1:$AA$80,2,FALSE)</f>
        <v>221</v>
      </c>
      <c r="H450" s="58">
        <f>VLOOKUP(D450,'Trial Details 2018'!$AC$1:$AO$80,11,FALSE)</f>
        <v>1221.1749999999997</v>
      </c>
      <c r="I450" s="56">
        <v>6</v>
      </c>
      <c r="J450" s="56">
        <v>753.42</v>
      </c>
      <c r="K450" s="80"/>
      <c r="M450"/>
    </row>
    <row r="451" spans="1:13" x14ac:dyDescent="0.25">
      <c r="A451" s="56">
        <v>1006</v>
      </c>
      <c r="B451" s="11" t="s">
        <v>72</v>
      </c>
      <c r="C451" s="8" t="s">
        <v>35</v>
      </c>
      <c r="D451" s="74">
        <v>43321</v>
      </c>
      <c r="E451" s="56">
        <v>8</v>
      </c>
      <c r="F451" s="75">
        <v>61</v>
      </c>
      <c r="G451" s="75">
        <f>VLOOKUP(D451,'Trial Details 2018'!$P$1:$AA$80,2,FALSE)</f>
        <v>221</v>
      </c>
      <c r="H451" s="58">
        <f>VLOOKUP(D451,'Trial Details 2018'!$AC$1:$AO$80,11,FALSE)</f>
        <v>1221.1749999999997</v>
      </c>
      <c r="I451" s="56">
        <v>6</v>
      </c>
      <c r="J451" s="56">
        <v>1098.3599999999999</v>
      </c>
      <c r="K451" s="80"/>
      <c r="M451"/>
    </row>
    <row r="452" spans="1:13" x14ac:dyDescent="0.25">
      <c r="A452" s="56">
        <v>1007</v>
      </c>
      <c r="B452" s="11" t="s">
        <v>70</v>
      </c>
      <c r="C452" s="8" t="s">
        <v>31</v>
      </c>
      <c r="D452" s="74">
        <v>43321</v>
      </c>
      <c r="E452" s="56">
        <v>8</v>
      </c>
      <c r="F452" s="75">
        <v>61</v>
      </c>
      <c r="G452" s="75">
        <f>VLOOKUP(D452,'Trial Details 2018'!$P$1:$AA$80,2,FALSE)</f>
        <v>221</v>
      </c>
      <c r="H452" s="58">
        <f>VLOOKUP(D452,'Trial Details 2018'!$AC$1:$AO$80,11,FALSE)</f>
        <v>1221.1749999999997</v>
      </c>
      <c r="I452" s="56">
        <v>6</v>
      </c>
      <c r="J452" s="56">
        <v>687.81</v>
      </c>
      <c r="K452" s="80"/>
      <c r="M452"/>
    </row>
    <row r="453" spans="1:13" x14ac:dyDescent="0.25">
      <c r="A453" s="56">
        <v>1007</v>
      </c>
      <c r="B453" s="11" t="s">
        <v>70</v>
      </c>
      <c r="C453" s="8" t="s">
        <v>32</v>
      </c>
      <c r="D453" s="74">
        <v>43321</v>
      </c>
      <c r="E453" s="56">
        <v>8</v>
      </c>
      <c r="F453" s="75">
        <v>61</v>
      </c>
      <c r="G453" s="75">
        <f>VLOOKUP(D453,'Trial Details 2018'!$P$1:$AA$80,2,FALSE)</f>
        <v>221</v>
      </c>
      <c r="H453" s="58">
        <f>VLOOKUP(D453,'Trial Details 2018'!$AC$1:$AO$80,11,FALSE)</f>
        <v>1221.1749999999997</v>
      </c>
      <c r="I453" s="56">
        <v>8</v>
      </c>
      <c r="J453" s="56">
        <v>1183.79</v>
      </c>
      <c r="K453" s="80"/>
      <c r="M453"/>
    </row>
    <row r="454" spans="1:13" x14ac:dyDescent="0.25">
      <c r="A454" s="56">
        <v>1007</v>
      </c>
      <c r="B454" s="11" t="s">
        <v>70</v>
      </c>
      <c r="C454" s="8" t="s">
        <v>33</v>
      </c>
      <c r="D454" s="74">
        <v>43321</v>
      </c>
      <c r="E454" s="56">
        <v>8</v>
      </c>
      <c r="F454" s="75">
        <v>61</v>
      </c>
      <c r="G454" s="75">
        <f>VLOOKUP(D454,'Trial Details 2018'!$P$1:$AA$80,2,FALSE)</f>
        <v>221</v>
      </c>
      <c r="H454" s="58">
        <f>VLOOKUP(D454,'Trial Details 2018'!$AC$1:$AO$80,11,FALSE)</f>
        <v>1221.1749999999997</v>
      </c>
      <c r="I454" s="56">
        <v>9</v>
      </c>
      <c r="J454" s="56">
        <v>1106.2</v>
      </c>
      <c r="K454" s="80"/>
      <c r="M454"/>
    </row>
    <row r="455" spans="1:13" x14ac:dyDescent="0.25">
      <c r="A455" s="56">
        <v>1007</v>
      </c>
      <c r="B455" s="11" t="s">
        <v>70</v>
      </c>
      <c r="C455" s="8" t="s">
        <v>34</v>
      </c>
      <c r="D455" s="74">
        <v>43321</v>
      </c>
      <c r="E455" s="56">
        <v>8</v>
      </c>
      <c r="F455" s="75">
        <v>61</v>
      </c>
      <c r="G455" s="75">
        <f>VLOOKUP(D455,'Trial Details 2018'!$P$1:$AA$80,2,FALSE)</f>
        <v>221</v>
      </c>
      <c r="H455" s="58">
        <f>VLOOKUP(D455,'Trial Details 2018'!$AC$1:$AO$80,11,FALSE)</f>
        <v>1221.1749999999997</v>
      </c>
      <c r="I455" s="56">
        <v>6</v>
      </c>
      <c r="J455" s="56">
        <v>847.39</v>
      </c>
      <c r="K455" s="80"/>
      <c r="M455"/>
    </row>
    <row r="456" spans="1:13" x14ac:dyDescent="0.25">
      <c r="A456" s="56">
        <v>1007</v>
      </c>
      <c r="B456" s="11" t="s">
        <v>70</v>
      </c>
      <c r="C456" s="8" t="s">
        <v>35</v>
      </c>
      <c r="D456" s="74">
        <v>43321</v>
      </c>
      <c r="E456" s="56">
        <v>8</v>
      </c>
      <c r="F456" s="75">
        <v>61</v>
      </c>
      <c r="G456" s="75">
        <f>VLOOKUP(D456,'Trial Details 2018'!$P$1:$AA$80,2,FALSE)</f>
        <v>221</v>
      </c>
      <c r="H456" s="58">
        <f>VLOOKUP(D456,'Trial Details 2018'!$AC$1:$AO$80,11,FALSE)</f>
        <v>1221.1749999999997</v>
      </c>
      <c r="I456" s="56">
        <v>7</v>
      </c>
      <c r="J456" s="56">
        <v>853.24</v>
      </c>
      <c r="K456" s="80"/>
      <c r="M456"/>
    </row>
    <row r="457" spans="1:13" x14ac:dyDescent="0.25">
      <c r="A457" s="56">
        <v>1008</v>
      </c>
      <c r="B457" s="11" t="s">
        <v>28</v>
      </c>
      <c r="C457" s="8" t="s">
        <v>31</v>
      </c>
      <c r="D457" s="74">
        <v>43321</v>
      </c>
      <c r="E457" s="56">
        <v>8</v>
      </c>
      <c r="F457" s="75">
        <v>61</v>
      </c>
      <c r="G457" s="75">
        <f>VLOOKUP(D457,'Trial Details 2018'!$P$1:$AA$80,2,FALSE)</f>
        <v>221</v>
      </c>
      <c r="H457" s="58">
        <f>VLOOKUP(D457,'Trial Details 2018'!$AC$1:$AO$80,11,FALSE)</f>
        <v>1221.1749999999997</v>
      </c>
      <c r="I457" s="56">
        <v>10</v>
      </c>
      <c r="J457" s="56">
        <v>868.5</v>
      </c>
      <c r="K457" s="80"/>
      <c r="M457"/>
    </row>
    <row r="458" spans="1:13" x14ac:dyDescent="0.25">
      <c r="A458" s="56">
        <v>1008</v>
      </c>
      <c r="B458" s="11" t="s">
        <v>28</v>
      </c>
      <c r="C458" s="8" t="s">
        <v>32</v>
      </c>
      <c r="D458" s="74">
        <v>43321</v>
      </c>
      <c r="E458" s="56">
        <v>8</v>
      </c>
      <c r="F458" s="75">
        <v>61</v>
      </c>
      <c r="G458" s="75">
        <f>VLOOKUP(D458,'Trial Details 2018'!$P$1:$AA$80,2,FALSE)</f>
        <v>221</v>
      </c>
      <c r="H458" s="58">
        <f>VLOOKUP(D458,'Trial Details 2018'!$AC$1:$AO$80,11,FALSE)</f>
        <v>1221.1749999999997</v>
      </c>
      <c r="I458" s="56">
        <v>5</v>
      </c>
      <c r="J458" s="56">
        <v>721.91</v>
      </c>
      <c r="K458" s="80"/>
      <c r="M458"/>
    </row>
    <row r="459" spans="1:13" x14ac:dyDescent="0.25">
      <c r="A459" s="56">
        <v>1008</v>
      </c>
      <c r="B459" s="11" t="s">
        <v>28</v>
      </c>
      <c r="C459" s="8" t="s">
        <v>33</v>
      </c>
      <c r="D459" s="74">
        <v>43321</v>
      </c>
      <c r="E459" s="56">
        <v>8</v>
      </c>
      <c r="F459" s="75">
        <v>61</v>
      </c>
      <c r="G459" s="75">
        <f>VLOOKUP(D459,'Trial Details 2018'!$P$1:$AA$80,2,FALSE)</f>
        <v>221</v>
      </c>
      <c r="H459" s="58">
        <f>VLOOKUP(D459,'Trial Details 2018'!$AC$1:$AO$80,11,FALSE)</f>
        <v>1221.1749999999997</v>
      </c>
      <c r="I459" s="56">
        <v>8</v>
      </c>
      <c r="J459" s="56">
        <v>867.31</v>
      </c>
      <c r="K459" s="80"/>
      <c r="M459"/>
    </row>
    <row r="460" spans="1:13" x14ac:dyDescent="0.25">
      <c r="A460" s="56">
        <v>1008</v>
      </c>
      <c r="B460" s="11" t="s">
        <v>28</v>
      </c>
      <c r="C460" s="8" t="s">
        <v>34</v>
      </c>
      <c r="D460" s="74">
        <v>43321</v>
      </c>
      <c r="E460" s="56">
        <v>8</v>
      </c>
      <c r="F460" s="75">
        <v>61</v>
      </c>
      <c r="G460" s="75">
        <f>VLOOKUP(D460,'Trial Details 2018'!$P$1:$AA$80,2,FALSE)</f>
        <v>221</v>
      </c>
      <c r="H460" s="58">
        <f>VLOOKUP(D460,'Trial Details 2018'!$AC$1:$AO$80,11,FALSE)</f>
        <v>1221.1749999999997</v>
      </c>
      <c r="I460" s="56">
        <v>8</v>
      </c>
      <c r="J460" s="56">
        <v>1187.21</v>
      </c>
      <c r="K460" s="80"/>
      <c r="M460"/>
    </row>
    <row r="461" spans="1:13" x14ac:dyDescent="0.25">
      <c r="A461" s="56">
        <v>1008</v>
      </c>
      <c r="B461" s="11" t="s">
        <v>28</v>
      </c>
      <c r="C461" s="8" t="s">
        <v>35</v>
      </c>
      <c r="D461" s="74">
        <v>43321</v>
      </c>
      <c r="E461" s="56">
        <v>8</v>
      </c>
      <c r="F461" s="75">
        <v>61</v>
      </c>
      <c r="G461" s="75">
        <f>VLOOKUP(D461,'Trial Details 2018'!$P$1:$AA$80,2,FALSE)</f>
        <v>221</v>
      </c>
      <c r="H461" s="58">
        <f>VLOOKUP(D461,'Trial Details 2018'!$AC$1:$AO$80,11,FALSE)</f>
        <v>1221.1749999999997</v>
      </c>
      <c r="I461" s="56">
        <v>7</v>
      </c>
      <c r="J461" s="56">
        <v>1033.3900000000001</v>
      </c>
      <c r="K461" s="80"/>
      <c r="M461"/>
    </row>
    <row r="462" spans="1:13" x14ac:dyDescent="0.25">
      <c r="A462" s="56">
        <v>1009</v>
      </c>
      <c r="B462" s="11" t="s">
        <v>28</v>
      </c>
      <c r="C462" s="8" t="s">
        <v>31</v>
      </c>
      <c r="D462" s="74">
        <v>43321</v>
      </c>
      <c r="E462" s="56">
        <v>8</v>
      </c>
      <c r="F462" s="75">
        <v>61</v>
      </c>
      <c r="G462" s="75">
        <f>VLOOKUP(D462,'Trial Details 2018'!$P$1:$AA$80,2,FALSE)</f>
        <v>221</v>
      </c>
      <c r="H462" s="58">
        <f>VLOOKUP(D462,'Trial Details 2018'!$AC$1:$AO$80,11,FALSE)</f>
        <v>1221.1749999999997</v>
      </c>
      <c r="I462" s="56">
        <v>8</v>
      </c>
      <c r="J462" s="56">
        <v>632.42999999999995</v>
      </c>
      <c r="K462" s="80"/>
      <c r="M462"/>
    </row>
    <row r="463" spans="1:13" x14ac:dyDescent="0.25">
      <c r="A463" s="56">
        <v>1009</v>
      </c>
      <c r="B463" s="11" t="s">
        <v>28</v>
      </c>
      <c r="C463" s="8" t="s">
        <v>32</v>
      </c>
      <c r="D463" s="74">
        <v>43321</v>
      </c>
      <c r="E463" s="56">
        <v>8</v>
      </c>
      <c r="F463" s="75">
        <v>61</v>
      </c>
      <c r="G463" s="75">
        <f>VLOOKUP(D463,'Trial Details 2018'!$P$1:$AA$80,2,FALSE)</f>
        <v>221</v>
      </c>
      <c r="H463" s="58">
        <f>VLOOKUP(D463,'Trial Details 2018'!$AC$1:$AO$80,11,FALSE)</f>
        <v>1221.1749999999997</v>
      </c>
      <c r="I463" s="56">
        <v>11</v>
      </c>
      <c r="J463" s="56">
        <v>1443.64</v>
      </c>
      <c r="K463" s="80"/>
      <c r="M463"/>
    </row>
    <row r="464" spans="1:13" x14ac:dyDescent="0.25">
      <c r="A464" s="56">
        <v>1009</v>
      </c>
      <c r="B464" s="11" t="s">
        <v>28</v>
      </c>
      <c r="C464" s="8" t="s">
        <v>33</v>
      </c>
      <c r="D464" s="74">
        <v>43321</v>
      </c>
      <c r="E464" s="56">
        <v>8</v>
      </c>
      <c r="F464" s="75">
        <v>61</v>
      </c>
      <c r="G464" s="75">
        <f>VLOOKUP(D464,'Trial Details 2018'!$P$1:$AA$80,2,FALSE)</f>
        <v>221</v>
      </c>
      <c r="H464" s="58">
        <f>VLOOKUP(D464,'Trial Details 2018'!$AC$1:$AO$80,11,FALSE)</f>
        <v>1221.1749999999997</v>
      </c>
      <c r="I464" s="56">
        <v>7</v>
      </c>
      <c r="J464" s="56">
        <v>1138.8499999999999</v>
      </c>
      <c r="K464" s="80"/>
      <c r="M464"/>
    </row>
    <row r="465" spans="1:13" x14ac:dyDescent="0.25">
      <c r="A465" s="56">
        <v>1009</v>
      </c>
      <c r="B465" s="11" t="s">
        <v>28</v>
      </c>
      <c r="C465" s="8" t="s">
        <v>34</v>
      </c>
      <c r="D465" s="74">
        <v>43321</v>
      </c>
      <c r="E465" s="56">
        <v>8</v>
      </c>
      <c r="F465" s="75">
        <v>61</v>
      </c>
      <c r="G465" s="75">
        <f>VLOOKUP(D465,'Trial Details 2018'!$P$1:$AA$80,2,FALSE)</f>
        <v>221</v>
      </c>
      <c r="H465" s="58">
        <f>VLOOKUP(D465,'Trial Details 2018'!$AC$1:$AO$80,11,FALSE)</f>
        <v>1221.1749999999997</v>
      </c>
      <c r="I465" s="56">
        <v>5</v>
      </c>
      <c r="J465" s="56">
        <v>894.72</v>
      </c>
      <c r="K465" s="80"/>
      <c r="M465"/>
    </row>
    <row r="466" spans="1:13" x14ac:dyDescent="0.25">
      <c r="A466" s="56">
        <v>1009</v>
      </c>
      <c r="B466" s="11" t="s">
        <v>28</v>
      </c>
      <c r="C466" s="8" t="s">
        <v>35</v>
      </c>
      <c r="D466" s="74">
        <v>43321</v>
      </c>
      <c r="E466" s="56">
        <v>8</v>
      </c>
      <c r="F466" s="75">
        <v>61</v>
      </c>
      <c r="G466" s="75">
        <f>VLOOKUP(D466,'Trial Details 2018'!$P$1:$AA$80,2,FALSE)</f>
        <v>221</v>
      </c>
      <c r="H466" s="58">
        <f>VLOOKUP(D466,'Trial Details 2018'!$AC$1:$AO$80,11,FALSE)</f>
        <v>1221.1749999999997</v>
      </c>
      <c r="I466" s="56">
        <v>6</v>
      </c>
      <c r="J466" s="56">
        <v>792.03</v>
      </c>
      <c r="K466" s="80"/>
      <c r="M466"/>
    </row>
    <row r="467" spans="1:13" x14ac:dyDescent="0.25">
      <c r="A467" s="56">
        <v>1010</v>
      </c>
      <c r="B467" s="11" t="s">
        <v>69</v>
      </c>
      <c r="C467" s="8" t="s">
        <v>31</v>
      </c>
      <c r="D467" s="74">
        <v>43321</v>
      </c>
      <c r="E467" s="56">
        <v>8</v>
      </c>
      <c r="F467" s="75">
        <v>61</v>
      </c>
      <c r="G467" s="75">
        <f>VLOOKUP(D467,'Trial Details 2018'!$P$1:$AA$80,2,FALSE)</f>
        <v>221</v>
      </c>
      <c r="H467" s="58">
        <f>VLOOKUP(D467,'Trial Details 2018'!$AC$1:$AO$80,11,FALSE)</f>
        <v>1221.1749999999997</v>
      </c>
      <c r="I467" s="56">
        <v>6</v>
      </c>
      <c r="J467" s="56">
        <v>666.93</v>
      </c>
      <c r="K467" s="80"/>
      <c r="M467"/>
    </row>
    <row r="468" spans="1:13" x14ac:dyDescent="0.25">
      <c r="A468" s="56">
        <v>1010</v>
      </c>
      <c r="B468" s="11" t="s">
        <v>69</v>
      </c>
      <c r="C468" s="8" t="s">
        <v>32</v>
      </c>
      <c r="D468" s="74">
        <v>43321</v>
      </c>
      <c r="E468" s="56">
        <v>8</v>
      </c>
      <c r="F468" s="75">
        <v>61</v>
      </c>
      <c r="G468" s="75">
        <f>VLOOKUP(D468,'Trial Details 2018'!$P$1:$AA$80,2,FALSE)</f>
        <v>221</v>
      </c>
      <c r="H468" s="58">
        <f>VLOOKUP(D468,'Trial Details 2018'!$AC$1:$AO$80,11,FALSE)</f>
        <v>1221.1749999999997</v>
      </c>
      <c r="I468" s="56">
        <v>6</v>
      </c>
      <c r="J468" s="56">
        <v>648.85</v>
      </c>
      <c r="K468" s="80"/>
      <c r="M468"/>
    </row>
    <row r="469" spans="1:13" x14ac:dyDescent="0.25">
      <c r="A469" s="56">
        <v>1010</v>
      </c>
      <c r="B469" s="11" t="s">
        <v>69</v>
      </c>
      <c r="C469" s="8" t="s">
        <v>33</v>
      </c>
      <c r="D469" s="74">
        <v>43321</v>
      </c>
      <c r="E469" s="56">
        <v>8</v>
      </c>
      <c r="F469" s="75">
        <v>61</v>
      </c>
      <c r="G469" s="75">
        <f>VLOOKUP(D469,'Trial Details 2018'!$P$1:$AA$80,2,FALSE)</f>
        <v>221</v>
      </c>
      <c r="H469" s="58">
        <f>VLOOKUP(D469,'Trial Details 2018'!$AC$1:$AO$80,11,FALSE)</f>
        <v>1221.1749999999997</v>
      </c>
      <c r="I469" s="56">
        <v>3</v>
      </c>
      <c r="J469" s="56">
        <v>431.55</v>
      </c>
      <c r="K469" s="80"/>
      <c r="M469"/>
    </row>
    <row r="470" spans="1:13" x14ac:dyDescent="0.25">
      <c r="A470" s="56">
        <v>1010</v>
      </c>
      <c r="B470" s="11" t="s">
        <v>69</v>
      </c>
      <c r="C470" s="8" t="s">
        <v>34</v>
      </c>
      <c r="D470" s="74">
        <v>43321</v>
      </c>
      <c r="E470" s="56">
        <v>8</v>
      </c>
      <c r="F470" s="75">
        <v>61</v>
      </c>
      <c r="G470" s="75">
        <f>VLOOKUP(D470,'Trial Details 2018'!$P$1:$AA$80,2,FALSE)</f>
        <v>221</v>
      </c>
      <c r="H470" s="58">
        <f>VLOOKUP(D470,'Trial Details 2018'!$AC$1:$AO$80,11,FALSE)</f>
        <v>1221.1749999999997</v>
      </c>
      <c r="I470" s="56">
        <v>6</v>
      </c>
      <c r="J470" s="56">
        <v>758.21</v>
      </c>
      <c r="K470" s="80"/>
      <c r="M470"/>
    </row>
    <row r="471" spans="1:13" x14ac:dyDescent="0.25">
      <c r="A471" s="56">
        <v>1010</v>
      </c>
      <c r="B471" s="11" t="s">
        <v>69</v>
      </c>
      <c r="C471" s="8" t="s">
        <v>35</v>
      </c>
      <c r="D471" s="74">
        <v>43321</v>
      </c>
      <c r="E471" s="56">
        <v>8</v>
      </c>
      <c r="F471" s="75">
        <v>61</v>
      </c>
      <c r="G471" s="75">
        <f>VLOOKUP(D471,'Trial Details 2018'!$P$1:$AA$80,2,FALSE)</f>
        <v>221</v>
      </c>
      <c r="H471" s="58">
        <f>VLOOKUP(D471,'Trial Details 2018'!$AC$1:$AO$80,11,FALSE)</f>
        <v>1221.1749999999997</v>
      </c>
      <c r="I471" s="56">
        <v>11</v>
      </c>
      <c r="J471" s="56">
        <v>1618.46</v>
      </c>
      <c r="K471" s="80"/>
      <c r="M471"/>
    </row>
    <row r="472" spans="1:13" x14ac:dyDescent="0.25">
      <c r="A472" s="56">
        <v>1011</v>
      </c>
      <c r="B472" s="11" t="s">
        <v>72</v>
      </c>
      <c r="C472" s="8" t="s">
        <v>31</v>
      </c>
      <c r="D472" s="74">
        <v>43321</v>
      </c>
      <c r="E472" s="56">
        <v>8</v>
      </c>
      <c r="F472" s="75">
        <v>61</v>
      </c>
      <c r="G472" s="75">
        <f>VLOOKUP(D472,'Trial Details 2018'!$P$1:$AA$80,2,FALSE)</f>
        <v>221</v>
      </c>
      <c r="H472" s="58">
        <f>VLOOKUP(D472,'Trial Details 2018'!$AC$1:$AO$80,11,FALSE)</f>
        <v>1221.1749999999997</v>
      </c>
      <c r="I472" s="56">
        <v>6</v>
      </c>
      <c r="J472" s="56">
        <v>744.58</v>
      </c>
      <c r="K472" s="80"/>
      <c r="M472"/>
    </row>
    <row r="473" spans="1:13" x14ac:dyDescent="0.25">
      <c r="A473" s="56">
        <v>1011</v>
      </c>
      <c r="B473" s="11" t="s">
        <v>72</v>
      </c>
      <c r="C473" s="8" t="s">
        <v>32</v>
      </c>
      <c r="D473" s="74">
        <v>43321</v>
      </c>
      <c r="E473" s="56">
        <v>8</v>
      </c>
      <c r="F473" s="75">
        <v>61</v>
      </c>
      <c r="G473" s="75">
        <f>VLOOKUP(D473,'Trial Details 2018'!$P$1:$AA$80,2,FALSE)</f>
        <v>221</v>
      </c>
      <c r="H473" s="58">
        <f>VLOOKUP(D473,'Trial Details 2018'!$AC$1:$AO$80,11,FALSE)</f>
        <v>1221.1749999999997</v>
      </c>
      <c r="I473" s="56">
        <v>5</v>
      </c>
      <c r="J473" s="56">
        <v>572.58000000000004</v>
      </c>
      <c r="K473" s="80"/>
      <c r="M473"/>
    </row>
    <row r="474" spans="1:13" x14ac:dyDescent="0.25">
      <c r="A474" s="56">
        <v>1011</v>
      </c>
      <c r="B474" s="11" t="s">
        <v>72</v>
      </c>
      <c r="C474" s="8" t="s">
        <v>33</v>
      </c>
      <c r="D474" s="74">
        <v>43321</v>
      </c>
      <c r="E474" s="56">
        <v>8</v>
      </c>
      <c r="F474" s="75">
        <v>61</v>
      </c>
      <c r="G474" s="75">
        <f>VLOOKUP(D474,'Trial Details 2018'!$P$1:$AA$80,2,FALSE)</f>
        <v>221</v>
      </c>
      <c r="H474" s="58">
        <f>VLOOKUP(D474,'Trial Details 2018'!$AC$1:$AO$80,11,FALSE)</f>
        <v>1221.1749999999997</v>
      </c>
      <c r="I474" s="56">
        <v>4</v>
      </c>
      <c r="J474" s="56">
        <v>449.63</v>
      </c>
      <c r="K474" s="80"/>
      <c r="M474"/>
    </row>
    <row r="475" spans="1:13" x14ac:dyDescent="0.25">
      <c r="A475" s="56">
        <v>1011</v>
      </c>
      <c r="B475" s="11" t="s">
        <v>72</v>
      </c>
      <c r="C475" s="8" t="s">
        <v>34</v>
      </c>
      <c r="D475" s="74">
        <v>43321</v>
      </c>
      <c r="E475" s="56">
        <v>8</v>
      </c>
      <c r="F475" s="75">
        <v>61</v>
      </c>
      <c r="G475" s="75">
        <f>VLOOKUP(D475,'Trial Details 2018'!$P$1:$AA$80,2,FALSE)</f>
        <v>221</v>
      </c>
      <c r="H475" s="58">
        <f>VLOOKUP(D475,'Trial Details 2018'!$AC$1:$AO$80,11,FALSE)</f>
        <v>1221.1749999999997</v>
      </c>
      <c r="I475" s="56">
        <v>6</v>
      </c>
      <c r="J475" s="56">
        <v>693.47</v>
      </c>
      <c r="K475" s="80"/>
      <c r="M475"/>
    </row>
    <row r="476" spans="1:13" x14ac:dyDescent="0.25">
      <c r="A476" s="56">
        <v>1011</v>
      </c>
      <c r="B476" s="11" t="s">
        <v>72</v>
      </c>
      <c r="C476" s="8" t="s">
        <v>35</v>
      </c>
      <c r="D476" s="74">
        <v>43321</v>
      </c>
      <c r="E476" s="56">
        <v>8</v>
      </c>
      <c r="F476" s="75">
        <v>61</v>
      </c>
      <c r="G476" s="75">
        <f>VLOOKUP(D476,'Trial Details 2018'!$P$1:$AA$80,2,FALSE)</f>
        <v>221</v>
      </c>
      <c r="H476" s="58">
        <f>VLOOKUP(D476,'Trial Details 2018'!$AC$1:$AO$80,11,FALSE)</f>
        <v>1221.1749999999997</v>
      </c>
      <c r="I476" s="56">
        <v>7</v>
      </c>
      <c r="J476" s="56">
        <v>830.95</v>
      </c>
      <c r="K476" s="80"/>
      <c r="M476"/>
    </row>
    <row r="477" spans="1:13" x14ac:dyDescent="0.25">
      <c r="A477" s="56">
        <v>1012</v>
      </c>
      <c r="B477" s="11" t="s">
        <v>70</v>
      </c>
      <c r="C477" s="8" t="s">
        <v>31</v>
      </c>
      <c r="D477" s="74">
        <v>43321</v>
      </c>
      <c r="E477" s="56">
        <v>8</v>
      </c>
      <c r="F477" s="75">
        <v>61</v>
      </c>
      <c r="G477" s="75">
        <f>VLOOKUP(D477,'Trial Details 2018'!$P$1:$AA$80,2,FALSE)</f>
        <v>221</v>
      </c>
      <c r="H477" s="58">
        <f>VLOOKUP(D477,'Trial Details 2018'!$AC$1:$AO$80,11,FALSE)</f>
        <v>1221.1749999999997</v>
      </c>
      <c r="I477" s="56">
        <v>6</v>
      </c>
      <c r="J477" s="56">
        <v>754.46</v>
      </c>
      <c r="K477" s="80"/>
      <c r="M477"/>
    </row>
    <row r="478" spans="1:13" x14ac:dyDescent="0.25">
      <c r="A478" s="56">
        <v>1012</v>
      </c>
      <c r="B478" s="11" t="s">
        <v>70</v>
      </c>
      <c r="C478" s="8" t="s">
        <v>32</v>
      </c>
      <c r="D478" s="74">
        <v>43321</v>
      </c>
      <c r="E478" s="56">
        <v>8</v>
      </c>
      <c r="F478" s="75">
        <v>61</v>
      </c>
      <c r="G478" s="75">
        <f>VLOOKUP(D478,'Trial Details 2018'!$P$1:$AA$80,2,FALSE)</f>
        <v>221</v>
      </c>
      <c r="H478" s="58">
        <f>VLOOKUP(D478,'Trial Details 2018'!$AC$1:$AO$80,11,FALSE)</f>
        <v>1221.1749999999997</v>
      </c>
      <c r="I478" s="56">
        <v>8</v>
      </c>
      <c r="J478" s="56">
        <v>772.81</v>
      </c>
      <c r="K478" s="80"/>
      <c r="M478"/>
    </row>
    <row r="479" spans="1:13" x14ac:dyDescent="0.25">
      <c r="A479" s="56">
        <v>1012</v>
      </c>
      <c r="B479" s="11" t="s">
        <v>70</v>
      </c>
      <c r="C479" s="8" t="s">
        <v>33</v>
      </c>
      <c r="D479" s="74">
        <v>43321</v>
      </c>
      <c r="E479" s="56">
        <v>8</v>
      </c>
      <c r="F479" s="75">
        <v>61</v>
      </c>
      <c r="G479" s="75">
        <f>VLOOKUP(D479,'Trial Details 2018'!$P$1:$AA$80,2,FALSE)</f>
        <v>221</v>
      </c>
      <c r="H479" s="58">
        <f>VLOOKUP(D479,'Trial Details 2018'!$AC$1:$AO$80,11,FALSE)</f>
        <v>1221.1749999999997</v>
      </c>
      <c r="I479" s="56">
        <v>8</v>
      </c>
      <c r="J479" s="56">
        <v>573.30999999999995</v>
      </c>
      <c r="K479" s="80"/>
      <c r="M479"/>
    </row>
    <row r="480" spans="1:13" x14ac:dyDescent="0.25">
      <c r="A480" s="56">
        <v>1012</v>
      </c>
      <c r="B480" s="11" t="s">
        <v>70</v>
      </c>
      <c r="C480" s="8" t="s">
        <v>34</v>
      </c>
      <c r="D480" s="74">
        <v>43321</v>
      </c>
      <c r="E480" s="56">
        <v>8</v>
      </c>
      <c r="F480" s="75">
        <v>61</v>
      </c>
      <c r="G480" s="75">
        <f>VLOOKUP(D480,'Trial Details 2018'!$P$1:$AA$80,2,FALSE)</f>
        <v>221</v>
      </c>
      <c r="H480" s="58">
        <f>VLOOKUP(D480,'Trial Details 2018'!$AC$1:$AO$80,11,FALSE)</f>
        <v>1221.1749999999997</v>
      </c>
      <c r="I480" s="56">
        <v>10</v>
      </c>
      <c r="J480" s="56">
        <v>1017.67</v>
      </c>
      <c r="K480" s="80"/>
      <c r="M480"/>
    </row>
    <row r="481" spans="1:13" x14ac:dyDescent="0.25">
      <c r="A481" s="56">
        <v>1012</v>
      </c>
      <c r="B481" s="11" t="s">
        <v>70</v>
      </c>
      <c r="C481" s="8" t="s">
        <v>35</v>
      </c>
      <c r="D481" s="74">
        <v>43321</v>
      </c>
      <c r="E481" s="56">
        <v>8</v>
      </c>
      <c r="F481" s="75">
        <v>61</v>
      </c>
      <c r="G481" s="75">
        <f>VLOOKUP(D481,'Trial Details 2018'!$P$1:$AA$80,2,FALSE)</f>
        <v>221</v>
      </c>
      <c r="H481" s="58">
        <f>VLOOKUP(D481,'Trial Details 2018'!$AC$1:$AO$80,11,FALSE)</f>
        <v>1221.1749999999997</v>
      </c>
      <c r="I481" s="56">
        <v>8</v>
      </c>
      <c r="J481" s="56">
        <v>807.17</v>
      </c>
      <c r="K481" s="80"/>
      <c r="M481"/>
    </row>
    <row r="482" spans="1:13" x14ac:dyDescent="0.25">
      <c r="A482" s="56">
        <v>1001</v>
      </c>
      <c r="B482" s="11" t="s">
        <v>70</v>
      </c>
      <c r="C482" s="8" t="s">
        <v>31</v>
      </c>
      <c r="D482" s="74">
        <v>43328</v>
      </c>
      <c r="E482" s="56">
        <v>9</v>
      </c>
      <c r="F482" s="75">
        <v>69</v>
      </c>
      <c r="G482" s="75">
        <f>VLOOKUP(D482,'Trial Details 2018'!$P$1:$AA$80,2,FALSE)</f>
        <v>228</v>
      </c>
      <c r="H482" s="58">
        <f>VLOOKUP(D482,'Trial Details 2018'!$AC$1:$AO$80,11,FALSE)</f>
        <v>1347.4749999999995</v>
      </c>
      <c r="I482" s="56">
        <v>5</v>
      </c>
      <c r="J482" s="56">
        <v>448.54</v>
      </c>
      <c r="K482" s="80"/>
      <c r="M482"/>
    </row>
    <row r="483" spans="1:13" x14ac:dyDescent="0.25">
      <c r="A483" s="56">
        <v>1001</v>
      </c>
      <c r="B483" s="11" t="s">
        <v>70</v>
      </c>
      <c r="C483" s="8" t="s">
        <v>32</v>
      </c>
      <c r="D483" s="74">
        <v>43328</v>
      </c>
      <c r="E483" s="56">
        <v>9</v>
      </c>
      <c r="F483" s="75">
        <v>69</v>
      </c>
      <c r="G483" s="75">
        <f>VLOOKUP(D483,'Trial Details 2018'!$P$1:$AA$80,2,FALSE)</f>
        <v>228</v>
      </c>
      <c r="H483" s="58">
        <f>VLOOKUP(D483,'Trial Details 2018'!$AC$1:$AO$80,11,FALSE)</f>
        <v>1347.4749999999995</v>
      </c>
      <c r="I483" s="56">
        <v>4</v>
      </c>
      <c r="J483" s="56">
        <v>629.55999999999995</v>
      </c>
      <c r="K483" s="80"/>
      <c r="M483"/>
    </row>
    <row r="484" spans="1:13" x14ac:dyDescent="0.25">
      <c r="A484" s="56">
        <v>1001</v>
      </c>
      <c r="B484" s="11" t="s">
        <v>70</v>
      </c>
      <c r="C484" s="8" t="s">
        <v>33</v>
      </c>
      <c r="D484" s="74">
        <v>43328</v>
      </c>
      <c r="E484" s="56">
        <v>9</v>
      </c>
      <c r="F484" s="75">
        <v>69</v>
      </c>
      <c r="G484" s="75">
        <f>VLOOKUP(D484,'Trial Details 2018'!$P$1:$AA$80,2,FALSE)</f>
        <v>228</v>
      </c>
      <c r="H484" s="58">
        <f>VLOOKUP(D484,'Trial Details 2018'!$AC$1:$AO$80,11,FALSE)</f>
        <v>1347.4749999999995</v>
      </c>
      <c r="I484" s="56">
        <v>7</v>
      </c>
      <c r="J484" s="56">
        <v>1062.58</v>
      </c>
      <c r="K484" s="80"/>
      <c r="M484"/>
    </row>
    <row r="485" spans="1:13" x14ac:dyDescent="0.25">
      <c r="A485" s="56">
        <v>1001</v>
      </c>
      <c r="B485" s="11" t="s">
        <v>70</v>
      </c>
      <c r="C485" s="8" t="s">
        <v>34</v>
      </c>
      <c r="D485" s="74">
        <v>43328</v>
      </c>
      <c r="E485" s="56">
        <v>9</v>
      </c>
      <c r="F485" s="75">
        <v>69</v>
      </c>
      <c r="G485" s="75">
        <f>VLOOKUP(D485,'Trial Details 2018'!$P$1:$AA$80,2,FALSE)</f>
        <v>228</v>
      </c>
      <c r="H485" s="58">
        <f>VLOOKUP(D485,'Trial Details 2018'!$AC$1:$AO$80,11,FALSE)</f>
        <v>1347.4749999999995</v>
      </c>
      <c r="I485" s="56">
        <v>7</v>
      </c>
      <c r="J485" s="56">
        <v>1507.05</v>
      </c>
      <c r="K485" s="80"/>
      <c r="M485"/>
    </row>
    <row r="486" spans="1:13" x14ac:dyDescent="0.25">
      <c r="A486" s="56">
        <v>1001</v>
      </c>
      <c r="B486" s="11" t="s">
        <v>70</v>
      </c>
      <c r="C486" s="8" t="s">
        <v>35</v>
      </c>
      <c r="D486" s="74">
        <v>43328</v>
      </c>
      <c r="E486" s="56">
        <v>9</v>
      </c>
      <c r="F486" s="75">
        <v>69</v>
      </c>
      <c r="G486" s="75">
        <f>VLOOKUP(D486,'Trial Details 2018'!$P$1:$AA$80,2,FALSE)</f>
        <v>228</v>
      </c>
      <c r="H486" s="58">
        <f>VLOOKUP(D486,'Trial Details 2018'!$AC$1:$AO$80,11,FALSE)</f>
        <v>1347.4749999999995</v>
      </c>
      <c r="I486" s="56">
        <v>6</v>
      </c>
      <c r="J486" s="56">
        <v>1191.77</v>
      </c>
      <c r="K486" s="80"/>
      <c r="M486"/>
    </row>
    <row r="487" spans="1:13" x14ac:dyDescent="0.25">
      <c r="A487" s="56">
        <v>1002</v>
      </c>
      <c r="B487" s="11" t="s">
        <v>28</v>
      </c>
      <c r="C487" s="8" t="s">
        <v>31</v>
      </c>
      <c r="D487" s="74">
        <v>43328</v>
      </c>
      <c r="E487" s="56">
        <v>9</v>
      </c>
      <c r="F487" s="75">
        <v>69</v>
      </c>
      <c r="G487" s="75">
        <f>VLOOKUP(D487,'Trial Details 2018'!$P$1:$AA$80,2,FALSE)</f>
        <v>228</v>
      </c>
      <c r="H487" s="58">
        <f>VLOOKUP(D487,'Trial Details 2018'!$AC$1:$AO$80,11,FALSE)</f>
        <v>1347.4749999999995</v>
      </c>
      <c r="I487" s="56">
        <v>6</v>
      </c>
      <c r="J487" s="56">
        <v>849.55</v>
      </c>
      <c r="K487" s="80"/>
      <c r="M487"/>
    </row>
    <row r="488" spans="1:13" x14ac:dyDescent="0.25">
      <c r="A488" s="56">
        <v>1002</v>
      </c>
      <c r="B488" s="11" t="s">
        <v>28</v>
      </c>
      <c r="C488" s="8" t="s">
        <v>32</v>
      </c>
      <c r="D488" s="74">
        <v>43328</v>
      </c>
      <c r="E488" s="56">
        <v>9</v>
      </c>
      <c r="F488" s="75">
        <v>69</v>
      </c>
      <c r="G488" s="75">
        <f>VLOOKUP(D488,'Trial Details 2018'!$P$1:$AA$80,2,FALSE)</f>
        <v>228</v>
      </c>
      <c r="H488" s="58">
        <f>VLOOKUP(D488,'Trial Details 2018'!$AC$1:$AO$80,11,FALSE)</f>
        <v>1347.4749999999995</v>
      </c>
      <c r="I488" s="56">
        <v>5</v>
      </c>
      <c r="J488" s="56">
        <v>1956.62</v>
      </c>
      <c r="K488" s="80"/>
      <c r="M488"/>
    </row>
    <row r="489" spans="1:13" x14ac:dyDescent="0.25">
      <c r="A489" s="56">
        <v>1002</v>
      </c>
      <c r="B489" s="11" t="s">
        <v>28</v>
      </c>
      <c r="C489" s="8" t="s">
        <v>33</v>
      </c>
      <c r="D489" s="74">
        <v>43328</v>
      </c>
      <c r="E489" s="56">
        <v>9</v>
      </c>
      <c r="F489" s="75">
        <v>69</v>
      </c>
      <c r="G489" s="75">
        <f>VLOOKUP(D489,'Trial Details 2018'!$P$1:$AA$80,2,FALSE)</f>
        <v>228</v>
      </c>
      <c r="H489" s="58">
        <f>VLOOKUP(D489,'Trial Details 2018'!$AC$1:$AO$80,11,FALSE)</f>
        <v>1347.4749999999995</v>
      </c>
      <c r="I489" s="56">
        <v>6</v>
      </c>
      <c r="J489" s="56">
        <v>640.74</v>
      </c>
      <c r="K489" s="80"/>
      <c r="M489"/>
    </row>
    <row r="490" spans="1:13" x14ac:dyDescent="0.25">
      <c r="A490" s="56">
        <v>1002</v>
      </c>
      <c r="B490" s="11" t="s">
        <v>28</v>
      </c>
      <c r="C490" s="8" t="s">
        <v>34</v>
      </c>
      <c r="D490" s="74">
        <v>43328</v>
      </c>
      <c r="E490" s="56">
        <v>9</v>
      </c>
      <c r="F490" s="75">
        <v>69</v>
      </c>
      <c r="G490" s="75">
        <f>VLOOKUP(D490,'Trial Details 2018'!$P$1:$AA$80,2,FALSE)</f>
        <v>228</v>
      </c>
      <c r="H490" s="58">
        <f>VLOOKUP(D490,'Trial Details 2018'!$AC$1:$AO$80,11,FALSE)</f>
        <v>1347.4749999999995</v>
      </c>
      <c r="K490" s="80"/>
      <c r="M490"/>
    </row>
    <row r="491" spans="1:13" x14ac:dyDescent="0.25">
      <c r="A491" s="56">
        <v>1002</v>
      </c>
      <c r="B491" s="11" t="s">
        <v>28</v>
      </c>
      <c r="C491" s="8" t="s">
        <v>35</v>
      </c>
      <c r="D491" s="74">
        <v>43328</v>
      </c>
      <c r="E491" s="56">
        <v>9</v>
      </c>
      <c r="F491" s="75">
        <v>69</v>
      </c>
      <c r="G491" s="75">
        <f>VLOOKUP(D491,'Trial Details 2018'!$P$1:$AA$80,2,FALSE)</f>
        <v>228</v>
      </c>
      <c r="H491" s="58">
        <f>VLOOKUP(D491,'Trial Details 2018'!$AC$1:$AO$80,11,FALSE)</f>
        <v>1347.4749999999995</v>
      </c>
      <c r="K491" s="80"/>
      <c r="M491"/>
    </row>
    <row r="492" spans="1:13" x14ac:dyDescent="0.25">
      <c r="A492" s="56">
        <v>1003</v>
      </c>
      <c r="B492" s="11" t="s">
        <v>72</v>
      </c>
      <c r="C492" s="8" t="s">
        <v>31</v>
      </c>
      <c r="D492" s="74">
        <v>43328</v>
      </c>
      <c r="E492" s="56">
        <v>9</v>
      </c>
      <c r="F492" s="75">
        <v>69</v>
      </c>
      <c r="G492" s="75">
        <f>VLOOKUP(D492,'Trial Details 2018'!$P$1:$AA$80,2,FALSE)</f>
        <v>228</v>
      </c>
      <c r="H492" s="58">
        <f>VLOOKUP(D492,'Trial Details 2018'!$AC$1:$AO$80,11,FALSE)</f>
        <v>1347.4749999999995</v>
      </c>
      <c r="I492" s="56">
        <v>4</v>
      </c>
      <c r="J492" s="56">
        <v>398.53</v>
      </c>
      <c r="K492" s="80"/>
      <c r="M492"/>
    </row>
    <row r="493" spans="1:13" x14ac:dyDescent="0.25">
      <c r="A493" s="56">
        <v>1003</v>
      </c>
      <c r="B493" s="11" t="s">
        <v>72</v>
      </c>
      <c r="C493" s="8" t="s">
        <v>32</v>
      </c>
      <c r="D493" s="74">
        <v>43328</v>
      </c>
      <c r="E493" s="56">
        <v>9</v>
      </c>
      <c r="F493" s="75">
        <v>69</v>
      </c>
      <c r="G493" s="75">
        <f>VLOOKUP(D493,'Trial Details 2018'!$P$1:$AA$80,2,FALSE)</f>
        <v>228</v>
      </c>
      <c r="H493" s="58">
        <f>VLOOKUP(D493,'Trial Details 2018'!$AC$1:$AO$80,11,FALSE)</f>
        <v>1347.4749999999995</v>
      </c>
      <c r="I493" s="56">
        <v>3</v>
      </c>
      <c r="J493" s="56">
        <v>374.12</v>
      </c>
      <c r="K493" s="80"/>
      <c r="M493"/>
    </row>
    <row r="494" spans="1:13" x14ac:dyDescent="0.25">
      <c r="A494" s="56">
        <v>1003</v>
      </c>
      <c r="B494" s="11" t="s">
        <v>72</v>
      </c>
      <c r="C494" s="8" t="s">
        <v>33</v>
      </c>
      <c r="D494" s="74">
        <v>43328</v>
      </c>
      <c r="E494" s="56">
        <v>9</v>
      </c>
      <c r="F494" s="75">
        <v>69</v>
      </c>
      <c r="G494" s="75">
        <f>VLOOKUP(D494,'Trial Details 2018'!$P$1:$AA$80,2,FALSE)</f>
        <v>228</v>
      </c>
      <c r="H494" s="58">
        <f>VLOOKUP(D494,'Trial Details 2018'!$AC$1:$AO$80,11,FALSE)</f>
        <v>1347.4749999999995</v>
      </c>
      <c r="I494" s="56">
        <v>5</v>
      </c>
      <c r="J494" s="56">
        <v>586.78</v>
      </c>
      <c r="K494" s="80"/>
      <c r="M494"/>
    </row>
    <row r="495" spans="1:13" x14ac:dyDescent="0.25">
      <c r="A495" s="56">
        <v>1003</v>
      </c>
      <c r="B495" s="11" t="s">
        <v>72</v>
      </c>
      <c r="C495" s="8" t="s">
        <v>34</v>
      </c>
      <c r="D495" s="74">
        <v>43328</v>
      </c>
      <c r="E495" s="56">
        <v>9</v>
      </c>
      <c r="F495" s="75">
        <v>69</v>
      </c>
      <c r="G495" s="75">
        <f>VLOOKUP(D495,'Trial Details 2018'!$P$1:$AA$80,2,FALSE)</f>
        <v>228</v>
      </c>
      <c r="H495" s="58">
        <f>VLOOKUP(D495,'Trial Details 2018'!$AC$1:$AO$80,11,FALSE)</f>
        <v>1347.4749999999995</v>
      </c>
      <c r="I495" s="56">
        <v>5</v>
      </c>
      <c r="J495" s="56">
        <v>377.68</v>
      </c>
      <c r="K495" s="80"/>
      <c r="M495"/>
    </row>
    <row r="496" spans="1:13" x14ac:dyDescent="0.25">
      <c r="A496" s="56">
        <v>1003</v>
      </c>
      <c r="B496" s="11" t="s">
        <v>72</v>
      </c>
      <c r="C496" s="8" t="s">
        <v>35</v>
      </c>
      <c r="D496" s="74">
        <v>43328</v>
      </c>
      <c r="E496" s="56">
        <v>9</v>
      </c>
      <c r="F496" s="75">
        <v>69</v>
      </c>
      <c r="G496" s="75">
        <f>VLOOKUP(D496,'Trial Details 2018'!$P$1:$AA$80,2,FALSE)</f>
        <v>228</v>
      </c>
      <c r="H496" s="58">
        <f>VLOOKUP(D496,'Trial Details 2018'!$AC$1:$AO$80,11,FALSE)</f>
        <v>1347.4749999999995</v>
      </c>
      <c r="I496" s="56">
        <v>14</v>
      </c>
      <c r="J496" s="56">
        <v>2170.36</v>
      </c>
      <c r="K496" s="80"/>
      <c r="M496"/>
    </row>
    <row r="497" spans="1:13" x14ac:dyDescent="0.25">
      <c r="A497" s="56">
        <v>1004</v>
      </c>
      <c r="B497" s="11" t="s">
        <v>69</v>
      </c>
      <c r="C497" s="8" t="s">
        <v>31</v>
      </c>
      <c r="D497" s="74">
        <v>43328</v>
      </c>
      <c r="E497" s="56">
        <v>9</v>
      </c>
      <c r="F497" s="75">
        <v>69</v>
      </c>
      <c r="G497" s="75">
        <f>VLOOKUP(D497,'Trial Details 2018'!$P$1:$AA$80,2,FALSE)</f>
        <v>228</v>
      </c>
      <c r="H497" s="58">
        <f>VLOOKUP(D497,'Trial Details 2018'!$AC$1:$AO$80,11,FALSE)</f>
        <v>1347.4749999999995</v>
      </c>
      <c r="I497" s="56">
        <v>7</v>
      </c>
      <c r="J497" s="56">
        <v>1268.7</v>
      </c>
      <c r="K497" s="80"/>
      <c r="M497"/>
    </row>
    <row r="498" spans="1:13" x14ac:dyDescent="0.25">
      <c r="A498" s="56">
        <v>1004</v>
      </c>
      <c r="B498" s="11" t="s">
        <v>69</v>
      </c>
      <c r="C498" s="8" t="s">
        <v>32</v>
      </c>
      <c r="D498" s="74">
        <v>43328</v>
      </c>
      <c r="E498" s="56">
        <v>9</v>
      </c>
      <c r="F498" s="75">
        <v>69</v>
      </c>
      <c r="G498" s="75">
        <f>VLOOKUP(D498,'Trial Details 2018'!$P$1:$AA$80,2,FALSE)</f>
        <v>228</v>
      </c>
      <c r="H498" s="58">
        <f>VLOOKUP(D498,'Trial Details 2018'!$AC$1:$AO$80,11,FALSE)</f>
        <v>1347.4749999999995</v>
      </c>
      <c r="I498" s="56">
        <v>4</v>
      </c>
      <c r="J498" s="56">
        <v>417.71</v>
      </c>
      <c r="K498" s="80"/>
      <c r="M498"/>
    </row>
    <row r="499" spans="1:13" x14ac:dyDescent="0.25">
      <c r="A499" s="56">
        <v>1004</v>
      </c>
      <c r="B499" s="11" t="s">
        <v>69</v>
      </c>
      <c r="C499" s="8" t="s">
        <v>33</v>
      </c>
      <c r="D499" s="74">
        <v>43328</v>
      </c>
      <c r="E499" s="56">
        <v>9</v>
      </c>
      <c r="F499" s="75">
        <v>69</v>
      </c>
      <c r="G499" s="75">
        <f>VLOOKUP(D499,'Trial Details 2018'!$P$1:$AA$80,2,FALSE)</f>
        <v>228</v>
      </c>
      <c r="H499" s="58">
        <f>VLOOKUP(D499,'Trial Details 2018'!$AC$1:$AO$80,11,FALSE)</f>
        <v>1347.4749999999995</v>
      </c>
      <c r="I499" s="56">
        <v>5</v>
      </c>
      <c r="J499" s="56">
        <v>1346.25</v>
      </c>
      <c r="K499" s="80"/>
      <c r="M499"/>
    </row>
    <row r="500" spans="1:13" x14ac:dyDescent="0.25">
      <c r="A500" s="56">
        <v>1004</v>
      </c>
      <c r="B500" s="11" t="s">
        <v>69</v>
      </c>
      <c r="C500" s="8" t="s">
        <v>34</v>
      </c>
      <c r="D500" s="74">
        <v>43328</v>
      </c>
      <c r="E500" s="56">
        <v>9</v>
      </c>
      <c r="F500" s="75">
        <v>69</v>
      </c>
      <c r="G500" s="75">
        <f>VLOOKUP(D500,'Trial Details 2018'!$P$1:$AA$80,2,FALSE)</f>
        <v>228</v>
      </c>
      <c r="H500" s="58">
        <f>VLOOKUP(D500,'Trial Details 2018'!$AC$1:$AO$80,11,FALSE)</f>
        <v>1347.4749999999995</v>
      </c>
      <c r="I500" s="56">
        <v>7</v>
      </c>
      <c r="J500" s="56">
        <v>1639.1</v>
      </c>
      <c r="K500" s="80"/>
      <c r="M500"/>
    </row>
    <row r="501" spans="1:13" x14ac:dyDescent="0.25">
      <c r="A501" s="56">
        <v>1004</v>
      </c>
      <c r="B501" s="11" t="s">
        <v>69</v>
      </c>
      <c r="C501" s="8" t="s">
        <v>35</v>
      </c>
      <c r="D501" s="74">
        <v>43328</v>
      </c>
      <c r="E501" s="56">
        <v>9</v>
      </c>
      <c r="F501" s="75">
        <v>69</v>
      </c>
      <c r="G501" s="75">
        <f>VLOOKUP(D501,'Trial Details 2018'!$P$1:$AA$80,2,FALSE)</f>
        <v>228</v>
      </c>
      <c r="H501" s="58">
        <f>VLOOKUP(D501,'Trial Details 2018'!$AC$1:$AO$80,11,FALSE)</f>
        <v>1347.4749999999995</v>
      </c>
      <c r="I501" s="56">
        <v>4</v>
      </c>
      <c r="J501" s="56">
        <v>538.85</v>
      </c>
      <c r="K501" s="80"/>
      <c r="M501"/>
    </row>
    <row r="502" spans="1:13" x14ac:dyDescent="0.25">
      <c r="A502" s="56">
        <v>1005</v>
      </c>
      <c r="B502" s="11" t="s">
        <v>69</v>
      </c>
      <c r="C502" s="8" t="s">
        <v>31</v>
      </c>
      <c r="D502" s="74">
        <v>43328</v>
      </c>
      <c r="E502" s="56">
        <v>9</v>
      </c>
      <c r="F502" s="75">
        <v>69</v>
      </c>
      <c r="G502" s="75">
        <f>VLOOKUP(D502,'Trial Details 2018'!$P$1:$AA$80,2,FALSE)</f>
        <v>228</v>
      </c>
      <c r="H502" s="58">
        <f>VLOOKUP(D502,'Trial Details 2018'!$AC$1:$AO$80,11,FALSE)</f>
        <v>1347.4749999999995</v>
      </c>
      <c r="I502" s="56">
        <v>8</v>
      </c>
      <c r="J502" s="56">
        <v>1452.37</v>
      </c>
      <c r="K502" s="80"/>
      <c r="M502"/>
    </row>
    <row r="503" spans="1:13" x14ac:dyDescent="0.25">
      <c r="A503" s="56">
        <v>1005</v>
      </c>
      <c r="B503" s="11" t="s">
        <v>69</v>
      </c>
      <c r="C503" s="8" t="s">
        <v>32</v>
      </c>
      <c r="D503" s="74">
        <v>43328</v>
      </c>
      <c r="E503" s="56">
        <v>9</v>
      </c>
      <c r="F503" s="75">
        <v>69</v>
      </c>
      <c r="G503" s="75">
        <f>VLOOKUP(D503,'Trial Details 2018'!$P$1:$AA$80,2,FALSE)</f>
        <v>228</v>
      </c>
      <c r="H503" s="58">
        <f>VLOOKUP(D503,'Trial Details 2018'!$AC$1:$AO$80,11,FALSE)</f>
        <v>1347.4749999999995</v>
      </c>
      <c r="I503" s="56">
        <v>6</v>
      </c>
      <c r="J503" s="56">
        <v>1011.8</v>
      </c>
      <c r="K503" s="80"/>
      <c r="M503"/>
    </row>
    <row r="504" spans="1:13" x14ac:dyDescent="0.25">
      <c r="A504" s="56">
        <v>1005</v>
      </c>
      <c r="B504" s="11" t="s">
        <v>69</v>
      </c>
      <c r="C504" s="8" t="s">
        <v>33</v>
      </c>
      <c r="D504" s="74">
        <v>43328</v>
      </c>
      <c r="E504" s="56">
        <v>9</v>
      </c>
      <c r="F504" s="75">
        <v>69</v>
      </c>
      <c r="G504" s="75">
        <f>VLOOKUP(D504,'Trial Details 2018'!$P$1:$AA$80,2,FALSE)</f>
        <v>228</v>
      </c>
      <c r="H504" s="58">
        <f>VLOOKUP(D504,'Trial Details 2018'!$AC$1:$AO$80,11,FALSE)</f>
        <v>1347.4749999999995</v>
      </c>
      <c r="I504" s="56">
        <v>6</v>
      </c>
      <c r="J504" s="56">
        <v>836.19</v>
      </c>
      <c r="K504" s="80"/>
      <c r="M504"/>
    </row>
    <row r="505" spans="1:13" x14ac:dyDescent="0.25">
      <c r="A505" s="56">
        <v>1005</v>
      </c>
      <c r="B505" s="11" t="s">
        <v>69</v>
      </c>
      <c r="C505" s="8" t="s">
        <v>34</v>
      </c>
      <c r="D505" s="74">
        <v>43328</v>
      </c>
      <c r="E505" s="56">
        <v>9</v>
      </c>
      <c r="F505" s="75">
        <v>69</v>
      </c>
      <c r="G505" s="75">
        <f>VLOOKUP(D505,'Trial Details 2018'!$P$1:$AA$80,2,FALSE)</f>
        <v>228</v>
      </c>
      <c r="H505" s="58">
        <f>VLOOKUP(D505,'Trial Details 2018'!$AC$1:$AO$80,11,FALSE)</f>
        <v>1347.4749999999995</v>
      </c>
      <c r="I505" s="56">
        <v>5</v>
      </c>
      <c r="J505" s="56">
        <v>878.91</v>
      </c>
      <c r="K505" s="80"/>
      <c r="M505"/>
    </row>
    <row r="506" spans="1:13" x14ac:dyDescent="0.25">
      <c r="A506" s="56">
        <v>1005</v>
      </c>
      <c r="B506" s="11" t="s">
        <v>69</v>
      </c>
      <c r="C506" s="8" t="s">
        <v>35</v>
      </c>
      <c r="D506" s="74">
        <v>43328</v>
      </c>
      <c r="E506" s="56">
        <v>9</v>
      </c>
      <c r="F506" s="75">
        <v>69</v>
      </c>
      <c r="G506" s="75">
        <f>VLOOKUP(D506,'Trial Details 2018'!$P$1:$AA$80,2,FALSE)</f>
        <v>228</v>
      </c>
      <c r="H506" s="58">
        <f>VLOOKUP(D506,'Trial Details 2018'!$AC$1:$AO$80,11,FALSE)</f>
        <v>1347.4749999999995</v>
      </c>
      <c r="K506" s="80"/>
      <c r="M506"/>
    </row>
    <row r="507" spans="1:13" x14ac:dyDescent="0.25">
      <c r="A507" s="56">
        <v>1006</v>
      </c>
      <c r="B507" s="11" t="s">
        <v>72</v>
      </c>
      <c r="C507" s="8" t="s">
        <v>31</v>
      </c>
      <c r="D507" s="74">
        <v>43328</v>
      </c>
      <c r="E507" s="56">
        <v>9</v>
      </c>
      <c r="F507" s="75">
        <v>69</v>
      </c>
      <c r="G507" s="75">
        <f>VLOOKUP(D507,'Trial Details 2018'!$P$1:$AA$80,2,FALSE)</f>
        <v>228</v>
      </c>
      <c r="H507" s="58">
        <f>VLOOKUP(D507,'Trial Details 2018'!$AC$1:$AO$80,11,FALSE)</f>
        <v>1347.4749999999995</v>
      </c>
      <c r="I507" s="56">
        <v>7</v>
      </c>
      <c r="J507" s="56">
        <v>1000.74</v>
      </c>
      <c r="K507" s="80"/>
      <c r="M507"/>
    </row>
    <row r="508" spans="1:13" x14ac:dyDescent="0.25">
      <c r="A508" s="56">
        <v>1006</v>
      </c>
      <c r="B508" s="11" t="s">
        <v>72</v>
      </c>
      <c r="C508" s="8" t="s">
        <v>32</v>
      </c>
      <c r="D508" s="74">
        <v>43328</v>
      </c>
      <c r="E508" s="56">
        <v>9</v>
      </c>
      <c r="F508" s="75">
        <v>69</v>
      </c>
      <c r="G508" s="75">
        <f>VLOOKUP(D508,'Trial Details 2018'!$P$1:$AA$80,2,FALSE)</f>
        <v>228</v>
      </c>
      <c r="H508" s="58">
        <f>VLOOKUP(D508,'Trial Details 2018'!$AC$1:$AO$80,11,FALSE)</f>
        <v>1347.4749999999995</v>
      </c>
      <c r="I508" s="56">
        <v>7</v>
      </c>
      <c r="J508" s="56">
        <v>1187.6600000000001</v>
      </c>
      <c r="K508" s="80"/>
      <c r="M508"/>
    </row>
    <row r="509" spans="1:13" x14ac:dyDescent="0.25">
      <c r="A509" s="56">
        <v>1006</v>
      </c>
      <c r="B509" s="11" t="s">
        <v>72</v>
      </c>
      <c r="C509" s="8" t="s">
        <v>33</v>
      </c>
      <c r="D509" s="74">
        <v>43328</v>
      </c>
      <c r="E509" s="56">
        <v>9</v>
      </c>
      <c r="F509" s="75">
        <v>69</v>
      </c>
      <c r="G509" s="75">
        <f>VLOOKUP(D509,'Trial Details 2018'!$P$1:$AA$80,2,FALSE)</f>
        <v>228</v>
      </c>
      <c r="H509" s="58">
        <f>VLOOKUP(D509,'Trial Details 2018'!$AC$1:$AO$80,11,FALSE)</f>
        <v>1347.4749999999995</v>
      </c>
      <c r="I509" s="56">
        <v>6</v>
      </c>
      <c r="J509" s="56">
        <v>793.4</v>
      </c>
      <c r="K509" s="80"/>
      <c r="M509"/>
    </row>
    <row r="510" spans="1:13" x14ac:dyDescent="0.25">
      <c r="A510" s="56">
        <v>1006</v>
      </c>
      <c r="B510" s="11" t="s">
        <v>72</v>
      </c>
      <c r="C510" s="8" t="s">
        <v>34</v>
      </c>
      <c r="D510" s="74">
        <v>43328</v>
      </c>
      <c r="E510" s="56">
        <v>9</v>
      </c>
      <c r="F510" s="75">
        <v>69</v>
      </c>
      <c r="G510" s="75">
        <f>VLOOKUP(D510,'Trial Details 2018'!$P$1:$AA$80,2,FALSE)</f>
        <v>228</v>
      </c>
      <c r="H510" s="58">
        <f>VLOOKUP(D510,'Trial Details 2018'!$AC$1:$AO$80,11,FALSE)</f>
        <v>1347.4749999999995</v>
      </c>
      <c r="I510" s="56">
        <v>7</v>
      </c>
      <c r="J510" s="56">
        <v>1305.33</v>
      </c>
      <c r="K510" s="80"/>
      <c r="M510"/>
    </row>
    <row r="511" spans="1:13" x14ac:dyDescent="0.25">
      <c r="A511" s="56">
        <v>1006</v>
      </c>
      <c r="B511" s="11" t="s">
        <v>72</v>
      </c>
      <c r="C511" s="8" t="s">
        <v>35</v>
      </c>
      <c r="D511" s="74">
        <v>43328</v>
      </c>
      <c r="E511" s="56">
        <v>9</v>
      </c>
      <c r="F511" s="75">
        <v>69</v>
      </c>
      <c r="G511" s="75">
        <f>VLOOKUP(D511,'Trial Details 2018'!$P$1:$AA$80,2,FALSE)</f>
        <v>228</v>
      </c>
      <c r="H511" s="58">
        <f>VLOOKUP(D511,'Trial Details 2018'!$AC$1:$AO$80,11,FALSE)</f>
        <v>1347.4749999999995</v>
      </c>
      <c r="I511" s="56">
        <v>5</v>
      </c>
      <c r="J511" s="56">
        <v>841.32</v>
      </c>
      <c r="K511" s="80"/>
      <c r="M511"/>
    </row>
    <row r="512" spans="1:13" x14ac:dyDescent="0.25">
      <c r="A512" s="56">
        <v>1007</v>
      </c>
      <c r="B512" s="11" t="s">
        <v>70</v>
      </c>
      <c r="C512" s="8" t="s">
        <v>31</v>
      </c>
      <c r="D512" s="74">
        <v>43328</v>
      </c>
      <c r="E512" s="56">
        <v>9</v>
      </c>
      <c r="F512" s="75">
        <v>69</v>
      </c>
      <c r="G512" s="75">
        <f>VLOOKUP(D512,'Trial Details 2018'!$P$1:$AA$80,2,FALSE)</f>
        <v>228</v>
      </c>
      <c r="H512" s="58">
        <f>VLOOKUP(D512,'Trial Details 2018'!$AC$1:$AO$80,11,FALSE)</f>
        <v>1347.4749999999995</v>
      </c>
      <c r="I512" s="56">
        <v>3</v>
      </c>
      <c r="J512" s="56">
        <v>367.84</v>
      </c>
      <c r="K512" s="80"/>
      <c r="M512"/>
    </row>
    <row r="513" spans="1:13" x14ac:dyDescent="0.25">
      <c r="A513" s="56">
        <v>1007</v>
      </c>
      <c r="B513" s="11" t="s">
        <v>70</v>
      </c>
      <c r="C513" s="8" t="s">
        <v>32</v>
      </c>
      <c r="D513" s="74">
        <v>43328</v>
      </c>
      <c r="E513" s="56">
        <v>9</v>
      </c>
      <c r="F513" s="75">
        <v>69</v>
      </c>
      <c r="G513" s="75">
        <f>VLOOKUP(D513,'Trial Details 2018'!$P$1:$AA$80,2,FALSE)</f>
        <v>228</v>
      </c>
      <c r="H513" s="58">
        <f>VLOOKUP(D513,'Trial Details 2018'!$AC$1:$AO$80,11,FALSE)</f>
        <v>1347.4749999999995</v>
      </c>
      <c r="I513" s="56">
        <v>5</v>
      </c>
      <c r="J513" s="56">
        <v>828.75</v>
      </c>
      <c r="K513" s="80"/>
      <c r="M513"/>
    </row>
    <row r="514" spans="1:13" x14ac:dyDescent="0.25">
      <c r="A514" s="56">
        <v>1007</v>
      </c>
      <c r="B514" s="11" t="s">
        <v>70</v>
      </c>
      <c r="C514" s="8" t="s">
        <v>33</v>
      </c>
      <c r="D514" s="74">
        <v>43328</v>
      </c>
      <c r="E514" s="56">
        <v>9</v>
      </c>
      <c r="F514" s="75">
        <v>69</v>
      </c>
      <c r="G514" s="75">
        <f>VLOOKUP(D514,'Trial Details 2018'!$P$1:$AA$80,2,FALSE)</f>
        <v>228</v>
      </c>
      <c r="H514" s="58">
        <f>VLOOKUP(D514,'Trial Details 2018'!$AC$1:$AO$80,11,FALSE)</f>
        <v>1347.4749999999995</v>
      </c>
      <c r="I514" s="56">
        <v>4</v>
      </c>
      <c r="J514" s="56">
        <v>592.14</v>
      </c>
      <c r="K514" s="80"/>
      <c r="M514"/>
    </row>
    <row r="515" spans="1:13" x14ac:dyDescent="0.25">
      <c r="A515" s="56">
        <v>1007</v>
      </c>
      <c r="B515" s="11" t="s">
        <v>70</v>
      </c>
      <c r="C515" s="8" t="s">
        <v>34</v>
      </c>
      <c r="D515" s="74">
        <v>43328</v>
      </c>
      <c r="E515" s="56">
        <v>9</v>
      </c>
      <c r="F515" s="75">
        <v>69</v>
      </c>
      <c r="G515" s="75">
        <f>VLOOKUP(D515,'Trial Details 2018'!$P$1:$AA$80,2,FALSE)</f>
        <v>228</v>
      </c>
      <c r="H515" s="58">
        <f>VLOOKUP(D515,'Trial Details 2018'!$AC$1:$AO$80,11,FALSE)</f>
        <v>1347.4749999999995</v>
      </c>
      <c r="I515" s="56">
        <v>5</v>
      </c>
      <c r="J515" s="56">
        <v>743.38</v>
      </c>
      <c r="K515" s="80"/>
      <c r="M515"/>
    </row>
    <row r="516" spans="1:13" x14ac:dyDescent="0.25">
      <c r="A516" s="56">
        <v>1007</v>
      </c>
      <c r="B516" s="11" t="s">
        <v>70</v>
      </c>
      <c r="C516" s="8" t="s">
        <v>35</v>
      </c>
      <c r="D516" s="74">
        <v>43328</v>
      </c>
      <c r="E516" s="56">
        <v>9</v>
      </c>
      <c r="F516" s="75">
        <v>69</v>
      </c>
      <c r="G516" s="75">
        <f>VLOOKUP(D516,'Trial Details 2018'!$P$1:$AA$80,2,FALSE)</f>
        <v>228</v>
      </c>
      <c r="H516" s="58">
        <f>VLOOKUP(D516,'Trial Details 2018'!$AC$1:$AO$80,11,FALSE)</f>
        <v>1347.4749999999995</v>
      </c>
      <c r="I516" s="56">
        <v>8</v>
      </c>
      <c r="J516" s="56">
        <v>1185.6099999999999</v>
      </c>
      <c r="K516" s="80"/>
      <c r="M516"/>
    </row>
    <row r="517" spans="1:13" x14ac:dyDescent="0.25">
      <c r="A517" s="56">
        <v>1008</v>
      </c>
      <c r="B517" s="11" t="s">
        <v>28</v>
      </c>
      <c r="C517" s="8" t="s">
        <v>31</v>
      </c>
      <c r="D517" s="74">
        <v>43328</v>
      </c>
      <c r="E517" s="56">
        <v>9</v>
      </c>
      <c r="F517" s="75">
        <v>69</v>
      </c>
      <c r="G517" s="75">
        <f>VLOOKUP(D517,'Trial Details 2018'!$P$1:$AA$80,2,FALSE)</f>
        <v>228</v>
      </c>
      <c r="H517" s="58">
        <f>VLOOKUP(D517,'Trial Details 2018'!$AC$1:$AO$80,11,FALSE)</f>
        <v>1347.4749999999995</v>
      </c>
      <c r="I517" s="56">
        <v>7</v>
      </c>
      <c r="J517" s="56">
        <v>1190.3599999999999</v>
      </c>
      <c r="K517" s="80"/>
      <c r="M517"/>
    </row>
    <row r="518" spans="1:13" x14ac:dyDescent="0.25">
      <c r="A518" s="56">
        <v>1008</v>
      </c>
      <c r="B518" s="11" t="s">
        <v>28</v>
      </c>
      <c r="C518" s="8" t="s">
        <v>32</v>
      </c>
      <c r="D518" s="74">
        <v>43328</v>
      </c>
      <c r="E518" s="56">
        <v>9</v>
      </c>
      <c r="F518" s="75">
        <v>69</v>
      </c>
      <c r="G518" s="75">
        <f>VLOOKUP(D518,'Trial Details 2018'!$P$1:$AA$80,2,FALSE)</f>
        <v>228</v>
      </c>
      <c r="H518" s="58">
        <f>VLOOKUP(D518,'Trial Details 2018'!$AC$1:$AO$80,11,FALSE)</f>
        <v>1347.4749999999995</v>
      </c>
      <c r="I518" s="56">
        <v>5</v>
      </c>
      <c r="J518" s="56">
        <v>840.73</v>
      </c>
      <c r="K518" s="80"/>
      <c r="M518"/>
    </row>
    <row r="519" spans="1:13" x14ac:dyDescent="0.25">
      <c r="A519" s="56">
        <v>1008</v>
      </c>
      <c r="B519" s="11" t="s">
        <v>28</v>
      </c>
      <c r="C519" s="8" t="s">
        <v>33</v>
      </c>
      <c r="D519" s="74">
        <v>43328</v>
      </c>
      <c r="E519" s="56">
        <v>9</v>
      </c>
      <c r="F519" s="75">
        <v>69</v>
      </c>
      <c r="G519" s="75">
        <f>VLOOKUP(D519,'Trial Details 2018'!$P$1:$AA$80,2,FALSE)</f>
        <v>228</v>
      </c>
      <c r="H519" s="58">
        <f>VLOOKUP(D519,'Trial Details 2018'!$AC$1:$AO$80,11,FALSE)</f>
        <v>1347.4749999999995</v>
      </c>
      <c r="I519" s="56">
        <v>5</v>
      </c>
      <c r="J519" s="56">
        <v>1407.02</v>
      </c>
      <c r="K519" s="80"/>
      <c r="M519"/>
    </row>
    <row r="520" spans="1:13" x14ac:dyDescent="0.25">
      <c r="A520" s="56">
        <v>1008</v>
      </c>
      <c r="B520" s="11" t="s">
        <v>28</v>
      </c>
      <c r="C520" s="8" t="s">
        <v>34</v>
      </c>
      <c r="D520" s="74">
        <v>43328</v>
      </c>
      <c r="E520" s="56">
        <v>9</v>
      </c>
      <c r="F520" s="75">
        <v>69</v>
      </c>
      <c r="G520" s="75">
        <f>VLOOKUP(D520,'Trial Details 2018'!$P$1:$AA$80,2,FALSE)</f>
        <v>228</v>
      </c>
      <c r="H520" s="58">
        <f>VLOOKUP(D520,'Trial Details 2018'!$AC$1:$AO$80,11,FALSE)</f>
        <v>1347.4749999999995</v>
      </c>
      <c r="I520" s="56">
        <v>6</v>
      </c>
      <c r="J520" s="56">
        <v>915.45</v>
      </c>
      <c r="K520" s="80"/>
      <c r="M520"/>
    </row>
    <row r="521" spans="1:13" x14ac:dyDescent="0.25">
      <c r="A521" s="56">
        <v>1008</v>
      </c>
      <c r="B521" s="11" t="s">
        <v>28</v>
      </c>
      <c r="C521" s="8" t="s">
        <v>35</v>
      </c>
      <c r="D521" s="74">
        <v>43328</v>
      </c>
      <c r="E521" s="56">
        <v>9</v>
      </c>
      <c r="F521" s="75">
        <v>69</v>
      </c>
      <c r="G521" s="75">
        <f>VLOOKUP(D521,'Trial Details 2018'!$P$1:$AA$80,2,FALSE)</f>
        <v>228</v>
      </c>
      <c r="H521" s="58">
        <f>VLOOKUP(D521,'Trial Details 2018'!$AC$1:$AO$80,11,FALSE)</f>
        <v>1347.4749999999995</v>
      </c>
      <c r="I521" s="56">
        <v>7</v>
      </c>
      <c r="J521" s="56">
        <v>875.63</v>
      </c>
      <c r="K521" s="80"/>
      <c r="M521"/>
    </row>
    <row r="522" spans="1:13" x14ac:dyDescent="0.25">
      <c r="A522" s="56">
        <v>1009</v>
      </c>
      <c r="B522" s="11" t="s">
        <v>28</v>
      </c>
      <c r="C522" s="8" t="s">
        <v>31</v>
      </c>
      <c r="D522" s="74">
        <v>43328</v>
      </c>
      <c r="E522" s="56">
        <v>9</v>
      </c>
      <c r="F522" s="75">
        <v>69</v>
      </c>
      <c r="G522" s="75">
        <f>VLOOKUP(D522,'Trial Details 2018'!$P$1:$AA$80,2,FALSE)</f>
        <v>228</v>
      </c>
      <c r="H522" s="58">
        <f>VLOOKUP(D522,'Trial Details 2018'!$AC$1:$AO$80,11,FALSE)</f>
        <v>1347.4749999999995</v>
      </c>
      <c r="I522" s="56">
        <v>7</v>
      </c>
      <c r="J522" s="56">
        <v>2501.59</v>
      </c>
      <c r="K522" s="80"/>
      <c r="M522"/>
    </row>
    <row r="523" spans="1:13" x14ac:dyDescent="0.25">
      <c r="A523" s="56">
        <v>1009</v>
      </c>
      <c r="B523" s="11" t="s">
        <v>28</v>
      </c>
      <c r="C523" s="8" t="s">
        <v>32</v>
      </c>
      <c r="D523" s="74">
        <v>43328</v>
      </c>
      <c r="E523" s="56">
        <v>9</v>
      </c>
      <c r="F523" s="75">
        <v>69</v>
      </c>
      <c r="G523" s="75">
        <f>VLOOKUP(D523,'Trial Details 2018'!$P$1:$AA$80,2,FALSE)</f>
        <v>228</v>
      </c>
      <c r="H523" s="58">
        <f>VLOOKUP(D523,'Trial Details 2018'!$AC$1:$AO$80,11,FALSE)</f>
        <v>1347.4749999999995</v>
      </c>
      <c r="I523" s="56">
        <v>3</v>
      </c>
      <c r="J523" s="56">
        <v>492.18</v>
      </c>
      <c r="K523" s="80"/>
      <c r="M523"/>
    </row>
    <row r="524" spans="1:13" x14ac:dyDescent="0.25">
      <c r="A524" s="56">
        <v>1009</v>
      </c>
      <c r="B524" s="11" t="s">
        <v>28</v>
      </c>
      <c r="C524" s="8" t="s">
        <v>33</v>
      </c>
      <c r="D524" s="74">
        <v>43328</v>
      </c>
      <c r="E524" s="56">
        <v>9</v>
      </c>
      <c r="F524" s="75">
        <v>69</v>
      </c>
      <c r="G524" s="75">
        <f>VLOOKUP(D524,'Trial Details 2018'!$P$1:$AA$80,2,FALSE)</f>
        <v>228</v>
      </c>
      <c r="H524" s="58">
        <f>VLOOKUP(D524,'Trial Details 2018'!$AC$1:$AO$80,11,FALSE)</f>
        <v>1347.4749999999995</v>
      </c>
      <c r="I524" s="56">
        <v>3</v>
      </c>
      <c r="J524" s="56">
        <v>557.85</v>
      </c>
      <c r="K524" s="80"/>
      <c r="M524"/>
    </row>
    <row r="525" spans="1:13" x14ac:dyDescent="0.25">
      <c r="A525" s="56">
        <v>1009</v>
      </c>
      <c r="B525" s="11" t="s">
        <v>28</v>
      </c>
      <c r="C525" s="8" t="s">
        <v>34</v>
      </c>
      <c r="D525" s="74">
        <v>43328</v>
      </c>
      <c r="E525" s="56">
        <v>9</v>
      </c>
      <c r="F525" s="75">
        <v>69</v>
      </c>
      <c r="G525" s="75">
        <f>VLOOKUP(D525,'Trial Details 2018'!$P$1:$AA$80,2,FALSE)</f>
        <v>228</v>
      </c>
      <c r="H525" s="58">
        <f>VLOOKUP(D525,'Trial Details 2018'!$AC$1:$AO$80,11,FALSE)</f>
        <v>1347.4749999999995</v>
      </c>
      <c r="I525" s="56">
        <v>4</v>
      </c>
      <c r="J525" s="56">
        <v>662.99</v>
      </c>
      <c r="K525" s="80"/>
      <c r="M525"/>
    </row>
    <row r="526" spans="1:13" x14ac:dyDescent="0.25">
      <c r="A526" s="56">
        <v>1009</v>
      </c>
      <c r="B526" s="11" t="s">
        <v>28</v>
      </c>
      <c r="C526" s="8" t="s">
        <v>35</v>
      </c>
      <c r="D526" s="74">
        <v>43328</v>
      </c>
      <c r="E526" s="56">
        <v>9</v>
      </c>
      <c r="F526" s="75">
        <v>69</v>
      </c>
      <c r="G526" s="75">
        <f>VLOOKUP(D526,'Trial Details 2018'!$P$1:$AA$80,2,FALSE)</f>
        <v>228</v>
      </c>
      <c r="H526" s="58">
        <f>VLOOKUP(D526,'Trial Details 2018'!$AC$1:$AO$80,11,FALSE)</f>
        <v>1347.4749999999995</v>
      </c>
      <c r="I526" s="56">
        <v>4</v>
      </c>
      <c r="J526" s="56">
        <v>380.28</v>
      </c>
      <c r="K526" s="80"/>
      <c r="M526"/>
    </row>
    <row r="527" spans="1:13" x14ac:dyDescent="0.25">
      <c r="A527" s="56">
        <v>1010</v>
      </c>
      <c r="B527" s="11" t="s">
        <v>69</v>
      </c>
      <c r="C527" s="8" t="s">
        <v>31</v>
      </c>
      <c r="D527" s="74">
        <v>43328</v>
      </c>
      <c r="E527" s="56">
        <v>9</v>
      </c>
      <c r="F527" s="75">
        <v>69</v>
      </c>
      <c r="G527" s="75">
        <f>VLOOKUP(D527,'Trial Details 2018'!$P$1:$AA$80,2,FALSE)</f>
        <v>228</v>
      </c>
      <c r="H527" s="58">
        <f>VLOOKUP(D527,'Trial Details 2018'!$AC$1:$AO$80,11,FALSE)</f>
        <v>1347.4749999999995</v>
      </c>
      <c r="I527" s="56">
        <v>6</v>
      </c>
      <c r="J527" s="56">
        <v>1015.64</v>
      </c>
      <c r="K527" s="80"/>
      <c r="M527"/>
    </row>
    <row r="528" spans="1:13" x14ac:dyDescent="0.25">
      <c r="A528" s="56">
        <v>1010</v>
      </c>
      <c r="B528" s="11" t="s">
        <v>69</v>
      </c>
      <c r="C528" s="8" t="s">
        <v>32</v>
      </c>
      <c r="D528" s="74">
        <v>43328</v>
      </c>
      <c r="E528" s="56">
        <v>9</v>
      </c>
      <c r="F528" s="75">
        <v>69</v>
      </c>
      <c r="G528" s="75">
        <f>VLOOKUP(D528,'Trial Details 2018'!$P$1:$AA$80,2,FALSE)</f>
        <v>228</v>
      </c>
      <c r="H528" s="58">
        <f>VLOOKUP(D528,'Trial Details 2018'!$AC$1:$AO$80,11,FALSE)</f>
        <v>1347.4749999999995</v>
      </c>
      <c r="I528" s="56">
        <v>5</v>
      </c>
      <c r="J528" s="56">
        <v>1142.1300000000001</v>
      </c>
      <c r="K528" s="80"/>
      <c r="M528"/>
    </row>
    <row r="529" spans="1:13" x14ac:dyDescent="0.25">
      <c r="A529" s="56">
        <v>1010</v>
      </c>
      <c r="B529" s="11" t="s">
        <v>69</v>
      </c>
      <c r="C529" s="8" t="s">
        <v>33</v>
      </c>
      <c r="D529" s="74">
        <v>43328</v>
      </c>
      <c r="E529" s="56">
        <v>9</v>
      </c>
      <c r="F529" s="75">
        <v>69</v>
      </c>
      <c r="G529" s="75">
        <f>VLOOKUP(D529,'Trial Details 2018'!$P$1:$AA$80,2,FALSE)</f>
        <v>228</v>
      </c>
      <c r="H529" s="58">
        <f>VLOOKUP(D529,'Trial Details 2018'!$AC$1:$AO$80,11,FALSE)</f>
        <v>1347.4749999999995</v>
      </c>
      <c r="I529" s="56">
        <v>5</v>
      </c>
      <c r="J529" s="56">
        <v>948.37</v>
      </c>
      <c r="K529" s="80"/>
      <c r="M529"/>
    </row>
    <row r="530" spans="1:13" x14ac:dyDescent="0.25">
      <c r="A530" s="56">
        <v>1010</v>
      </c>
      <c r="B530" s="11" t="s">
        <v>69</v>
      </c>
      <c r="C530" s="8" t="s">
        <v>34</v>
      </c>
      <c r="D530" s="74">
        <v>43328</v>
      </c>
      <c r="E530" s="56">
        <v>9</v>
      </c>
      <c r="F530" s="75">
        <v>69</v>
      </c>
      <c r="G530" s="75">
        <f>VLOOKUP(D530,'Trial Details 2018'!$P$1:$AA$80,2,FALSE)</f>
        <v>228</v>
      </c>
      <c r="H530" s="58">
        <f>VLOOKUP(D530,'Trial Details 2018'!$AC$1:$AO$80,11,FALSE)</f>
        <v>1347.4749999999995</v>
      </c>
      <c r="K530" s="80"/>
      <c r="M530"/>
    </row>
    <row r="531" spans="1:13" x14ac:dyDescent="0.25">
      <c r="A531" s="56">
        <v>1010</v>
      </c>
      <c r="B531" s="11" t="s">
        <v>69</v>
      </c>
      <c r="C531" s="8" t="s">
        <v>35</v>
      </c>
      <c r="D531" s="74">
        <v>43328</v>
      </c>
      <c r="E531" s="56">
        <v>9</v>
      </c>
      <c r="F531" s="75">
        <v>69</v>
      </c>
      <c r="G531" s="75">
        <f>VLOOKUP(D531,'Trial Details 2018'!$P$1:$AA$80,2,FALSE)</f>
        <v>228</v>
      </c>
      <c r="H531" s="58">
        <f>VLOOKUP(D531,'Trial Details 2018'!$AC$1:$AO$80,11,FALSE)</f>
        <v>1347.4749999999995</v>
      </c>
      <c r="K531" s="80"/>
      <c r="M531"/>
    </row>
    <row r="532" spans="1:13" x14ac:dyDescent="0.25">
      <c r="A532" s="56">
        <v>1011</v>
      </c>
      <c r="B532" s="11" t="s">
        <v>72</v>
      </c>
      <c r="C532" s="8" t="s">
        <v>31</v>
      </c>
      <c r="D532" s="74">
        <v>43328</v>
      </c>
      <c r="E532" s="56">
        <v>9</v>
      </c>
      <c r="F532" s="75">
        <v>69</v>
      </c>
      <c r="G532" s="75">
        <f>VLOOKUP(D532,'Trial Details 2018'!$P$1:$AA$80,2,FALSE)</f>
        <v>228</v>
      </c>
      <c r="H532" s="58">
        <f>VLOOKUP(D532,'Trial Details 2018'!$AC$1:$AO$80,11,FALSE)</f>
        <v>1347.4749999999995</v>
      </c>
      <c r="I532" s="56">
        <v>4</v>
      </c>
      <c r="J532" s="56">
        <v>350.34</v>
      </c>
      <c r="K532" s="80"/>
      <c r="M532"/>
    </row>
    <row r="533" spans="1:13" x14ac:dyDescent="0.25">
      <c r="A533" s="56">
        <v>1011</v>
      </c>
      <c r="B533" s="11" t="s">
        <v>72</v>
      </c>
      <c r="C533" s="8" t="s">
        <v>32</v>
      </c>
      <c r="D533" s="74">
        <v>43328</v>
      </c>
      <c r="E533" s="56">
        <v>9</v>
      </c>
      <c r="F533" s="75">
        <v>69</v>
      </c>
      <c r="G533" s="75">
        <f>VLOOKUP(D533,'Trial Details 2018'!$P$1:$AA$80,2,FALSE)</f>
        <v>228</v>
      </c>
      <c r="H533" s="58">
        <f>VLOOKUP(D533,'Trial Details 2018'!$AC$1:$AO$80,11,FALSE)</f>
        <v>1347.4749999999995</v>
      </c>
      <c r="I533" s="56">
        <v>4</v>
      </c>
      <c r="J533" s="56">
        <v>848.74</v>
      </c>
      <c r="K533" s="80"/>
      <c r="M533"/>
    </row>
    <row r="534" spans="1:13" x14ac:dyDescent="0.25">
      <c r="A534" s="56">
        <v>1011</v>
      </c>
      <c r="B534" s="11" t="s">
        <v>72</v>
      </c>
      <c r="C534" s="8" t="s">
        <v>33</v>
      </c>
      <c r="D534" s="74">
        <v>43328</v>
      </c>
      <c r="E534" s="56">
        <v>9</v>
      </c>
      <c r="F534" s="75">
        <v>69</v>
      </c>
      <c r="G534" s="75">
        <f>VLOOKUP(D534,'Trial Details 2018'!$P$1:$AA$80,2,FALSE)</f>
        <v>228</v>
      </c>
      <c r="H534" s="58">
        <f>VLOOKUP(D534,'Trial Details 2018'!$AC$1:$AO$80,11,FALSE)</f>
        <v>1347.4749999999995</v>
      </c>
      <c r="I534" s="56">
        <v>10</v>
      </c>
      <c r="J534" s="56">
        <v>1022.51</v>
      </c>
      <c r="K534" s="80"/>
      <c r="M534"/>
    </row>
    <row r="535" spans="1:13" x14ac:dyDescent="0.25">
      <c r="A535" s="56">
        <v>1011</v>
      </c>
      <c r="B535" s="11" t="s">
        <v>72</v>
      </c>
      <c r="C535" s="8" t="s">
        <v>34</v>
      </c>
      <c r="D535" s="74">
        <v>43328</v>
      </c>
      <c r="E535" s="56">
        <v>9</v>
      </c>
      <c r="F535" s="75">
        <v>69</v>
      </c>
      <c r="G535" s="75">
        <f>VLOOKUP(D535,'Trial Details 2018'!$P$1:$AA$80,2,FALSE)</f>
        <v>228</v>
      </c>
      <c r="H535" s="58">
        <f>VLOOKUP(D535,'Trial Details 2018'!$AC$1:$AO$80,11,FALSE)</f>
        <v>1347.4749999999995</v>
      </c>
      <c r="I535" s="56">
        <v>5</v>
      </c>
      <c r="J535" s="56">
        <v>702.77</v>
      </c>
      <c r="K535" s="80"/>
      <c r="M535"/>
    </row>
    <row r="536" spans="1:13" x14ac:dyDescent="0.25">
      <c r="A536" s="56">
        <v>1011</v>
      </c>
      <c r="B536" s="11" t="s">
        <v>72</v>
      </c>
      <c r="C536" s="8" t="s">
        <v>35</v>
      </c>
      <c r="D536" s="74">
        <v>43328</v>
      </c>
      <c r="E536" s="56">
        <v>9</v>
      </c>
      <c r="F536" s="75">
        <v>69</v>
      </c>
      <c r="G536" s="75">
        <f>VLOOKUP(D536,'Trial Details 2018'!$P$1:$AA$80,2,FALSE)</f>
        <v>228</v>
      </c>
      <c r="H536" s="58">
        <f>VLOOKUP(D536,'Trial Details 2018'!$AC$1:$AO$80,11,FALSE)</f>
        <v>1347.4749999999995</v>
      </c>
      <c r="I536" s="56">
        <v>4</v>
      </c>
      <c r="J536" s="56">
        <v>422.62</v>
      </c>
      <c r="K536" s="80"/>
      <c r="M536"/>
    </row>
    <row r="537" spans="1:13" x14ac:dyDescent="0.25">
      <c r="A537" s="56">
        <v>1012</v>
      </c>
      <c r="B537" s="11" t="s">
        <v>70</v>
      </c>
      <c r="C537" s="8" t="s">
        <v>31</v>
      </c>
      <c r="D537" s="74">
        <v>43328</v>
      </c>
      <c r="E537" s="56">
        <v>9</v>
      </c>
      <c r="F537" s="75">
        <v>69</v>
      </c>
      <c r="G537" s="75">
        <f>VLOOKUP(D537,'Trial Details 2018'!$P$1:$AA$80,2,FALSE)</f>
        <v>228</v>
      </c>
      <c r="H537" s="58">
        <f>VLOOKUP(D537,'Trial Details 2018'!$AC$1:$AO$80,11,FALSE)</f>
        <v>1347.4749999999995</v>
      </c>
      <c r="I537" s="56">
        <v>7</v>
      </c>
      <c r="J537" s="56">
        <v>980.2</v>
      </c>
      <c r="K537" s="80"/>
      <c r="M537"/>
    </row>
    <row r="538" spans="1:13" x14ac:dyDescent="0.25">
      <c r="A538" s="56">
        <v>1012</v>
      </c>
      <c r="B538" s="11" t="s">
        <v>70</v>
      </c>
      <c r="C538" s="8" t="s">
        <v>32</v>
      </c>
      <c r="D538" s="74">
        <v>43328</v>
      </c>
      <c r="E538" s="56">
        <v>9</v>
      </c>
      <c r="F538" s="75">
        <v>69</v>
      </c>
      <c r="G538" s="75">
        <f>VLOOKUP(D538,'Trial Details 2018'!$P$1:$AA$80,2,FALSE)</f>
        <v>228</v>
      </c>
      <c r="H538" s="58">
        <f>VLOOKUP(D538,'Trial Details 2018'!$AC$1:$AO$80,11,FALSE)</f>
        <v>1347.4749999999995</v>
      </c>
      <c r="I538" s="56">
        <v>6</v>
      </c>
      <c r="J538" s="56">
        <v>1995.47</v>
      </c>
      <c r="K538" s="80"/>
      <c r="M538"/>
    </row>
    <row r="539" spans="1:13" x14ac:dyDescent="0.25">
      <c r="A539" s="56">
        <v>1012</v>
      </c>
      <c r="B539" s="11" t="s">
        <v>70</v>
      </c>
      <c r="C539" s="8" t="s">
        <v>33</v>
      </c>
      <c r="D539" s="74">
        <v>43328</v>
      </c>
      <c r="E539" s="56">
        <v>9</v>
      </c>
      <c r="F539" s="75">
        <v>69</v>
      </c>
      <c r="G539" s="75">
        <f>VLOOKUP(D539,'Trial Details 2018'!$P$1:$AA$80,2,FALSE)</f>
        <v>228</v>
      </c>
      <c r="H539" s="58">
        <f>VLOOKUP(D539,'Trial Details 2018'!$AC$1:$AO$80,11,FALSE)</f>
        <v>1347.4749999999995</v>
      </c>
      <c r="I539" s="56">
        <v>5</v>
      </c>
      <c r="J539" s="56">
        <v>810.45</v>
      </c>
      <c r="K539" s="80"/>
      <c r="M539"/>
    </row>
    <row r="540" spans="1:13" x14ac:dyDescent="0.25">
      <c r="A540" s="56">
        <v>1012</v>
      </c>
      <c r="B540" s="11" t="s">
        <v>70</v>
      </c>
      <c r="C540" s="8" t="s">
        <v>34</v>
      </c>
      <c r="D540" s="74">
        <v>43328</v>
      </c>
      <c r="E540" s="56">
        <v>9</v>
      </c>
      <c r="F540" s="75">
        <v>69</v>
      </c>
      <c r="G540" s="75">
        <f>VLOOKUP(D540,'Trial Details 2018'!$P$1:$AA$80,2,FALSE)</f>
        <v>228</v>
      </c>
      <c r="H540" s="58">
        <f>VLOOKUP(D540,'Trial Details 2018'!$AC$1:$AO$80,11,FALSE)</f>
        <v>1347.4749999999995</v>
      </c>
      <c r="I540" s="56">
        <v>4</v>
      </c>
      <c r="J540" s="56">
        <v>739.83</v>
      </c>
      <c r="K540" s="80"/>
      <c r="M540"/>
    </row>
    <row r="541" spans="1:13" x14ac:dyDescent="0.25">
      <c r="A541" s="56">
        <v>1012</v>
      </c>
      <c r="B541" s="11" t="s">
        <v>70</v>
      </c>
      <c r="C541" s="8" t="s">
        <v>35</v>
      </c>
      <c r="D541" s="74">
        <v>43328</v>
      </c>
      <c r="E541" s="56">
        <v>9</v>
      </c>
      <c r="F541" s="75">
        <v>69</v>
      </c>
      <c r="G541" s="75">
        <f>VLOOKUP(D541,'Trial Details 2018'!$P$1:$AA$80,2,FALSE)</f>
        <v>228</v>
      </c>
      <c r="H541" s="58">
        <f>VLOOKUP(D541,'Trial Details 2018'!$AC$1:$AO$80,11,FALSE)</f>
        <v>1347.4749999999995</v>
      </c>
      <c r="I541" s="56">
        <v>5</v>
      </c>
      <c r="J541" s="56">
        <v>701.58</v>
      </c>
      <c r="K541" s="80"/>
      <c r="M541"/>
    </row>
    <row r="542" spans="1:13" x14ac:dyDescent="0.25">
      <c r="A542" s="56">
        <v>1001</v>
      </c>
      <c r="B542" s="11" t="s">
        <v>70</v>
      </c>
      <c r="C542" s="8" t="s">
        <v>31</v>
      </c>
      <c r="D542" s="74">
        <v>43335</v>
      </c>
      <c r="E542" s="56">
        <v>10</v>
      </c>
      <c r="F542" s="75">
        <v>76</v>
      </c>
      <c r="G542" s="75">
        <f>VLOOKUP(D542,'Trial Details 2018'!$P$1:$AA$80,2,FALSE)</f>
        <v>235</v>
      </c>
      <c r="H542" s="58">
        <f>VLOOKUP(D542,'Trial Details 2018'!$AC$1:$AO$80,11,FALSE)</f>
        <v>1470.8749999999993</v>
      </c>
      <c r="I542" s="56">
        <v>7</v>
      </c>
      <c r="J542" s="56">
        <v>768.4</v>
      </c>
      <c r="K542" s="80"/>
      <c r="M542"/>
    </row>
    <row r="543" spans="1:13" x14ac:dyDescent="0.25">
      <c r="A543" s="56">
        <v>1001</v>
      </c>
      <c r="B543" s="11" t="s">
        <v>70</v>
      </c>
      <c r="C543" s="8" t="s">
        <v>32</v>
      </c>
      <c r="D543" s="74">
        <v>43335</v>
      </c>
      <c r="E543" s="56">
        <v>10</v>
      </c>
      <c r="F543" s="75">
        <v>76</v>
      </c>
      <c r="G543" s="75">
        <f>VLOOKUP(D543,'Trial Details 2018'!$P$1:$AA$80,2,FALSE)</f>
        <v>235</v>
      </c>
      <c r="H543" s="58">
        <f>VLOOKUP(D543,'Trial Details 2018'!$AC$1:$AO$80,11,FALSE)</f>
        <v>1470.8749999999993</v>
      </c>
      <c r="I543" s="56">
        <v>6</v>
      </c>
      <c r="J543" s="56">
        <v>776.47</v>
      </c>
      <c r="K543" s="80"/>
      <c r="M543"/>
    </row>
    <row r="544" spans="1:13" x14ac:dyDescent="0.25">
      <c r="A544" s="56">
        <v>1001</v>
      </c>
      <c r="B544" s="11" t="s">
        <v>70</v>
      </c>
      <c r="C544" s="8" t="s">
        <v>33</v>
      </c>
      <c r="D544" s="74">
        <v>43335</v>
      </c>
      <c r="E544" s="56">
        <v>10</v>
      </c>
      <c r="F544" s="75">
        <v>76</v>
      </c>
      <c r="G544" s="75">
        <f>VLOOKUP(D544,'Trial Details 2018'!$P$1:$AA$80,2,FALSE)</f>
        <v>235</v>
      </c>
      <c r="H544" s="58">
        <f>VLOOKUP(D544,'Trial Details 2018'!$AC$1:$AO$80,11,FALSE)</f>
        <v>1470.8749999999993</v>
      </c>
      <c r="I544" s="56">
        <v>4</v>
      </c>
      <c r="J544" s="56">
        <v>671.07</v>
      </c>
      <c r="K544" s="80"/>
      <c r="M544"/>
    </row>
    <row r="545" spans="1:13" x14ac:dyDescent="0.25">
      <c r="A545" s="56">
        <v>1001</v>
      </c>
      <c r="B545" s="11" t="s">
        <v>70</v>
      </c>
      <c r="C545" s="8" t="s">
        <v>34</v>
      </c>
      <c r="D545" s="74">
        <v>43335</v>
      </c>
      <c r="E545" s="56">
        <v>10</v>
      </c>
      <c r="F545" s="75">
        <v>76</v>
      </c>
      <c r="G545" s="75">
        <f>VLOOKUP(D545,'Trial Details 2018'!$P$1:$AA$80,2,FALSE)</f>
        <v>235</v>
      </c>
      <c r="H545" s="58">
        <f>VLOOKUP(D545,'Trial Details 2018'!$AC$1:$AO$80,11,FALSE)</f>
        <v>1470.8749999999993</v>
      </c>
      <c r="I545" s="56">
        <v>5</v>
      </c>
      <c r="J545" s="56">
        <v>801.88</v>
      </c>
      <c r="K545" s="80"/>
      <c r="M545"/>
    </row>
    <row r="546" spans="1:13" x14ac:dyDescent="0.25">
      <c r="A546" s="56">
        <v>1001</v>
      </c>
      <c r="B546" s="11" t="s">
        <v>70</v>
      </c>
      <c r="C546" s="8" t="s">
        <v>35</v>
      </c>
      <c r="D546" s="74">
        <v>43335</v>
      </c>
      <c r="E546" s="56">
        <v>10</v>
      </c>
      <c r="F546" s="75">
        <v>76</v>
      </c>
      <c r="G546" s="75">
        <f>VLOOKUP(D546,'Trial Details 2018'!$P$1:$AA$80,2,FALSE)</f>
        <v>235</v>
      </c>
      <c r="H546" s="58">
        <f>VLOOKUP(D546,'Trial Details 2018'!$AC$1:$AO$80,11,FALSE)</f>
        <v>1470.8749999999993</v>
      </c>
      <c r="I546" s="56">
        <v>4</v>
      </c>
      <c r="J546" s="56">
        <v>902.57</v>
      </c>
      <c r="K546" s="80"/>
      <c r="M546"/>
    </row>
    <row r="547" spans="1:13" x14ac:dyDescent="0.25">
      <c r="A547" s="56">
        <v>1002</v>
      </c>
      <c r="B547" s="11" t="s">
        <v>28</v>
      </c>
      <c r="C547" s="8" t="s">
        <v>31</v>
      </c>
      <c r="D547" s="74">
        <v>43335</v>
      </c>
      <c r="E547" s="56">
        <v>10</v>
      </c>
      <c r="F547" s="75">
        <v>76</v>
      </c>
      <c r="G547" s="75">
        <f>VLOOKUP(D547,'Trial Details 2018'!$P$1:$AA$80,2,FALSE)</f>
        <v>235</v>
      </c>
      <c r="H547" s="58">
        <f>VLOOKUP(D547,'Trial Details 2018'!$AC$1:$AO$80,11,FALSE)</f>
        <v>1470.8749999999993</v>
      </c>
      <c r="I547" s="56">
        <v>6</v>
      </c>
      <c r="J547" s="56">
        <v>1109.47</v>
      </c>
      <c r="K547" s="80"/>
      <c r="M547"/>
    </row>
    <row r="548" spans="1:13" x14ac:dyDescent="0.25">
      <c r="A548" s="56">
        <v>1002</v>
      </c>
      <c r="B548" s="11" t="s">
        <v>28</v>
      </c>
      <c r="C548" s="8" t="s">
        <v>32</v>
      </c>
      <c r="D548" s="74">
        <v>43335</v>
      </c>
      <c r="E548" s="56">
        <v>10</v>
      </c>
      <c r="F548" s="75">
        <v>76</v>
      </c>
      <c r="G548" s="75">
        <f>VLOOKUP(D548,'Trial Details 2018'!$P$1:$AA$80,2,FALSE)</f>
        <v>235</v>
      </c>
      <c r="H548" s="58">
        <f>VLOOKUP(D548,'Trial Details 2018'!$AC$1:$AO$80,11,FALSE)</f>
        <v>1470.8749999999993</v>
      </c>
      <c r="I548" s="56">
        <v>3</v>
      </c>
      <c r="J548" s="56">
        <v>505.96</v>
      </c>
      <c r="K548" s="80"/>
      <c r="M548"/>
    </row>
    <row r="549" spans="1:13" x14ac:dyDescent="0.25">
      <c r="A549" s="56">
        <v>1002</v>
      </c>
      <c r="B549" s="11" t="s">
        <v>28</v>
      </c>
      <c r="C549" s="8" t="s">
        <v>33</v>
      </c>
      <c r="D549" s="74">
        <v>43335</v>
      </c>
      <c r="E549" s="56">
        <v>10</v>
      </c>
      <c r="F549" s="75">
        <v>76</v>
      </c>
      <c r="G549" s="75">
        <f>VLOOKUP(D549,'Trial Details 2018'!$P$1:$AA$80,2,FALSE)</f>
        <v>235</v>
      </c>
      <c r="H549" s="58">
        <f>VLOOKUP(D549,'Trial Details 2018'!$AC$1:$AO$80,11,FALSE)</f>
        <v>1470.8749999999993</v>
      </c>
      <c r="I549" s="56">
        <v>4</v>
      </c>
      <c r="J549" s="56">
        <v>480.99</v>
      </c>
      <c r="K549" s="80"/>
      <c r="M549"/>
    </row>
    <row r="550" spans="1:13" x14ac:dyDescent="0.25">
      <c r="A550" s="56">
        <v>1002</v>
      </c>
      <c r="B550" s="11" t="s">
        <v>28</v>
      </c>
      <c r="C550" s="8" t="s">
        <v>34</v>
      </c>
      <c r="D550" s="74">
        <v>43335</v>
      </c>
      <c r="E550" s="56">
        <v>10</v>
      </c>
      <c r="F550" s="75">
        <v>76</v>
      </c>
      <c r="G550" s="75">
        <f>VLOOKUP(D550,'Trial Details 2018'!$P$1:$AA$80,2,FALSE)</f>
        <v>235</v>
      </c>
      <c r="H550" s="58">
        <f>VLOOKUP(D550,'Trial Details 2018'!$AC$1:$AO$80,11,FALSE)</f>
        <v>1470.8749999999993</v>
      </c>
      <c r="I550" s="56">
        <v>5</v>
      </c>
      <c r="J550" s="56">
        <v>537.9</v>
      </c>
      <c r="K550" s="80"/>
      <c r="M550"/>
    </row>
    <row r="551" spans="1:13" x14ac:dyDescent="0.25">
      <c r="A551" s="56">
        <v>1002</v>
      </c>
      <c r="B551" s="11" t="s">
        <v>28</v>
      </c>
      <c r="C551" s="8" t="s">
        <v>35</v>
      </c>
      <c r="D551" s="74">
        <v>43335</v>
      </c>
      <c r="E551" s="56">
        <v>10</v>
      </c>
      <c r="F551" s="75">
        <v>76</v>
      </c>
      <c r="G551" s="75">
        <f>VLOOKUP(D551,'Trial Details 2018'!$P$1:$AA$80,2,FALSE)</f>
        <v>235</v>
      </c>
      <c r="H551" s="58">
        <f>VLOOKUP(D551,'Trial Details 2018'!$AC$1:$AO$80,11,FALSE)</f>
        <v>1470.8749999999993</v>
      </c>
      <c r="I551" s="56">
        <v>5</v>
      </c>
      <c r="J551" s="56">
        <v>585.84</v>
      </c>
      <c r="K551" s="80"/>
      <c r="M551"/>
    </row>
    <row r="552" spans="1:13" x14ac:dyDescent="0.25">
      <c r="A552" s="56">
        <v>1003</v>
      </c>
      <c r="B552" s="11" t="s">
        <v>72</v>
      </c>
      <c r="C552" s="8" t="s">
        <v>31</v>
      </c>
      <c r="D552" s="74">
        <v>43335</v>
      </c>
      <c r="E552" s="56">
        <v>10</v>
      </c>
      <c r="F552" s="75">
        <v>76</v>
      </c>
      <c r="G552" s="75">
        <f>VLOOKUP(D552,'Trial Details 2018'!$P$1:$AA$80,2,FALSE)</f>
        <v>235</v>
      </c>
      <c r="H552" s="58">
        <f>VLOOKUP(D552,'Trial Details 2018'!$AC$1:$AO$80,11,FALSE)</f>
        <v>1470.8749999999993</v>
      </c>
      <c r="I552" s="56">
        <v>6</v>
      </c>
      <c r="J552" s="56">
        <v>819.75</v>
      </c>
      <c r="K552" s="80"/>
      <c r="M552"/>
    </row>
    <row r="553" spans="1:13" x14ac:dyDescent="0.25">
      <c r="A553" s="56">
        <v>1003</v>
      </c>
      <c r="B553" s="11" t="s">
        <v>72</v>
      </c>
      <c r="C553" s="8" t="s">
        <v>32</v>
      </c>
      <c r="D553" s="74">
        <v>43335</v>
      </c>
      <c r="E553" s="56">
        <v>10</v>
      </c>
      <c r="F553" s="75">
        <v>76</v>
      </c>
      <c r="G553" s="75">
        <f>VLOOKUP(D553,'Trial Details 2018'!$P$1:$AA$80,2,FALSE)</f>
        <v>235</v>
      </c>
      <c r="H553" s="58">
        <f>VLOOKUP(D553,'Trial Details 2018'!$AC$1:$AO$80,11,FALSE)</f>
        <v>1470.8749999999993</v>
      </c>
      <c r="I553" s="56">
        <v>5</v>
      </c>
      <c r="J553" s="56">
        <v>494.5</v>
      </c>
      <c r="K553" s="80"/>
      <c r="M553"/>
    </row>
    <row r="554" spans="1:13" x14ac:dyDescent="0.25">
      <c r="A554" s="56">
        <v>1003</v>
      </c>
      <c r="B554" s="11" t="s">
        <v>72</v>
      </c>
      <c r="C554" s="8" t="s">
        <v>33</v>
      </c>
      <c r="D554" s="74">
        <v>43335</v>
      </c>
      <c r="E554" s="56">
        <v>10</v>
      </c>
      <c r="F554" s="75">
        <v>76</v>
      </c>
      <c r="G554" s="75">
        <f>VLOOKUP(D554,'Trial Details 2018'!$P$1:$AA$80,2,FALSE)</f>
        <v>235</v>
      </c>
      <c r="H554" s="58">
        <f>VLOOKUP(D554,'Trial Details 2018'!$AC$1:$AO$80,11,FALSE)</f>
        <v>1470.8749999999993</v>
      </c>
      <c r="I554" s="56">
        <v>6</v>
      </c>
      <c r="J554" s="56">
        <v>770.8</v>
      </c>
      <c r="K554" s="80"/>
      <c r="M554"/>
    </row>
    <row r="555" spans="1:13" x14ac:dyDescent="0.25">
      <c r="A555" s="56">
        <v>1003</v>
      </c>
      <c r="B555" s="11" t="s">
        <v>72</v>
      </c>
      <c r="C555" s="8" t="s">
        <v>34</v>
      </c>
      <c r="D555" s="74">
        <v>43335</v>
      </c>
      <c r="E555" s="56">
        <v>10</v>
      </c>
      <c r="F555" s="75">
        <v>76</v>
      </c>
      <c r="G555" s="75">
        <f>VLOOKUP(D555,'Trial Details 2018'!$P$1:$AA$80,2,FALSE)</f>
        <v>235</v>
      </c>
      <c r="H555" s="58">
        <f>VLOOKUP(D555,'Trial Details 2018'!$AC$1:$AO$80,11,FALSE)</f>
        <v>1470.8749999999993</v>
      </c>
      <c r="I555" s="56">
        <v>6</v>
      </c>
      <c r="J555" s="56">
        <v>845.71</v>
      </c>
      <c r="K555" s="80"/>
      <c r="M555"/>
    </row>
    <row r="556" spans="1:13" x14ac:dyDescent="0.25">
      <c r="A556" s="56">
        <v>1003</v>
      </c>
      <c r="B556" s="11" t="s">
        <v>72</v>
      </c>
      <c r="C556" s="8" t="s">
        <v>35</v>
      </c>
      <c r="D556" s="74">
        <v>43335</v>
      </c>
      <c r="E556" s="56">
        <v>10</v>
      </c>
      <c r="F556" s="75">
        <v>76</v>
      </c>
      <c r="G556" s="75">
        <f>VLOOKUP(D556,'Trial Details 2018'!$P$1:$AA$80,2,FALSE)</f>
        <v>235</v>
      </c>
      <c r="H556" s="58">
        <f>VLOOKUP(D556,'Trial Details 2018'!$AC$1:$AO$80,11,FALSE)</f>
        <v>1470.8749999999993</v>
      </c>
      <c r="I556" s="56">
        <v>4</v>
      </c>
      <c r="J556" s="56">
        <v>658.98</v>
      </c>
      <c r="K556" s="80"/>
      <c r="M556"/>
    </row>
    <row r="557" spans="1:13" x14ac:dyDescent="0.25">
      <c r="A557" s="56">
        <v>1004</v>
      </c>
      <c r="B557" s="11" t="s">
        <v>69</v>
      </c>
      <c r="C557" s="8" t="s">
        <v>31</v>
      </c>
      <c r="D557" s="74">
        <v>43335</v>
      </c>
      <c r="E557" s="56">
        <v>10</v>
      </c>
      <c r="F557" s="75">
        <v>76</v>
      </c>
      <c r="G557" s="75">
        <f>VLOOKUP(D557,'Trial Details 2018'!$P$1:$AA$80,2,FALSE)</f>
        <v>235</v>
      </c>
      <c r="H557" s="58">
        <f>VLOOKUP(D557,'Trial Details 2018'!$AC$1:$AO$80,11,FALSE)</f>
        <v>1470.8749999999993</v>
      </c>
      <c r="I557" s="56">
        <v>5</v>
      </c>
      <c r="J557" s="56">
        <v>792.58</v>
      </c>
      <c r="K557" s="80"/>
      <c r="M557"/>
    </row>
    <row r="558" spans="1:13" x14ac:dyDescent="0.25">
      <c r="A558" s="56">
        <v>1004</v>
      </c>
      <c r="B558" s="11" t="s">
        <v>69</v>
      </c>
      <c r="C558" s="8" t="s">
        <v>32</v>
      </c>
      <c r="D558" s="74">
        <v>43335</v>
      </c>
      <c r="E558" s="56">
        <v>10</v>
      </c>
      <c r="F558" s="75">
        <v>76</v>
      </c>
      <c r="G558" s="75">
        <f>VLOOKUP(D558,'Trial Details 2018'!$P$1:$AA$80,2,FALSE)</f>
        <v>235</v>
      </c>
      <c r="H558" s="58">
        <f>VLOOKUP(D558,'Trial Details 2018'!$AC$1:$AO$80,11,FALSE)</f>
        <v>1470.8749999999993</v>
      </c>
      <c r="I558" s="56">
        <v>7</v>
      </c>
      <c r="J558" s="56">
        <v>958.77</v>
      </c>
      <c r="K558" s="80"/>
      <c r="M558"/>
    </row>
    <row r="559" spans="1:13" x14ac:dyDescent="0.25">
      <c r="A559" s="56">
        <v>1004</v>
      </c>
      <c r="B559" s="11" t="s">
        <v>69</v>
      </c>
      <c r="C559" s="8" t="s">
        <v>33</v>
      </c>
      <c r="D559" s="74">
        <v>43335</v>
      </c>
      <c r="E559" s="56">
        <v>10</v>
      </c>
      <c r="F559" s="75">
        <v>76</v>
      </c>
      <c r="G559" s="75">
        <f>VLOOKUP(D559,'Trial Details 2018'!$P$1:$AA$80,2,FALSE)</f>
        <v>235</v>
      </c>
      <c r="H559" s="58">
        <f>VLOOKUP(D559,'Trial Details 2018'!$AC$1:$AO$80,11,FALSE)</f>
        <v>1470.8749999999993</v>
      </c>
      <c r="I559" s="56">
        <v>4</v>
      </c>
      <c r="J559" s="56">
        <v>694.16</v>
      </c>
      <c r="K559" s="80"/>
      <c r="M559"/>
    </row>
    <row r="560" spans="1:13" x14ac:dyDescent="0.25">
      <c r="A560" s="56">
        <v>1004</v>
      </c>
      <c r="B560" s="11" t="s">
        <v>69</v>
      </c>
      <c r="C560" s="8" t="s">
        <v>34</v>
      </c>
      <c r="D560" s="74">
        <v>43335</v>
      </c>
      <c r="E560" s="56">
        <v>10</v>
      </c>
      <c r="F560" s="75">
        <v>76</v>
      </c>
      <c r="G560" s="75">
        <f>VLOOKUP(D560,'Trial Details 2018'!$P$1:$AA$80,2,FALSE)</f>
        <v>235</v>
      </c>
      <c r="H560" s="58">
        <f>VLOOKUP(D560,'Trial Details 2018'!$AC$1:$AO$80,11,FALSE)</f>
        <v>1470.8749999999993</v>
      </c>
      <c r="I560" s="56">
        <v>4</v>
      </c>
      <c r="J560" s="56">
        <v>851.26</v>
      </c>
      <c r="K560" s="80"/>
      <c r="M560"/>
    </row>
    <row r="561" spans="1:13" x14ac:dyDescent="0.25">
      <c r="A561" s="56">
        <v>1004</v>
      </c>
      <c r="B561" s="11" t="s">
        <v>69</v>
      </c>
      <c r="C561" s="8" t="s">
        <v>35</v>
      </c>
      <c r="D561" s="74">
        <v>43335</v>
      </c>
      <c r="E561" s="56">
        <v>10</v>
      </c>
      <c r="F561" s="75">
        <v>76</v>
      </c>
      <c r="G561" s="75">
        <f>VLOOKUP(D561,'Trial Details 2018'!$P$1:$AA$80,2,FALSE)</f>
        <v>235</v>
      </c>
      <c r="H561" s="58">
        <f>VLOOKUP(D561,'Trial Details 2018'!$AC$1:$AO$80,11,FALSE)</f>
        <v>1470.8749999999993</v>
      </c>
      <c r="I561" s="56">
        <v>5</v>
      </c>
      <c r="J561" s="56">
        <v>774.41</v>
      </c>
      <c r="K561" s="80"/>
      <c r="M561"/>
    </row>
    <row r="562" spans="1:13" x14ac:dyDescent="0.25">
      <c r="A562" s="56">
        <v>1005</v>
      </c>
      <c r="B562" s="11" t="s">
        <v>69</v>
      </c>
      <c r="C562" s="8" t="s">
        <v>31</v>
      </c>
      <c r="D562" s="74">
        <v>43335</v>
      </c>
      <c r="E562" s="56">
        <v>10</v>
      </c>
      <c r="F562" s="75">
        <v>76</v>
      </c>
      <c r="G562" s="75">
        <f>VLOOKUP(D562,'Trial Details 2018'!$P$1:$AA$80,2,FALSE)</f>
        <v>235</v>
      </c>
      <c r="H562" s="58">
        <f>VLOOKUP(D562,'Trial Details 2018'!$AC$1:$AO$80,11,FALSE)</f>
        <v>1470.8749999999993</v>
      </c>
      <c r="I562" s="56">
        <v>5</v>
      </c>
      <c r="J562" s="56">
        <v>1026.3</v>
      </c>
      <c r="K562" s="80"/>
      <c r="M562"/>
    </row>
    <row r="563" spans="1:13" x14ac:dyDescent="0.25">
      <c r="A563" s="56">
        <v>1005</v>
      </c>
      <c r="B563" s="11" t="s">
        <v>69</v>
      </c>
      <c r="C563" s="8" t="s">
        <v>32</v>
      </c>
      <c r="D563" s="74">
        <v>43335</v>
      </c>
      <c r="E563" s="56">
        <v>10</v>
      </c>
      <c r="F563" s="75">
        <v>76</v>
      </c>
      <c r="G563" s="75">
        <f>VLOOKUP(D563,'Trial Details 2018'!$P$1:$AA$80,2,FALSE)</f>
        <v>235</v>
      </c>
      <c r="H563" s="58">
        <f>VLOOKUP(D563,'Trial Details 2018'!$AC$1:$AO$80,11,FALSE)</f>
        <v>1470.8749999999993</v>
      </c>
      <c r="I563" s="56">
        <v>5</v>
      </c>
      <c r="J563" s="56">
        <v>626.74</v>
      </c>
      <c r="K563" s="80"/>
      <c r="M563"/>
    </row>
    <row r="564" spans="1:13" x14ac:dyDescent="0.25">
      <c r="A564" s="56">
        <v>1005</v>
      </c>
      <c r="B564" s="11" t="s">
        <v>69</v>
      </c>
      <c r="C564" s="8" t="s">
        <v>33</v>
      </c>
      <c r="D564" s="74">
        <v>43335</v>
      </c>
      <c r="E564" s="56">
        <v>10</v>
      </c>
      <c r="F564" s="75">
        <v>76</v>
      </c>
      <c r="G564" s="75">
        <f>VLOOKUP(D564,'Trial Details 2018'!$P$1:$AA$80,2,FALSE)</f>
        <v>235</v>
      </c>
      <c r="H564" s="58">
        <f>VLOOKUP(D564,'Trial Details 2018'!$AC$1:$AO$80,11,FALSE)</f>
        <v>1470.8749999999993</v>
      </c>
      <c r="I564" s="56">
        <v>3</v>
      </c>
      <c r="J564" s="56">
        <v>491.3</v>
      </c>
      <c r="K564" s="80"/>
      <c r="M564"/>
    </row>
    <row r="565" spans="1:13" x14ac:dyDescent="0.25">
      <c r="A565" s="56">
        <v>1005</v>
      </c>
      <c r="B565" s="11" t="s">
        <v>69</v>
      </c>
      <c r="C565" s="8" t="s">
        <v>34</v>
      </c>
      <c r="D565" s="74">
        <v>43335</v>
      </c>
      <c r="E565" s="56">
        <v>10</v>
      </c>
      <c r="F565" s="75">
        <v>76</v>
      </c>
      <c r="G565" s="75">
        <f>VLOOKUP(D565,'Trial Details 2018'!$P$1:$AA$80,2,FALSE)</f>
        <v>235</v>
      </c>
      <c r="H565" s="58">
        <f>VLOOKUP(D565,'Trial Details 2018'!$AC$1:$AO$80,11,FALSE)</f>
        <v>1470.8749999999993</v>
      </c>
      <c r="I565" s="56">
        <v>7</v>
      </c>
      <c r="J565" s="56">
        <v>1060.29</v>
      </c>
      <c r="K565" s="80"/>
      <c r="M565"/>
    </row>
    <row r="566" spans="1:13" x14ac:dyDescent="0.25">
      <c r="A566" s="56">
        <v>1005</v>
      </c>
      <c r="B566" s="11" t="s">
        <v>69</v>
      </c>
      <c r="C566" s="8" t="s">
        <v>35</v>
      </c>
      <c r="D566" s="74">
        <v>43335</v>
      </c>
      <c r="E566" s="56">
        <v>10</v>
      </c>
      <c r="F566" s="75">
        <v>76</v>
      </c>
      <c r="G566" s="75">
        <f>VLOOKUP(D566,'Trial Details 2018'!$P$1:$AA$80,2,FALSE)</f>
        <v>235</v>
      </c>
      <c r="H566" s="58">
        <f>VLOOKUP(D566,'Trial Details 2018'!$AC$1:$AO$80,11,FALSE)</f>
        <v>1470.8749999999993</v>
      </c>
      <c r="I566" s="56">
        <v>6</v>
      </c>
      <c r="J566" s="56">
        <v>1116.79</v>
      </c>
      <c r="K566" s="80"/>
      <c r="M566"/>
    </row>
    <row r="567" spans="1:13" x14ac:dyDescent="0.25">
      <c r="A567" s="56">
        <v>1006</v>
      </c>
      <c r="B567" s="11" t="s">
        <v>72</v>
      </c>
      <c r="C567" s="8" t="s">
        <v>31</v>
      </c>
      <c r="D567" s="74">
        <v>43335</v>
      </c>
      <c r="E567" s="56">
        <v>10</v>
      </c>
      <c r="F567" s="75">
        <v>76</v>
      </c>
      <c r="G567" s="75">
        <f>VLOOKUP(D567,'Trial Details 2018'!$P$1:$AA$80,2,FALSE)</f>
        <v>235</v>
      </c>
      <c r="H567" s="58">
        <f>VLOOKUP(D567,'Trial Details 2018'!$AC$1:$AO$80,11,FALSE)</f>
        <v>1470.8749999999993</v>
      </c>
      <c r="I567" s="56">
        <v>6</v>
      </c>
      <c r="J567" s="56">
        <v>879.86</v>
      </c>
      <c r="K567" s="80"/>
      <c r="M567"/>
    </row>
    <row r="568" spans="1:13" x14ac:dyDescent="0.25">
      <c r="A568" s="56">
        <v>1006</v>
      </c>
      <c r="B568" s="11" t="s">
        <v>72</v>
      </c>
      <c r="C568" s="8" t="s">
        <v>32</v>
      </c>
      <c r="D568" s="74">
        <v>43335</v>
      </c>
      <c r="E568" s="56">
        <v>10</v>
      </c>
      <c r="F568" s="75">
        <v>76</v>
      </c>
      <c r="G568" s="75">
        <f>VLOOKUP(D568,'Trial Details 2018'!$P$1:$AA$80,2,FALSE)</f>
        <v>235</v>
      </c>
      <c r="H568" s="58">
        <f>VLOOKUP(D568,'Trial Details 2018'!$AC$1:$AO$80,11,FALSE)</f>
        <v>1470.8749999999993</v>
      </c>
      <c r="I568" s="56">
        <v>4</v>
      </c>
      <c r="J568" s="56">
        <v>517.30999999999995</v>
      </c>
      <c r="K568" s="80"/>
      <c r="M568"/>
    </row>
    <row r="569" spans="1:13" x14ac:dyDescent="0.25">
      <c r="A569" s="56">
        <v>1006</v>
      </c>
      <c r="B569" s="11" t="s">
        <v>72</v>
      </c>
      <c r="C569" s="8" t="s">
        <v>33</v>
      </c>
      <c r="D569" s="74">
        <v>43335</v>
      </c>
      <c r="E569" s="56">
        <v>10</v>
      </c>
      <c r="F569" s="75">
        <v>76</v>
      </c>
      <c r="G569" s="75">
        <f>VLOOKUP(D569,'Trial Details 2018'!$P$1:$AA$80,2,FALSE)</f>
        <v>235</v>
      </c>
      <c r="H569" s="58">
        <f>VLOOKUP(D569,'Trial Details 2018'!$AC$1:$AO$80,11,FALSE)</f>
        <v>1470.8749999999993</v>
      </c>
      <c r="I569" s="56">
        <v>5</v>
      </c>
      <c r="J569" s="56">
        <v>767.62</v>
      </c>
      <c r="K569" s="80"/>
      <c r="M569"/>
    </row>
    <row r="570" spans="1:13" x14ac:dyDescent="0.25">
      <c r="A570" s="56">
        <v>1006</v>
      </c>
      <c r="B570" s="11" t="s">
        <v>72</v>
      </c>
      <c r="C570" s="8" t="s">
        <v>34</v>
      </c>
      <c r="D570" s="74">
        <v>43335</v>
      </c>
      <c r="E570" s="56">
        <v>10</v>
      </c>
      <c r="F570" s="75">
        <v>76</v>
      </c>
      <c r="G570" s="75">
        <f>VLOOKUP(D570,'Trial Details 2018'!$P$1:$AA$80,2,FALSE)</f>
        <v>235</v>
      </c>
      <c r="H570" s="58">
        <f>VLOOKUP(D570,'Trial Details 2018'!$AC$1:$AO$80,11,FALSE)</f>
        <v>1470.8749999999993</v>
      </c>
      <c r="I570" s="56">
        <v>6</v>
      </c>
      <c r="J570" s="56">
        <v>1116.0899999999999</v>
      </c>
      <c r="K570" s="80"/>
      <c r="M570"/>
    </row>
    <row r="571" spans="1:13" x14ac:dyDescent="0.25">
      <c r="A571" s="56">
        <v>1006</v>
      </c>
      <c r="B571" s="11" t="s">
        <v>72</v>
      </c>
      <c r="C571" s="8" t="s">
        <v>35</v>
      </c>
      <c r="D571" s="74">
        <v>43335</v>
      </c>
      <c r="E571" s="56">
        <v>10</v>
      </c>
      <c r="F571" s="75">
        <v>76</v>
      </c>
      <c r="G571" s="75">
        <f>VLOOKUP(D571,'Trial Details 2018'!$P$1:$AA$80,2,FALSE)</f>
        <v>235</v>
      </c>
      <c r="H571" s="58">
        <f>VLOOKUP(D571,'Trial Details 2018'!$AC$1:$AO$80,11,FALSE)</f>
        <v>1470.8749999999993</v>
      </c>
      <c r="I571" s="56">
        <v>5</v>
      </c>
      <c r="J571" s="56">
        <v>351.86</v>
      </c>
      <c r="K571" s="80"/>
      <c r="M571"/>
    </row>
    <row r="572" spans="1:13" x14ac:dyDescent="0.25">
      <c r="A572" s="56">
        <v>1007</v>
      </c>
      <c r="B572" s="11" t="s">
        <v>70</v>
      </c>
      <c r="C572" s="8" t="s">
        <v>31</v>
      </c>
      <c r="D572" s="74">
        <v>43335</v>
      </c>
      <c r="E572" s="56">
        <v>10</v>
      </c>
      <c r="F572" s="75">
        <v>76</v>
      </c>
      <c r="G572" s="75">
        <f>VLOOKUP(D572,'Trial Details 2018'!$P$1:$AA$80,2,FALSE)</f>
        <v>235</v>
      </c>
      <c r="H572" s="58">
        <f>VLOOKUP(D572,'Trial Details 2018'!$AC$1:$AO$80,11,FALSE)</f>
        <v>1470.8749999999993</v>
      </c>
      <c r="I572" s="56">
        <v>3</v>
      </c>
      <c r="J572" s="56">
        <v>334.12</v>
      </c>
      <c r="K572" s="80"/>
      <c r="M572"/>
    </row>
    <row r="573" spans="1:13" x14ac:dyDescent="0.25">
      <c r="A573" s="56">
        <v>1007</v>
      </c>
      <c r="B573" s="11" t="s">
        <v>70</v>
      </c>
      <c r="C573" s="8" t="s">
        <v>32</v>
      </c>
      <c r="D573" s="74">
        <v>43335</v>
      </c>
      <c r="E573" s="56">
        <v>10</v>
      </c>
      <c r="F573" s="75">
        <v>76</v>
      </c>
      <c r="G573" s="75">
        <f>VLOOKUP(D573,'Trial Details 2018'!$P$1:$AA$80,2,FALSE)</f>
        <v>235</v>
      </c>
      <c r="H573" s="58">
        <f>VLOOKUP(D573,'Trial Details 2018'!$AC$1:$AO$80,11,FALSE)</f>
        <v>1470.8749999999993</v>
      </c>
      <c r="I573" s="56">
        <v>4</v>
      </c>
      <c r="J573" s="56">
        <v>523.23</v>
      </c>
      <c r="K573" s="80"/>
      <c r="M573"/>
    </row>
    <row r="574" spans="1:13" x14ac:dyDescent="0.25">
      <c r="A574" s="56">
        <v>1007</v>
      </c>
      <c r="B574" s="11" t="s">
        <v>70</v>
      </c>
      <c r="C574" s="8" t="s">
        <v>33</v>
      </c>
      <c r="D574" s="74">
        <v>43335</v>
      </c>
      <c r="E574" s="56">
        <v>10</v>
      </c>
      <c r="F574" s="75">
        <v>76</v>
      </c>
      <c r="G574" s="75">
        <f>VLOOKUP(D574,'Trial Details 2018'!$P$1:$AA$80,2,FALSE)</f>
        <v>235</v>
      </c>
      <c r="H574" s="58">
        <f>VLOOKUP(D574,'Trial Details 2018'!$AC$1:$AO$80,11,FALSE)</f>
        <v>1470.8749999999993</v>
      </c>
      <c r="I574" s="56">
        <v>5</v>
      </c>
      <c r="J574" s="56">
        <v>792.76</v>
      </c>
      <c r="K574" s="80"/>
      <c r="M574"/>
    </row>
    <row r="575" spans="1:13" x14ac:dyDescent="0.25">
      <c r="A575" s="56">
        <v>1007</v>
      </c>
      <c r="B575" s="11" t="s">
        <v>70</v>
      </c>
      <c r="C575" s="8" t="s">
        <v>34</v>
      </c>
      <c r="D575" s="74">
        <v>43335</v>
      </c>
      <c r="E575" s="56">
        <v>10</v>
      </c>
      <c r="F575" s="75">
        <v>76</v>
      </c>
      <c r="G575" s="75">
        <f>VLOOKUP(D575,'Trial Details 2018'!$P$1:$AA$80,2,FALSE)</f>
        <v>235</v>
      </c>
      <c r="H575" s="58">
        <f>VLOOKUP(D575,'Trial Details 2018'!$AC$1:$AO$80,11,FALSE)</f>
        <v>1470.8749999999993</v>
      </c>
      <c r="I575" s="56">
        <v>3</v>
      </c>
      <c r="J575" s="56">
        <v>379.29</v>
      </c>
      <c r="K575" s="80"/>
      <c r="M575"/>
    </row>
    <row r="576" spans="1:13" x14ac:dyDescent="0.25">
      <c r="A576" s="56">
        <v>1007</v>
      </c>
      <c r="B576" s="11" t="s">
        <v>70</v>
      </c>
      <c r="C576" s="8" t="s">
        <v>35</v>
      </c>
      <c r="D576" s="74">
        <v>43335</v>
      </c>
      <c r="E576" s="56">
        <v>10</v>
      </c>
      <c r="F576" s="75">
        <v>76</v>
      </c>
      <c r="G576" s="75">
        <f>VLOOKUP(D576,'Trial Details 2018'!$P$1:$AA$80,2,FALSE)</f>
        <v>235</v>
      </c>
      <c r="H576" s="58">
        <f>VLOOKUP(D576,'Trial Details 2018'!$AC$1:$AO$80,11,FALSE)</f>
        <v>1470.8749999999993</v>
      </c>
      <c r="I576" s="56">
        <v>5</v>
      </c>
      <c r="J576" s="56">
        <v>951.12</v>
      </c>
      <c r="K576" s="80"/>
      <c r="M576"/>
    </row>
    <row r="577" spans="1:13" x14ac:dyDescent="0.25">
      <c r="A577" s="56">
        <v>1008</v>
      </c>
      <c r="B577" s="11" t="s">
        <v>28</v>
      </c>
      <c r="C577" s="8" t="s">
        <v>31</v>
      </c>
      <c r="D577" s="74">
        <v>43335</v>
      </c>
      <c r="E577" s="56">
        <v>10</v>
      </c>
      <c r="F577" s="75">
        <v>76</v>
      </c>
      <c r="G577" s="75">
        <f>VLOOKUP(D577,'Trial Details 2018'!$P$1:$AA$80,2,FALSE)</f>
        <v>235</v>
      </c>
      <c r="H577" s="58">
        <f>VLOOKUP(D577,'Trial Details 2018'!$AC$1:$AO$80,11,FALSE)</f>
        <v>1470.8749999999993</v>
      </c>
      <c r="I577" s="56">
        <v>5</v>
      </c>
      <c r="J577" s="56">
        <v>695.99</v>
      </c>
      <c r="K577" s="80"/>
      <c r="M577"/>
    </row>
    <row r="578" spans="1:13" x14ac:dyDescent="0.25">
      <c r="A578" s="56">
        <v>1008</v>
      </c>
      <c r="B578" s="11" t="s">
        <v>28</v>
      </c>
      <c r="C578" s="8" t="s">
        <v>32</v>
      </c>
      <c r="D578" s="74">
        <v>43335</v>
      </c>
      <c r="E578" s="56">
        <v>10</v>
      </c>
      <c r="F578" s="75">
        <v>76</v>
      </c>
      <c r="G578" s="75">
        <f>VLOOKUP(D578,'Trial Details 2018'!$P$1:$AA$80,2,FALSE)</f>
        <v>235</v>
      </c>
      <c r="H578" s="58">
        <f>VLOOKUP(D578,'Trial Details 2018'!$AC$1:$AO$80,11,FALSE)</f>
        <v>1470.8749999999993</v>
      </c>
      <c r="I578" s="56">
        <v>4</v>
      </c>
      <c r="J578" s="56">
        <v>639.41</v>
      </c>
      <c r="K578" s="80"/>
      <c r="M578"/>
    </row>
    <row r="579" spans="1:13" x14ac:dyDescent="0.25">
      <c r="A579" s="56">
        <v>1008</v>
      </c>
      <c r="B579" s="11" t="s">
        <v>28</v>
      </c>
      <c r="C579" s="8" t="s">
        <v>33</v>
      </c>
      <c r="D579" s="74">
        <v>43335</v>
      </c>
      <c r="E579" s="56">
        <v>10</v>
      </c>
      <c r="F579" s="75">
        <v>76</v>
      </c>
      <c r="G579" s="75">
        <f>VLOOKUP(D579,'Trial Details 2018'!$P$1:$AA$80,2,FALSE)</f>
        <v>235</v>
      </c>
      <c r="H579" s="58">
        <f>VLOOKUP(D579,'Trial Details 2018'!$AC$1:$AO$80,11,FALSE)</f>
        <v>1470.8749999999993</v>
      </c>
      <c r="I579" s="56">
        <v>6</v>
      </c>
      <c r="J579" s="56">
        <v>920.93</v>
      </c>
      <c r="K579" s="80"/>
      <c r="M579"/>
    </row>
    <row r="580" spans="1:13" x14ac:dyDescent="0.25">
      <c r="A580" s="56">
        <v>1008</v>
      </c>
      <c r="B580" s="11" t="s">
        <v>28</v>
      </c>
      <c r="C580" s="8" t="s">
        <v>34</v>
      </c>
      <c r="D580" s="74">
        <v>43335</v>
      </c>
      <c r="E580" s="56">
        <v>10</v>
      </c>
      <c r="F580" s="75">
        <v>76</v>
      </c>
      <c r="G580" s="75">
        <f>VLOOKUP(D580,'Trial Details 2018'!$P$1:$AA$80,2,FALSE)</f>
        <v>235</v>
      </c>
      <c r="H580" s="58">
        <f>VLOOKUP(D580,'Trial Details 2018'!$AC$1:$AO$80,11,FALSE)</f>
        <v>1470.8749999999993</v>
      </c>
      <c r="I580" s="56">
        <v>6</v>
      </c>
      <c r="J580" s="56">
        <v>1038.58</v>
      </c>
      <c r="K580" s="80"/>
      <c r="M580"/>
    </row>
    <row r="581" spans="1:13" x14ac:dyDescent="0.25">
      <c r="A581" s="56">
        <v>1008</v>
      </c>
      <c r="B581" s="11" t="s">
        <v>28</v>
      </c>
      <c r="C581" s="8" t="s">
        <v>35</v>
      </c>
      <c r="D581" s="74">
        <v>43335</v>
      </c>
      <c r="E581" s="56">
        <v>10</v>
      </c>
      <c r="F581" s="75">
        <v>76</v>
      </c>
      <c r="G581" s="75">
        <f>VLOOKUP(D581,'Trial Details 2018'!$P$1:$AA$80,2,FALSE)</f>
        <v>235</v>
      </c>
      <c r="H581" s="58">
        <f>VLOOKUP(D581,'Trial Details 2018'!$AC$1:$AO$80,11,FALSE)</f>
        <v>1470.8749999999993</v>
      </c>
      <c r="I581" s="56">
        <v>5</v>
      </c>
      <c r="J581" s="56">
        <v>1121.8</v>
      </c>
      <c r="K581" s="80"/>
      <c r="M581"/>
    </row>
    <row r="582" spans="1:13" x14ac:dyDescent="0.25">
      <c r="A582" s="56">
        <v>1009</v>
      </c>
      <c r="B582" s="11" t="s">
        <v>28</v>
      </c>
      <c r="C582" s="8" t="s">
        <v>31</v>
      </c>
      <c r="D582" s="74">
        <v>43335</v>
      </c>
      <c r="E582" s="56">
        <v>10</v>
      </c>
      <c r="F582" s="75">
        <v>76</v>
      </c>
      <c r="G582" s="75">
        <f>VLOOKUP(D582,'Trial Details 2018'!$P$1:$AA$80,2,FALSE)</f>
        <v>235</v>
      </c>
      <c r="H582" s="58">
        <f>VLOOKUP(D582,'Trial Details 2018'!$AC$1:$AO$80,11,FALSE)</f>
        <v>1470.8749999999993</v>
      </c>
      <c r="I582" s="56">
        <v>6</v>
      </c>
      <c r="J582" s="56">
        <v>872.57</v>
      </c>
      <c r="K582" s="80"/>
      <c r="M582"/>
    </row>
    <row r="583" spans="1:13" x14ac:dyDescent="0.25">
      <c r="A583" s="56">
        <v>1009</v>
      </c>
      <c r="B583" s="11" t="s">
        <v>28</v>
      </c>
      <c r="C583" s="8" t="s">
        <v>32</v>
      </c>
      <c r="D583" s="74">
        <v>43335</v>
      </c>
      <c r="E583" s="56">
        <v>10</v>
      </c>
      <c r="F583" s="75">
        <v>76</v>
      </c>
      <c r="G583" s="75">
        <f>VLOOKUP(D583,'Trial Details 2018'!$P$1:$AA$80,2,FALSE)</f>
        <v>235</v>
      </c>
      <c r="H583" s="58">
        <f>VLOOKUP(D583,'Trial Details 2018'!$AC$1:$AO$80,11,FALSE)</f>
        <v>1470.8749999999993</v>
      </c>
      <c r="I583" s="56">
        <v>6</v>
      </c>
      <c r="J583" s="56">
        <v>1520.74</v>
      </c>
      <c r="K583" s="80"/>
      <c r="M583"/>
    </row>
    <row r="584" spans="1:13" x14ac:dyDescent="0.25">
      <c r="A584" s="56">
        <v>1009</v>
      </c>
      <c r="B584" s="11" t="s">
        <v>28</v>
      </c>
      <c r="C584" s="8" t="s">
        <v>33</v>
      </c>
      <c r="D584" s="74">
        <v>43335</v>
      </c>
      <c r="E584" s="56">
        <v>10</v>
      </c>
      <c r="F584" s="75">
        <v>76</v>
      </c>
      <c r="G584" s="75">
        <f>VLOOKUP(D584,'Trial Details 2018'!$P$1:$AA$80,2,FALSE)</f>
        <v>235</v>
      </c>
      <c r="H584" s="58">
        <f>VLOOKUP(D584,'Trial Details 2018'!$AC$1:$AO$80,11,FALSE)</f>
        <v>1470.8749999999993</v>
      </c>
      <c r="I584" s="56">
        <v>5</v>
      </c>
      <c r="J584" s="56">
        <v>1046.3800000000001</v>
      </c>
      <c r="K584" s="80"/>
      <c r="M584"/>
    </row>
    <row r="585" spans="1:13" x14ac:dyDescent="0.25">
      <c r="A585" s="56">
        <v>1009</v>
      </c>
      <c r="B585" s="11" t="s">
        <v>28</v>
      </c>
      <c r="C585" s="8" t="s">
        <v>34</v>
      </c>
      <c r="D585" s="74">
        <v>43335</v>
      </c>
      <c r="E585" s="56">
        <v>10</v>
      </c>
      <c r="F585" s="75">
        <v>76</v>
      </c>
      <c r="G585" s="75">
        <f>VLOOKUP(D585,'Trial Details 2018'!$P$1:$AA$80,2,FALSE)</f>
        <v>235</v>
      </c>
      <c r="H585" s="58">
        <f>VLOOKUP(D585,'Trial Details 2018'!$AC$1:$AO$80,11,FALSE)</f>
        <v>1470.8749999999993</v>
      </c>
      <c r="I585" s="56">
        <v>6</v>
      </c>
      <c r="J585" s="56">
        <v>554.35</v>
      </c>
      <c r="K585" s="80"/>
      <c r="M585"/>
    </row>
    <row r="586" spans="1:13" x14ac:dyDescent="0.25">
      <c r="A586" s="56">
        <v>1009</v>
      </c>
      <c r="B586" s="11" t="s">
        <v>28</v>
      </c>
      <c r="C586" s="8" t="s">
        <v>35</v>
      </c>
      <c r="D586" s="74">
        <v>43335</v>
      </c>
      <c r="E586" s="56">
        <v>10</v>
      </c>
      <c r="F586" s="75">
        <v>76</v>
      </c>
      <c r="G586" s="75">
        <f>VLOOKUP(D586,'Trial Details 2018'!$P$1:$AA$80,2,FALSE)</f>
        <v>235</v>
      </c>
      <c r="H586" s="58">
        <f>VLOOKUP(D586,'Trial Details 2018'!$AC$1:$AO$80,11,FALSE)</f>
        <v>1470.8749999999993</v>
      </c>
      <c r="I586" s="56">
        <v>4</v>
      </c>
      <c r="J586" s="56">
        <v>680.68</v>
      </c>
      <c r="K586" s="80"/>
      <c r="M586"/>
    </row>
    <row r="587" spans="1:13" x14ac:dyDescent="0.25">
      <c r="A587" s="56">
        <v>1010</v>
      </c>
      <c r="B587" s="11" t="s">
        <v>69</v>
      </c>
      <c r="C587" s="8" t="s">
        <v>31</v>
      </c>
      <c r="D587" s="74">
        <v>43335</v>
      </c>
      <c r="E587" s="56">
        <v>10</v>
      </c>
      <c r="F587" s="75">
        <v>76</v>
      </c>
      <c r="G587" s="75">
        <f>VLOOKUP(D587,'Trial Details 2018'!$P$1:$AA$80,2,FALSE)</f>
        <v>235</v>
      </c>
      <c r="H587" s="58">
        <f>VLOOKUP(D587,'Trial Details 2018'!$AC$1:$AO$80,11,FALSE)</f>
        <v>1470.8749999999993</v>
      </c>
      <c r="I587" s="56">
        <v>6</v>
      </c>
      <c r="J587" s="56">
        <v>708.43</v>
      </c>
      <c r="K587" s="80"/>
      <c r="M587"/>
    </row>
    <row r="588" spans="1:13" x14ac:dyDescent="0.25">
      <c r="A588" s="56">
        <v>1010</v>
      </c>
      <c r="B588" s="11" t="s">
        <v>69</v>
      </c>
      <c r="C588" s="8" t="s">
        <v>32</v>
      </c>
      <c r="D588" s="74">
        <v>43335</v>
      </c>
      <c r="E588" s="56">
        <v>10</v>
      </c>
      <c r="F588" s="75">
        <v>76</v>
      </c>
      <c r="G588" s="75">
        <f>VLOOKUP(D588,'Trial Details 2018'!$P$1:$AA$80,2,FALSE)</f>
        <v>235</v>
      </c>
      <c r="H588" s="58">
        <f>VLOOKUP(D588,'Trial Details 2018'!$AC$1:$AO$80,11,FALSE)</f>
        <v>1470.8749999999993</v>
      </c>
      <c r="I588" s="56">
        <v>6</v>
      </c>
      <c r="J588" s="56">
        <v>1182.4000000000001</v>
      </c>
      <c r="K588" s="80"/>
      <c r="M588"/>
    </row>
    <row r="589" spans="1:13" x14ac:dyDescent="0.25">
      <c r="A589" s="56">
        <v>1010</v>
      </c>
      <c r="B589" s="11" t="s">
        <v>69</v>
      </c>
      <c r="C589" s="8" t="s">
        <v>33</v>
      </c>
      <c r="D589" s="74">
        <v>43335</v>
      </c>
      <c r="E589" s="56">
        <v>10</v>
      </c>
      <c r="F589" s="75">
        <v>76</v>
      </c>
      <c r="G589" s="75">
        <f>VLOOKUP(D589,'Trial Details 2018'!$P$1:$AA$80,2,FALSE)</f>
        <v>235</v>
      </c>
      <c r="H589" s="58">
        <f>VLOOKUP(D589,'Trial Details 2018'!$AC$1:$AO$80,11,FALSE)</f>
        <v>1470.8749999999993</v>
      </c>
      <c r="I589" s="56">
        <v>6</v>
      </c>
      <c r="J589" s="56">
        <v>1462.82</v>
      </c>
      <c r="K589" s="80"/>
      <c r="M589"/>
    </row>
    <row r="590" spans="1:13" x14ac:dyDescent="0.25">
      <c r="A590" s="56">
        <v>1010</v>
      </c>
      <c r="B590" s="11" t="s">
        <v>69</v>
      </c>
      <c r="C590" s="8" t="s">
        <v>34</v>
      </c>
      <c r="D590" s="74">
        <v>43335</v>
      </c>
      <c r="E590" s="56">
        <v>10</v>
      </c>
      <c r="F590" s="75">
        <v>76</v>
      </c>
      <c r="G590" s="75">
        <f>VLOOKUP(D590,'Trial Details 2018'!$P$1:$AA$80,2,FALSE)</f>
        <v>235</v>
      </c>
      <c r="H590" s="58">
        <f>VLOOKUP(D590,'Trial Details 2018'!$AC$1:$AO$80,11,FALSE)</f>
        <v>1470.8749999999993</v>
      </c>
      <c r="I590" s="56">
        <v>7</v>
      </c>
      <c r="J590" s="56">
        <v>1250.25</v>
      </c>
      <c r="K590" s="80"/>
      <c r="M590"/>
    </row>
    <row r="591" spans="1:13" x14ac:dyDescent="0.25">
      <c r="A591" s="56">
        <v>1010</v>
      </c>
      <c r="B591" s="11" t="s">
        <v>69</v>
      </c>
      <c r="C591" s="8" t="s">
        <v>35</v>
      </c>
      <c r="D591" s="74">
        <v>43335</v>
      </c>
      <c r="E591" s="56">
        <v>10</v>
      </c>
      <c r="F591" s="75">
        <v>76</v>
      </c>
      <c r="G591" s="75">
        <f>VLOOKUP(D591,'Trial Details 2018'!$P$1:$AA$80,2,FALSE)</f>
        <v>235</v>
      </c>
      <c r="H591" s="58">
        <f>VLOOKUP(D591,'Trial Details 2018'!$AC$1:$AO$80,11,FALSE)</f>
        <v>1470.8749999999993</v>
      </c>
      <c r="I591" s="56">
        <v>4</v>
      </c>
      <c r="J591" s="56">
        <v>744.45</v>
      </c>
      <c r="K591" s="80"/>
      <c r="M591"/>
    </row>
    <row r="592" spans="1:13" x14ac:dyDescent="0.25">
      <c r="A592" s="56">
        <v>1011</v>
      </c>
      <c r="B592" s="11" t="s">
        <v>72</v>
      </c>
      <c r="C592" s="8" t="s">
        <v>31</v>
      </c>
      <c r="D592" s="74">
        <v>43335</v>
      </c>
      <c r="E592" s="56">
        <v>10</v>
      </c>
      <c r="F592" s="75">
        <v>76</v>
      </c>
      <c r="G592" s="75">
        <f>VLOOKUP(D592,'Trial Details 2018'!$P$1:$AA$80,2,FALSE)</f>
        <v>235</v>
      </c>
      <c r="H592" s="58">
        <f>VLOOKUP(D592,'Trial Details 2018'!$AC$1:$AO$80,11,FALSE)</f>
        <v>1470.8749999999993</v>
      </c>
      <c r="I592" s="56">
        <v>6</v>
      </c>
      <c r="J592" s="56">
        <v>701.26</v>
      </c>
      <c r="K592" s="80"/>
      <c r="M592"/>
    </row>
    <row r="593" spans="1:14" x14ac:dyDescent="0.25">
      <c r="A593" s="56">
        <v>1011</v>
      </c>
      <c r="B593" s="11" t="s">
        <v>72</v>
      </c>
      <c r="C593" s="8" t="s">
        <v>32</v>
      </c>
      <c r="D593" s="74">
        <v>43335</v>
      </c>
      <c r="E593" s="56">
        <v>10</v>
      </c>
      <c r="F593" s="75">
        <v>76</v>
      </c>
      <c r="G593" s="75">
        <f>VLOOKUP(D593,'Trial Details 2018'!$P$1:$AA$80,2,FALSE)</f>
        <v>235</v>
      </c>
      <c r="H593" s="58">
        <f>VLOOKUP(D593,'Trial Details 2018'!$AC$1:$AO$80,11,FALSE)</f>
        <v>1470.8749999999993</v>
      </c>
      <c r="I593" s="56">
        <v>7</v>
      </c>
      <c r="J593" s="56">
        <v>859.09</v>
      </c>
      <c r="K593" s="80"/>
      <c r="M593"/>
    </row>
    <row r="594" spans="1:14" x14ac:dyDescent="0.25">
      <c r="A594" s="56">
        <v>1011</v>
      </c>
      <c r="B594" s="11" t="s">
        <v>72</v>
      </c>
      <c r="C594" s="8" t="s">
        <v>33</v>
      </c>
      <c r="D594" s="74">
        <v>43335</v>
      </c>
      <c r="E594" s="56">
        <v>10</v>
      </c>
      <c r="F594" s="75">
        <v>76</v>
      </c>
      <c r="G594" s="75">
        <f>VLOOKUP(D594,'Trial Details 2018'!$P$1:$AA$80,2,FALSE)</f>
        <v>235</v>
      </c>
      <c r="H594" s="58">
        <f>VLOOKUP(D594,'Trial Details 2018'!$AC$1:$AO$80,11,FALSE)</f>
        <v>1470.8749999999993</v>
      </c>
      <c r="I594" s="56">
        <v>6</v>
      </c>
      <c r="J594" s="56">
        <v>819.94</v>
      </c>
      <c r="K594" s="80"/>
      <c r="M594"/>
    </row>
    <row r="595" spans="1:14" x14ac:dyDescent="0.25">
      <c r="A595" s="56">
        <v>1011</v>
      </c>
      <c r="B595" s="11" t="s">
        <v>72</v>
      </c>
      <c r="C595" s="8" t="s">
        <v>34</v>
      </c>
      <c r="D595" s="74">
        <v>43335</v>
      </c>
      <c r="E595" s="56">
        <v>10</v>
      </c>
      <c r="F595" s="75">
        <v>76</v>
      </c>
      <c r="G595" s="75">
        <f>VLOOKUP(D595,'Trial Details 2018'!$P$1:$AA$80,2,FALSE)</f>
        <v>235</v>
      </c>
      <c r="H595" s="58">
        <f>VLOOKUP(D595,'Trial Details 2018'!$AC$1:$AO$80,11,FALSE)</f>
        <v>1470.8749999999993</v>
      </c>
      <c r="I595" s="56">
        <v>5</v>
      </c>
      <c r="J595" s="56">
        <v>658.92</v>
      </c>
      <c r="K595" s="80"/>
      <c r="M595"/>
    </row>
    <row r="596" spans="1:14" x14ac:dyDescent="0.25">
      <c r="A596" s="56">
        <v>1011</v>
      </c>
      <c r="B596" s="11" t="s">
        <v>72</v>
      </c>
      <c r="C596" s="8" t="s">
        <v>35</v>
      </c>
      <c r="D596" s="74">
        <v>43335</v>
      </c>
      <c r="E596" s="56">
        <v>10</v>
      </c>
      <c r="F596" s="75">
        <v>76</v>
      </c>
      <c r="G596" s="75">
        <f>VLOOKUP(D596,'Trial Details 2018'!$P$1:$AA$80,2,FALSE)</f>
        <v>235</v>
      </c>
      <c r="H596" s="58">
        <f>VLOOKUP(D596,'Trial Details 2018'!$AC$1:$AO$80,11,FALSE)</f>
        <v>1470.8749999999993</v>
      </c>
      <c r="I596" s="56">
        <v>7</v>
      </c>
      <c r="J596" s="56">
        <v>690.98</v>
      </c>
      <c r="K596" s="80"/>
      <c r="M596"/>
    </row>
    <row r="597" spans="1:14" x14ac:dyDescent="0.25">
      <c r="A597" s="56">
        <v>1012</v>
      </c>
      <c r="B597" s="11" t="s">
        <v>70</v>
      </c>
      <c r="C597" s="8" t="s">
        <v>31</v>
      </c>
      <c r="D597" s="74">
        <v>43335</v>
      </c>
      <c r="E597" s="56">
        <v>10</v>
      </c>
      <c r="F597" s="75">
        <v>76</v>
      </c>
      <c r="G597" s="75">
        <f>VLOOKUP(D597,'Trial Details 2018'!$P$1:$AA$80,2,FALSE)</f>
        <v>235</v>
      </c>
      <c r="H597" s="58">
        <f>VLOOKUP(D597,'Trial Details 2018'!$AC$1:$AO$80,11,FALSE)</f>
        <v>1470.8749999999993</v>
      </c>
      <c r="I597" s="56">
        <v>4</v>
      </c>
      <c r="J597" s="56">
        <v>273.29000000000002</v>
      </c>
      <c r="K597" s="80"/>
      <c r="M597"/>
    </row>
    <row r="598" spans="1:14" x14ac:dyDescent="0.25">
      <c r="A598" s="56">
        <v>1012</v>
      </c>
      <c r="B598" s="11" t="s">
        <v>70</v>
      </c>
      <c r="C598" s="8" t="s">
        <v>32</v>
      </c>
      <c r="D598" s="74">
        <v>43335</v>
      </c>
      <c r="E598" s="56">
        <v>10</v>
      </c>
      <c r="F598" s="75">
        <v>76</v>
      </c>
      <c r="G598" s="75">
        <f>VLOOKUP(D598,'Trial Details 2018'!$P$1:$AA$80,2,FALSE)</f>
        <v>235</v>
      </c>
      <c r="H598" s="58">
        <f>VLOOKUP(D598,'Trial Details 2018'!$AC$1:$AO$80,11,FALSE)</f>
        <v>1470.8749999999993</v>
      </c>
      <c r="I598" s="56">
        <v>5</v>
      </c>
      <c r="J598" s="56">
        <v>803.29</v>
      </c>
      <c r="K598" s="80"/>
      <c r="M598"/>
    </row>
    <row r="599" spans="1:14" x14ac:dyDescent="0.25">
      <c r="A599" s="56">
        <v>1012</v>
      </c>
      <c r="B599" s="11" t="s">
        <v>70</v>
      </c>
      <c r="C599" s="8" t="s">
        <v>33</v>
      </c>
      <c r="D599" s="74">
        <v>43335</v>
      </c>
      <c r="E599" s="56">
        <v>10</v>
      </c>
      <c r="F599" s="75">
        <v>76</v>
      </c>
      <c r="G599" s="75">
        <f>VLOOKUP(D599,'Trial Details 2018'!$P$1:$AA$80,2,FALSE)</f>
        <v>235</v>
      </c>
      <c r="H599" s="58">
        <f>VLOOKUP(D599,'Trial Details 2018'!$AC$1:$AO$80,11,FALSE)</f>
        <v>1470.8749999999993</v>
      </c>
      <c r="I599" s="56">
        <v>5</v>
      </c>
      <c r="J599" s="56">
        <v>645.62</v>
      </c>
      <c r="K599" s="80"/>
      <c r="M599"/>
    </row>
    <row r="600" spans="1:14" x14ac:dyDescent="0.25">
      <c r="A600" s="56">
        <v>1012</v>
      </c>
      <c r="B600" s="11" t="s">
        <v>70</v>
      </c>
      <c r="C600" s="8" t="s">
        <v>34</v>
      </c>
      <c r="D600" s="74">
        <v>43335</v>
      </c>
      <c r="E600" s="56">
        <v>10</v>
      </c>
      <c r="F600" s="75">
        <v>76</v>
      </c>
      <c r="G600" s="75">
        <f>VLOOKUP(D600,'Trial Details 2018'!$P$1:$AA$80,2,FALSE)</f>
        <v>235</v>
      </c>
      <c r="H600" s="58">
        <f>VLOOKUP(D600,'Trial Details 2018'!$AC$1:$AO$80,11,FALSE)</f>
        <v>1470.8749999999993</v>
      </c>
      <c r="I600" s="56">
        <v>6</v>
      </c>
      <c r="J600" s="56">
        <v>672.97</v>
      </c>
      <c r="K600" s="80"/>
      <c r="M600"/>
    </row>
    <row r="601" spans="1:14" x14ac:dyDescent="0.25">
      <c r="A601" s="56">
        <v>1012</v>
      </c>
      <c r="B601" s="11" t="s">
        <v>70</v>
      </c>
      <c r="C601" s="8" t="s">
        <v>35</v>
      </c>
      <c r="D601" s="74">
        <v>43335</v>
      </c>
      <c r="E601" s="56">
        <v>10</v>
      </c>
      <c r="F601" s="75">
        <v>76</v>
      </c>
      <c r="G601" s="75">
        <f>VLOOKUP(D601,'Trial Details 2018'!$P$1:$AA$80,2,FALSE)</f>
        <v>235</v>
      </c>
      <c r="H601" s="58">
        <f>VLOOKUP(D601,'Trial Details 2018'!$AC$1:$AO$80,11,FALSE)</f>
        <v>1470.8749999999993</v>
      </c>
      <c r="I601" s="56">
        <v>3</v>
      </c>
      <c r="J601" s="56">
        <v>284.19</v>
      </c>
      <c r="K601" s="80"/>
      <c r="M601"/>
    </row>
    <row r="605" spans="1:14" ht="45" x14ac:dyDescent="0.25">
      <c r="A605" s="27" t="s">
        <v>0</v>
      </c>
      <c r="B605" s="27" t="s">
        <v>1</v>
      </c>
      <c r="C605" s="27" t="s">
        <v>2</v>
      </c>
      <c r="D605" s="27" t="s">
        <v>3</v>
      </c>
      <c r="E605" s="28" t="s">
        <v>4</v>
      </c>
      <c r="F605" s="28" t="s">
        <v>5</v>
      </c>
      <c r="G605" s="27" t="s">
        <v>6</v>
      </c>
      <c r="H605" s="27" t="s">
        <v>7</v>
      </c>
      <c r="I605" s="78" t="s">
        <v>8</v>
      </c>
      <c r="J605" s="78" t="s">
        <v>9</v>
      </c>
    </row>
    <row r="606" spans="1:14" x14ac:dyDescent="0.25">
      <c r="A606">
        <v>1001</v>
      </c>
      <c r="B606" t="s">
        <v>70</v>
      </c>
      <c r="C606" t="s">
        <v>31</v>
      </c>
      <c r="D606" s="74">
        <v>43272</v>
      </c>
      <c r="E606">
        <v>1</v>
      </c>
      <c r="F606">
        <v>13</v>
      </c>
      <c r="G606">
        <v>172</v>
      </c>
      <c r="H606">
        <v>276.22500000000002</v>
      </c>
      <c r="I606" s="56">
        <v>1</v>
      </c>
      <c r="J606" s="56">
        <v>10.24</v>
      </c>
      <c r="K606" s="6">
        <f>AVERAGE(J606:J610)</f>
        <v>9.8680000000000003</v>
      </c>
      <c r="L606" s="33">
        <f>STDEV(J606:J610)</f>
        <v>0.71803203271163307</v>
      </c>
      <c r="M606" s="33">
        <f>K606+1.5*L606</f>
        <v>10.94504804906745</v>
      </c>
      <c r="N606" s="33">
        <f>K606-1.5*L606</f>
        <v>8.7909519509325502</v>
      </c>
    </row>
    <row r="607" spans="1:14" x14ac:dyDescent="0.25">
      <c r="A607">
        <v>1001</v>
      </c>
      <c r="B607" t="s">
        <v>70</v>
      </c>
      <c r="C607" t="s">
        <v>32</v>
      </c>
      <c r="D607" s="74">
        <v>43272</v>
      </c>
      <c r="E607">
        <v>1</v>
      </c>
      <c r="F607">
        <v>13</v>
      </c>
      <c r="G607">
        <v>172</v>
      </c>
      <c r="H607">
        <v>276.22500000000002</v>
      </c>
      <c r="I607" s="56">
        <v>1</v>
      </c>
      <c r="J607" s="56">
        <v>10.53</v>
      </c>
    </row>
    <row r="608" spans="1:14" x14ac:dyDescent="0.25">
      <c r="A608">
        <v>1001</v>
      </c>
      <c r="B608" t="s">
        <v>70</v>
      </c>
      <c r="C608" t="s">
        <v>33</v>
      </c>
      <c r="D608" s="74">
        <v>43272</v>
      </c>
      <c r="E608">
        <v>1</v>
      </c>
      <c r="F608">
        <v>13</v>
      </c>
      <c r="G608">
        <v>172</v>
      </c>
      <c r="H608">
        <v>276.22500000000002</v>
      </c>
      <c r="I608" s="56">
        <v>1</v>
      </c>
      <c r="J608" s="82">
        <v>8.66</v>
      </c>
    </row>
    <row r="609" spans="1:14" x14ac:dyDescent="0.25">
      <c r="A609">
        <v>1001</v>
      </c>
      <c r="B609" t="s">
        <v>70</v>
      </c>
      <c r="C609" t="s">
        <v>34</v>
      </c>
      <c r="D609" s="74">
        <v>43272</v>
      </c>
      <c r="E609">
        <v>1</v>
      </c>
      <c r="F609">
        <v>13</v>
      </c>
      <c r="G609">
        <v>172</v>
      </c>
      <c r="H609">
        <v>276.22500000000002</v>
      </c>
      <c r="I609" s="56">
        <v>1</v>
      </c>
      <c r="J609" s="56">
        <v>10.029999999999999</v>
      </c>
    </row>
    <row r="610" spans="1:14" x14ac:dyDescent="0.25">
      <c r="A610">
        <v>1001</v>
      </c>
      <c r="B610" t="s">
        <v>70</v>
      </c>
      <c r="C610" t="s">
        <v>35</v>
      </c>
      <c r="D610" s="74">
        <v>43272</v>
      </c>
      <c r="E610">
        <v>1</v>
      </c>
      <c r="F610">
        <v>13</v>
      </c>
      <c r="G610">
        <v>172</v>
      </c>
      <c r="H610">
        <v>276.22500000000002</v>
      </c>
      <c r="I610" s="56">
        <v>1</v>
      </c>
      <c r="J610" s="56">
        <v>9.8800000000000008</v>
      </c>
    </row>
    <row r="611" spans="1:14" x14ac:dyDescent="0.25">
      <c r="A611">
        <v>1002</v>
      </c>
      <c r="B611" t="s">
        <v>28</v>
      </c>
      <c r="C611" t="s">
        <v>31</v>
      </c>
      <c r="D611" s="74">
        <v>43272</v>
      </c>
      <c r="E611">
        <v>1</v>
      </c>
      <c r="F611">
        <v>13</v>
      </c>
      <c r="G611">
        <v>172</v>
      </c>
      <c r="H611">
        <v>276.22500000000002</v>
      </c>
      <c r="I611" s="56">
        <v>1</v>
      </c>
      <c r="J611" s="56">
        <v>8.7200000000000006</v>
      </c>
      <c r="K611" s="6">
        <f>AVERAGE(J611:J615)</f>
        <v>10.215999999999999</v>
      </c>
      <c r="L611" s="33">
        <f>STDEV(J611:J615)</f>
        <v>1.5636911459748164</v>
      </c>
      <c r="M611" s="33">
        <f>K611+1.5*L611</f>
        <v>12.561536718962223</v>
      </c>
      <c r="N611" s="33">
        <f>K611-1.5*L611</f>
        <v>7.8704632810377753</v>
      </c>
    </row>
    <row r="612" spans="1:14" x14ac:dyDescent="0.25">
      <c r="A612">
        <v>1002</v>
      </c>
      <c r="B612" t="s">
        <v>28</v>
      </c>
      <c r="C612" t="s">
        <v>32</v>
      </c>
      <c r="D612" s="74">
        <v>43272</v>
      </c>
      <c r="E612">
        <v>1</v>
      </c>
      <c r="F612">
        <v>13</v>
      </c>
      <c r="G612">
        <v>172</v>
      </c>
      <c r="H612">
        <v>276.22500000000002</v>
      </c>
      <c r="I612" s="56">
        <v>1</v>
      </c>
      <c r="J612" s="56">
        <v>12.25</v>
      </c>
    </row>
    <row r="613" spans="1:14" x14ac:dyDescent="0.25">
      <c r="A613">
        <v>1002</v>
      </c>
      <c r="B613" t="s">
        <v>28</v>
      </c>
      <c r="C613" t="s">
        <v>33</v>
      </c>
      <c r="D613" s="74">
        <v>43272</v>
      </c>
      <c r="E613">
        <v>1</v>
      </c>
      <c r="F613">
        <v>13</v>
      </c>
      <c r="G613">
        <v>172</v>
      </c>
      <c r="H613">
        <v>276.22500000000002</v>
      </c>
      <c r="I613" s="56">
        <v>1</v>
      </c>
      <c r="J613" s="56">
        <v>9.23</v>
      </c>
    </row>
    <row r="614" spans="1:14" x14ac:dyDescent="0.25">
      <c r="A614">
        <v>1002</v>
      </c>
      <c r="B614" t="s">
        <v>28</v>
      </c>
      <c r="C614" t="s">
        <v>34</v>
      </c>
      <c r="D614" s="74">
        <v>43272</v>
      </c>
      <c r="E614">
        <v>1</v>
      </c>
      <c r="F614">
        <v>13</v>
      </c>
      <c r="G614">
        <v>172</v>
      </c>
      <c r="H614">
        <v>276.22500000000002</v>
      </c>
      <c r="I614" s="56">
        <v>1</v>
      </c>
      <c r="J614" s="56">
        <v>9.36</v>
      </c>
    </row>
    <row r="615" spans="1:14" x14ac:dyDescent="0.25">
      <c r="A615">
        <v>1002</v>
      </c>
      <c r="B615" t="s">
        <v>28</v>
      </c>
      <c r="C615" t="s">
        <v>35</v>
      </c>
      <c r="D615" s="74">
        <v>43272</v>
      </c>
      <c r="E615">
        <v>1</v>
      </c>
      <c r="F615">
        <v>13</v>
      </c>
      <c r="G615">
        <v>172</v>
      </c>
      <c r="H615">
        <v>276.22500000000002</v>
      </c>
      <c r="I615" s="56">
        <v>1</v>
      </c>
      <c r="J615" s="56">
        <v>11.52</v>
      </c>
    </row>
    <row r="616" spans="1:14" x14ac:dyDescent="0.25">
      <c r="A616">
        <v>1003</v>
      </c>
      <c r="B616" t="s">
        <v>72</v>
      </c>
      <c r="C616" t="s">
        <v>31</v>
      </c>
      <c r="D616" s="74">
        <v>43272</v>
      </c>
      <c r="E616">
        <v>1</v>
      </c>
      <c r="F616">
        <v>13</v>
      </c>
      <c r="G616">
        <v>172</v>
      </c>
      <c r="H616">
        <v>276.22500000000002</v>
      </c>
      <c r="I616" s="56">
        <v>1</v>
      </c>
      <c r="J616" s="56">
        <v>18.88</v>
      </c>
      <c r="K616" s="6">
        <f t="shared" ref="K616" si="0">AVERAGE(J616:J620)</f>
        <v>18.995999999999999</v>
      </c>
      <c r="L616" s="33">
        <f t="shared" ref="L616" si="1">STDEV(J616:J620)</f>
        <v>4.8576259633693581</v>
      </c>
      <c r="M616" s="33">
        <f t="shared" ref="M616" si="2">K616+1.5*L616</f>
        <v>26.282438945054036</v>
      </c>
      <c r="N616" s="33">
        <f t="shared" ref="N616" si="3">K616-1.5*L616</f>
        <v>11.709561054945961</v>
      </c>
    </row>
    <row r="617" spans="1:14" x14ac:dyDescent="0.25">
      <c r="A617">
        <v>1003</v>
      </c>
      <c r="B617" t="s">
        <v>72</v>
      </c>
      <c r="C617" t="s">
        <v>32</v>
      </c>
      <c r="D617" s="74">
        <v>43272</v>
      </c>
      <c r="E617">
        <v>1</v>
      </c>
      <c r="F617">
        <v>13</v>
      </c>
      <c r="G617">
        <v>172</v>
      </c>
      <c r="H617">
        <v>276.22500000000002</v>
      </c>
      <c r="I617" s="56">
        <v>1</v>
      </c>
      <c r="J617" s="56">
        <v>16.079999999999998</v>
      </c>
    </row>
    <row r="618" spans="1:14" x14ac:dyDescent="0.25">
      <c r="A618">
        <v>1003</v>
      </c>
      <c r="B618" t="s">
        <v>72</v>
      </c>
      <c r="C618" t="s">
        <v>33</v>
      </c>
      <c r="D618" s="74">
        <v>43272</v>
      </c>
      <c r="E618">
        <v>1</v>
      </c>
      <c r="F618">
        <v>13</v>
      </c>
      <c r="G618">
        <v>172</v>
      </c>
      <c r="H618">
        <v>276.22500000000002</v>
      </c>
      <c r="I618" s="56">
        <v>1</v>
      </c>
      <c r="J618" s="56">
        <v>23.91</v>
      </c>
    </row>
    <row r="619" spans="1:14" x14ac:dyDescent="0.25">
      <c r="A619">
        <v>1003</v>
      </c>
      <c r="B619" t="s">
        <v>72</v>
      </c>
      <c r="C619" t="s">
        <v>34</v>
      </c>
      <c r="D619" s="74">
        <v>43272</v>
      </c>
      <c r="E619">
        <v>1</v>
      </c>
      <c r="F619">
        <v>13</v>
      </c>
      <c r="G619">
        <v>172</v>
      </c>
      <c r="H619">
        <v>276.22500000000002</v>
      </c>
      <c r="I619" s="56">
        <v>1</v>
      </c>
      <c r="J619" s="56">
        <v>12.58</v>
      </c>
    </row>
    <row r="620" spans="1:14" x14ac:dyDescent="0.25">
      <c r="A620">
        <v>1003</v>
      </c>
      <c r="B620" t="s">
        <v>72</v>
      </c>
      <c r="C620" t="s">
        <v>35</v>
      </c>
      <c r="D620" s="74">
        <v>43272</v>
      </c>
      <c r="E620">
        <v>1</v>
      </c>
      <c r="F620">
        <v>13</v>
      </c>
      <c r="G620">
        <v>172</v>
      </c>
      <c r="H620">
        <v>276.22500000000002</v>
      </c>
      <c r="I620" s="56">
        <v>1</v>
      </c>
      <c r="J620" s="56">
        <v>23.53</v>
      </c>
    </row>
    <row r="621" spans="1:14" x14ac:dyDescent="0.25">
      <c r="A621">
        <v>1004</v>
      </c>
      <c r="B621" t="s">
        <v>69</v>
      </c>
      <c r="C621" t="s">
        <v>31</v>
      </c>
      <c r="D621" s="74">
        <v>43272</v>
      </c>
      <c r="E621">
        <v>1</v>
      </c>
      <c r="F621">
        <v>13</v>
      </c>
      <c r="G621">
        <v>172</v>
      </c>
      <c r="H621">
        <v>276.22500000000002</v>
      </c>
      <c r="I621" s="56">
        <v>1</v>
      </c>
      <c r="J621" s="56">
        <v>10.4</v>
      </c>
      <c r="K621" s="6">
        <f t="shared" ref="K621" si="4">AVERAGE(J621:J625)</f>
        <v>13.638</v>
      </c>
      <c r="L621" s="33">
        <f t="shared" ref="L621" si="5">STDEV(J621:J625)</f>
        <v>2.6196698265239529</v>
      </c>
      <c r="M621" s="33">
        <f t="shared" ref="M621" si="6">K621+1.5*L621</f>
        <v>17.567504739785928</v>
      </c>
      <c r="N621" s="33">
        <f t="shared" ref="N621" si="7">K621-1.5*L621</f>
        <v>9.7084952602140717</v>
      </c>
    </row>
    <row r="622" spans="1:14" x14ac:dyDescent="0.25">
      <c r="A622">
        <v>1004</v>
      </c>
      <c r="B622" t="s">
        <v>69</v>
      </c>
      <c r="C622" t="s">
        <v>32</v>
      </c>
      <c r="D622" s="74">
        <v>43272</v>
      </c>
      <c r="E622">
        <v>1</v>
      </c>
      <c r="F622">
        <v>13</v>
      </c>
      <c r="G622">
        <v>172</v>
      </c>
      <c r="H622">
        <v>276.22500000000002</v>
      </c>
      <c r="I622" s="56">
        <v>1</v>
      </c>
      <c r="J622" s="56">
        <v>15.79</v>
      </c>
    </row>
    <row r="623" spans="1:14" x14ac:dyDescent="0.25">
      <c r="A623">
        <v>1004</v>
      </c>
      <c r="B623" t="s">
        <v>69</v>
      </c>
      <c r="C623" t="s">
        <v>33</v>
      </c>
      <c r="D623" s="74">
        <v>43272</v>
      </c>
      <c r="E623">
        <v>1</v>
      </c>
      <c r="F623">
        <v>13</v>
      </c>
      <c r="G623">
        <v>172</v>
      </c>
      <c r="H623">
        <v>276.22500000000002</v>
      </c>
      <c r="I623" s="56">
        <v>1</v>
      </c>
      <c r="J623" s="56">
        <v>14.43</v>
      </c>
    </row>
    <row r="624" spans="1:14" x14ac:dyDescent="0.25">
      <c r="A624">
        <v>1004</v>
      </c>
      <c r="B624" t="s">
        <v>69</v>
      </c>
      <c r="C624" t="s">
        <v>34</v>
      </c>
      <c r="D624" s="74">
        <v>43272</v>
      </c>
      <c r="E624">
        <v>1</v>
      </c>
      <c r="F624">
        <v>13</v>
      </c>
      <c r="G624">
        <v>172</v>
      </c>
      <c r="H624">
        <v>276.22500000000002</v>
      </c>
      <c r="I624" s="56">
        <v>1</v>
      </c>
      <c r="J624" s="56">
        <v>16.2</v>
      </c>
    </row>
    <row r="625" spans="1:14" x14ac:dyDescent="0.25">
      <c r="A625">
        <v>1004</v>
      </c>
      <c r="B625" t="s">
        <v>69</v>
      </c>
      <c r="C625" t="s">
        <v>35</v>
      </c>
      <c r="D625" s="74">
        <v>43272</v>
      </c>
      <c r="E625">
        <v>1</v>
      </c>
      <c r="F625">
        <v>13</v>
      </c>
      <c r="G625">
        <v>172</v>
      </c>
      <c r="H625">
        <v>276.22500000000002</v>
      </c>
      <c r="I625" s="56">
        <v>1</v>
      </c>
      <c r="J625" s="56">
        <v>11.37</v>
      </c>
    </row>
    <row r="626" spans="1:14" x14ac:dyDescent="0.25">
      <c r="A626">
        <v>1005</v>
      </c>
      <c r="B626" t="s">
        <v>69</v>
      </c>
      <c r="C626" t="s">
        <v>31</v>
      </c>
      <c r="D626" s="74">
        <v>43272</v>
      </c>
      <c r="E626">
        <v>1</v>
      </c>
      <c r="F626">
        <v>13</v>
      </c>
      <c r="G626">
        <v>172</v>
      </c>
      <c r="H626">
        <v>276.22500000000002</v>
      </c>
      <c r="I626" s="56">
        <v>1</v>
      </c>
      <c r="J626" s="56">
        <v>8.9700000000000006</v>
      </c>
      <c r="K626" s="6">
        <f t="shared" ref="K626" si="8">AVERAGE(J626:J630)</f>
        <v>9.1620000000000008</v>
      </c>
      <c r="L626" s="33">
        <f t="shared" ref="L626" si="9">STDEV(J626:J630)</f>
        <v>0.96211745644697677</v>
      </c>
      <c r="M626" s="33">
        <f t="shared" ref="M626" si="10">K626+1.5*L626</f>
        <v>10.605176184670466</v>
      </c>
      <c r="N626" s="33">
        <f t="shared" ref="N626" si="11">K626-1.5*L626</f>
        <v>7.7188238153295359</v>
      </c>
    </row>
    <row r="627" spans="1:14" x14ac:dyDescent="0.25">
      <c r="A627">
        <v>1005</v>
      </c>
      <c r="B627" t="s">
        <v>69</v>
      </c>
      <c r="C627" t="s">
        <v>32</v>
      </c>
      <c r="D627" s="74">
        <v>43272</v>
      </c>
      <c r="E627">
        <v>1</v>
      </c>
      <c r="F627">
        <v>13</v>
      </c>
      <c r="G627">
        <v>172</v>
      </c>
      <c r="H627">
        <v>276.22500000000002</v>
      </c>
      <c r="I627" s="56">
        <v>1</v>
      </c>
      <c r="J627" s="56">
        <v>9.08</v>
      </c>
    </row>
    <row r="628" spans="1:14" x14ac:dyDescent="0.25">
      <c r="A628">
        <v>1005</v>
      </c>
      <c r="B628" t="s">
        <v>69</v>
      </c>
      <c r="C628" t="s">
        <v>33</v>
      </c>
      <c r="D628" s="74">
        <v>43272</v>
      </c>
      <c r="E628">
        <v>1</v>
      </c>
      <c r="F628">
        <v>13</v>
      </c>
      <c r="G628">
        <v>172</v>
      </c>
      <c r="H628">
        <v>276.22500000000002</v>
      </c>
      <c r="I628" s="56">
        <v>1</v>
      </c>
      <c r="J628" s="56">
        <v>7.96</v>
      </c>
    </row>
    <row r="629" spans="1:14" x14ac:dyDescent="0.25">
      <c r="A629">
        <v>1005</v>
      </c>
      <c r="B629" t="s">
        <v>69</v>
      </c>
      <c r="C629" t="s">
        <v>34</v>
      </c>
      <c r="D629" s="74">
        <v>43272</v>
      </c>
      <c r="E629">
        <v>1</v>
      </c>
      <c r="F629">
        <v>13</v>
      </c>
      <c r="G629">
        <v>172</v>
      </c>
      <c r="H629">
        <v>276.22500000000002</v>
      </c>
      <c r="I629" s="56">
        <v>1</v>
      </c>
      <c r="J629" s="56">
        <v>9.15</v>
      </c>
    </row>
    <row r="630" spans="1:14" x14ac:dyDescent="0.25">
      <c r="A630">
        <v>1005</v>
      </c>
      <c r="B630" t="s">
        <v>69</v>
      </c>
      <c r="C630" t="s">
        <v>35</v>
      </c>
      <c r="D630" s="74">
        <v>43272</v>
      </c>
      <c r="E630">
        <v>1</v>
      </c>
      <c r="F630">
        <v>13</v>
      </c>
      <c r="G630">
        <v>172</v>
      </c>
      <c r="H630">
        <v>276.22500000000002</v>
      </c>
      <c r="I630" s="56">
        <v>1</v>
      </c>
      <c r="J630" s="82">
        <v>10.65</v>
      </c>
    </row>
    <row r="631" spans="1:14" x14ac:dyDescent="0.25">
      <c r="A631">
        <v>1006</v>
      </c>
      <c r="B631" t="s">
        <v>72</v>
      </c>
      <c r="C631" t="s">
        <v>31</v>
      </c>
      <c r="D631" s="74">
        <v>43272</v>
      </c>
      <c r="E631">
        <v>1</v>
      </c>
      <c r="F631">
        <v>13</v>
      </c>
      <c r="G631">
        <v>172</v>
      </c>
      <c r="H631">
        <v>276.22500000000002</v>
      </c>
      <c r="I631" s="56">
        <v>1</v>
      </c>
      <c r="J631" s="56">
        <v>24.25</v>
      </c>
      <c r="K631" s="6">
        <f t="shared" ref="K631" si="12">AVERAGE(J631:J635)</f>
        <v>21.795999999999999</v>
      </c>
      <c r="L631" s="33">
        <f t="shared" ref="L631" si="13">STDEV(J631:J635)</f>
        <v>4.7025503718726895</v>
      </c>
      <c r="M631" s="33">
        <f t="shared" ref="M631" si="14">K631+1.5*L631</f>
        <v>28.849825557809034</v>
      </c>
      <c r="N631" s="33">
        <f t="shared" ref="N631" si="15">K631-1.5*L631</f>
        <v>14.742174442190965</v>
      </c>
    </row>
    <row r="632" spans="1:14" x14ac:dyDescent="0.25">
      <c r="A632">
        <v>1006</v>
      </c>
      <c r="B632" t="s">
        <v>72</v>
      </c>
      <c r="C632" t="s">
        <v>32</v>
      </c>
      <c r="D632" s="74">
        <v>43272</v>
      </c>
      <c r="E632">
        <v>1</v>
      </c>
      <c r="F632">
        <v>13</v>
      </c>
      <c r="G632">
        <v>172</v>
      </c>
      <c r="H632">
        <v>276.22500000000002</v>
      </c>
      <c r="I632" s="56">
        <v>1</v>
      </c>
      <c r="J632" s="56">
        <v>26.59</v>
      </c>
    </row>
    <row r="633" spans="1:14" x14ac:dyDescent="0.25">
      <c r="A633">
        <v>1006</v>
      </c>
      <c r="B633" t="s">
        <v>72</v>
      </c>
      <c r="C633" t="s">
        <v>33</v>
      </c>
      <c r="D633" s="74">
        <v>43272</v>
      </c>
      <c r="E633">
        <v>1</v>
      </c>
      <c r="F633">
        <v>13</v>
      </c>
      <c r="G633">
        <v>172</v>
      </c>
      <c r="H633">
        <v>276.22500000000002</v>
      </c>
      <c r="I633" s="56">
        <v>1</v>
      </c>
      <c r="J633" s="56">
        <v>18.37</v>
      </c>
    </row>
    <row r="634" spans="1:14" x14ac:dyDescent="0.25">
      <c r="A634">
        <v>1006</v>
      </c>
      <c r="B634" t="s">
        <v>72</v>
      </c>
      <c r="C634" t="s">
        <v>34</v>
      </c>
      <c r="D634" s="74">
        <v>43272</v>
      </c>
      <c r="E634">
        <v>1</v>
      </c>
      <c r="F634">
        <v>13</v>
      </c>
      <c r="G634">
        <v>172</v>
      </c>
      <c r="H634">
        <v>276.22500000000002</v>
      </c>
      <c r="I634" s="56">
        <v>1</v>
      </c>
      <c r="J634" s="56">
        <v>24.38</v>
      </c>
    </row>
    <row r="635" spans="1:14" x14ac:dyDescent="0.25">
      <c r="A635">
        <v>1006</v>
      </c>
      <c r="B635" t="s">
        <v>72</v>
      </c>
      <c r="C635" t="s">
        <v>35</v>
      </c>
      <c r="D635" s="74">
        <v>43272</v>
      </c>
      <c r="E635">
        <v>1</v>
      </c>
      <c r="F635">
        <v>13</v>
      </c>
      <c r="G635">
        <v>172</v>
      </c>
      <c r="H635">
        <v>276.22500000000002</v>
      </c>
      <c r="I635" s="56">
        <v>1</v>
      </c>
      <c r="J635" s="56">
        <v>15.39</v>
      </c>
    </row>
    <row r="636" spans="1:14" x14ac:dyDescent="0.25">
      <c r="A636">
        <v>1007</v>
      </c>
      <c r="B636" t="s">
        <v>70</v>
      </c>
      <c r="C636" t="s">
        <v>31</v>
      </c>
      <c r="D636" s="74">
        <v>43272</v>
      </c>
      <c r="E636">
        <v>1</v>
      </c>
      <c r="F636">
        <v>13</v>
      </c>
      <c r="G636">
        <v>172</v>
      </c>
      <c r="H636">
        <v>276.22500000000002</v>
      </c>
      <c r="I636" s="56">
        <v>1</v>
      </c>
      <c r="J636" s="56">
        <v>10.86</v>
      </c>
      <c r="K636" s="6">
        <f t="shared" ref="K636" si="16">AVERAGE(J636:J640)</f>
        <v>9.4619999999999997</v>
      </c>
      <c r="L636" s="33">
        <f t="shared" ref="L636" si="17">STDEV(J636:J640)</f>
        <v>2.1692441079786318</v>
      </c>
      <c r="M636" s="33">
        <f t="shared" ref="M636" si="18">K636+1.5*L636</f>
        <v>12.715866161967948</v>
      </c>
      <c r="N636" s="33">
        <f t="shared" ref="N636" si="19">K636-1.5*L636</f>
        <v>6.2081338380320519</v>
      </c>
    </row>
    <row r="637" spans="1:14" x14ac:dyDescent="0.25">
      <c r="A637">
        <v>1007</v>
      </c>
      <c r="B637" t="s">
        <v>70</v>
      </c>
      <c r="C637" t="s">
        <v>32</v>
      </c>
      <c r="D637" s="74">
        <v>43272</v>
      </c>
      <c r="E637">
        <v>1</v>
      </c>
      <c r="F637">
        <v>13</v>
      </c>
      <c r="G637">
        <v>172</v>
      </c>
      <c r="H637">
        <v>276.22500000000002</v>
      </c>
      <c r="I637" s="56">
        <v>1</v>
      </c>
      <c r="J637" s="56">
        <v>8.39</v>
      </c>
    </row>
    <row r="638" spans="1:14" x14ac:dyDescent="0.25">
      <c r="A638">
        <v>1007</v>
      </c>
      <c r="B638" t="s">
        <v>70</v>
      </c>
      <c r="C638" t="s">
        <v>33</v>
      </c>
      <c r="D638" s="74">
        <v>43272</v>
      </c>
      <c r="E638">
        <v>1</v>
      </c>
      <c r="F638">
        <v>13</v>
      </c>
      <c r="G638">
        <v>172</v>
      </c>
      <c r="H638">
        <v>276.22500000000002</v>
      </c>
      <c r="I638" s="56">
        <v>1</v>
      </c>
      <c r="J638" s="56">
        <v>6.32</v>
      </c>
    </row>
    <row r="639" spans="1:14" x14ac:dyDescent="0.25">
      <c r="A639">
        <v>1007</v>
      </c>
      <c r="B639" t="s">
        <v>70</v>
      </c>
      <c r="C639" t="s">
        <v>34</v>
      </c>
      <c r="D639" s="74">
        <v>43272</v>
      </c>
      <c r="E639">
        <v>1</v>
      </c>
      <c r="F639">
        <v>13</v>
      </c>
      <c r="G639">
        <v>172</v>
      </c>
      <c r="H639">
        <v>276.22500000000002</v>
      </c>
      <c r="I639" s="56">
        <v>1</v>
      </c>
      <c r="J639" s="56">
        <v>11.84</v>
      </c>
    </row>
    <row r="640" spans="1:14" x14ac:dyDescent="0.25">
      <c r="A640">
        <v>1007</v>
      </c>
      <c r="B640" t="s">
        <v>70</v>
      </c>
      <c r="C640" t="s">
        <v>35</v>
      </c>
      <c r="D640" s="74">
        <v>43272</v>
      </c>
      <c r="E640">
        <v>1</v>
      </c>
      <c r="F640">
        <v>13</v>
      </c>
      <c r="G640">
        <v>172</v>
      </c>
      <c r="H640">
        <v>276.22500000000002</v>
      </c>
      <c r="I640" s="56">
        <v>1</v>
      </c>
      <c r="J640" s="56">
        <v>9.9</v>
      </c>
    </row>
    <row r="641" spans="1:14" x14ac:dyDescent="0.25">
      <c r="A641">
        <v>1008</v>
      </c>
      <c r="B641" t="s">
        <v>28</v>
      </c>
      <c r="C641" t="s">
        <v>31</v>
      </c>
      <c r="D641" s="74">
        <v>43272</v>
      </c>
      <c r="E641">
        <v>1</v>
      </c>
      <c r="F641">
        <v>13</v>
      </c>
      <c r="G641">
        <v>172</v>
      </c>
      <c r="H641">
        <v>276.22500000000002</v>
      </c>
      <c r="I641" s="56">
        <v>1</v>
      </c>
      <c r="J641" s="56">
        <v>8.7899999999999991</v>
      </c>
      <c r="K641" s="6">
        <f t="shared" ref="K641" si="20">AVERAGE(J641:J645)</f>
        <v>8.7979999999999983</v>
      </c>
      <c r="L641" s="33">
        <f t="shared" ref="L641" si="21">STDEV(J641:J645)</f>
        <v>0.97597131105376289</v>
      </c>
      <c r="M641" s="33">
        <f t="shared" ref="M641" si="22">K641+1.5*L641</f>
        <v>10.261956966580643</v>
      </c>
      <c r="N641" s="33">
        <f t="shared" ref="N641" si="23">K641-1.5*L641</f>
        <v>7.3340430334193538</v>
      </c>
    </row>
    <row r="642" spans="1:14" x14ac:dyDescent="0.25">
      <c r="A642">
        <v>1008</v>
      </c>
      <c r="B642" t="s">
        <v>28</v>
      </c>
      <c r="C642" t="s">
        <v>32</v>
      </c>
      <c r="D642" s="74">
        <v>43272</v>
      </c>
      <c r="E642">
        <v>1</v>
      </c>
      <c r="F642">
        <v>13</v>
      </c>
      <c r="G642">
        <v>172</v>
      </c>
      <c r="H642">
        <v>276.22500000000002</v>
      </c>
      <c r="I642" s="56">
        <v>1</v>
      </c>
      <c r="J642" s="56">
        <v>9.91</v>
      </c>
    </row>
    <row r="643" spans="1:14" x14ac:dyDescent="0.25">
      <c r="A643">
        <v>1008</v>
      </c>
      <c r="B643" t="s">
        <v>28</v>
      </c>
      <c r="C643" t="s">
        <v>33</v>
      </c>
      <c r="D643" s="74">
        <v>43272</v>
      </c>
      <c r="E643">
        <v>1</v>
      </c>
      <c r="F643">
        <v>13</v>
      </c>
      <c r="G643">
        <v>172</v>
      </c>
      <c r="H643">
        <v>276.22500000000002</v>
      </c>
      <c r="I643" s="56">
        <v>1</v>
      </c>
      <c r="J643" s="56">
        <v>7.89</v>
      </c>
    </row>
    <row r="644" spans="1:14" x14ac:dyDescent="0.25">
      <c r="A644">
        <v>1008</v>
      </c>
      <c r="B644" t="s">
        <v>28</v>
      </c>
      <c r="C644" t="s">
        <v>34</v>
      </c>
      <c r="D644" s="74">
        <v>43272</v>
      </c>
      <c r="E644">
        <v>1</v>
      </c>
      <c r="F644">
        <v>13</v>
      </c>
      <c r="G644">
        <v>172</v>
      </c>
      <c r="H644">
        <v>276.22500000000002</v>
      </c>
      <c r="I644" s="56">
        <v>1</v>
      </c>
      <c r="J644" s="56">
        <v>9.6300000000000008</v>
      </c>
    </row>
    <row r="645" spans="1:14" x14ac:dyDescent="0.25">
      <c r="A645">
        <v>1008</v>
      </c>
      <c r="B645" t="s">
        <v>28</v>
      </c>
      <c r="C645" t="s">
        <v>35</v>
      </c>
      <c r="D645" s="74">
        <v>43272</v>
      </c>
      <c r="E645">
        <v>1</v>
      </c>
      <c r="F645">
        <v>13</v>
      </c>
      <c r="G645">
        <v>172</v>
      </c>
      <c r="H645">
        <v>276.22500000000002</v>
      </c>
      <c r="I645" s="56">
        <v>1</v>
      </c>
      <c r="J645" s="56">
        <v>7.77</v>
      </c>
    </row>
    <row r="646" spans="1:14" x14ac:dyDescent="0.25">
      <c r="A646">
        <v>1009</v>
      </c>
      <c r="B646" t="s">
        <v>28</v>
      </c>
      <c r="C646" t="s">
        <v>31</v>
      </c>
      <c r="D646" s="74">
        <v>43272</v>
      </c>
      <c r="E646">
        <v>1</v>
      </c>
      <c r="F646">
        <v>13</v>
      </c>
      <c r="G646">
        <v>172</v>
      </c>
      <c r="H646">
        <v>276.22500000000002</v>
      </c>
      <c r="I646" s="56">
        <v>1</v>
      </c>
      <c r="J646" s="56">
        <v>8.11</v>
      </c>
      <c r="K646" s="6">
        <f t="shared" ref="K646" si="24">AVERAGE(J646:J650)</f>
        <v>9.9439999999999991</v>
      </c>
      <c r="L646" s="33">
        <f t="shared" ref="L646" si="25">STDEV(J646:J650)</f>
        <v>2.4662684363223732</v>
      </c>
      <c r="M646" s="33">
        <f t="shared" ref="M646" si="26">K646+1.5*L646</f>
        <v>13.643402654483559</v>
      </c>
      <c r="N646" s="33">
        <f t="shared" ref="N646" si="27">K646-1.5*L646</f>
        <v>6.2445973455164392</v>
      </c>
    </row>
    <row r="647" spans="1:14" x14ac:dyDescent="0.25">
      <c r="A647">
        <v>1009</v>
      </c>
      <c r="B647" t="s">
        <v>28</v>
      </c>
      <c r="C647" t="s">
        <v>32</v>
      </c>
      <c r="D647" s="74">
        <v>43272</v>
      </c>
      <c r="E647">
        <v>1</v>
      </c>
      <c r="F647">
        <v>13</v>
      </c>
      <c r="G647">
        <v>172</v>
      </c>
      <c r="H647">
        <v>276.22500000000002</v>
      </c>
      <c r="I647" s="56">
        <v>1</v>
      </c>
      <c r="J647" s="56">
        <v>11.94</v>
      </c>
    </row>
    <row r="648" spans="1:14" x14ac:dyDescent="0.25">
      <c r="A648">
        <v>1009</v>
      </c>
      <c r="B648" t="s">
        <v>28</v>
      </c>
      <c r="C648" t="s">
        <v>33</v>
      </c>
      <c r="D648" s="74">
        <v>43272</v>
      </c>
      <c r="E648">
        <v>1</v>
      </c>
      <c r="F648">
        <v>13</v>
      </c>
      <c r="G648">
        <v>172</v>
      </c>
      <c r="H648">
        <v>276.22500000000002</v>
      </c>
      <c r="I648" s="56">
        <v>1</v>
      </c>
      <c r="J648" s="56">
        <v>6.71</v>
      </c>
    </row>
    <row r="649" spans="1:14" x14ac:dyDescent="0.25">
      <c r="A649">
        <v>1009</v>
      </c>
      <c r="B649" t="s">
        <v>28</v>
      </c>
      <c r="C649" t="s">
        <v>34</v>
      </c>
      <c r="D649" s="74">
        <v>43272</v>
      </c>
      <c r="E649">
        <v>1</v>
      </c>
      <c r="F649">
        <v>13</v>
      </c>
      <c r="G649">
        <v>172</v>
      </c>
      <c r="H649">
        <v>276.22500000000002</v>
      </c>
      <c r="I649" s="56">
        <v>1</v>
      </c>
      <c r="J649" s="56">
        <v>10.53</v>
      </c>
    </row>
    <row r="650" spans="1:14" x14ac:dyDescent="0.25">
      <c r="A650">
        <v>1009</v>
      </c>
      <c r="B650" t="s">
        <v>28</v>
      </c>
      <c r="C650" t="s">
        <v>35</v>
      </c>
      <c r="D650" s="74">
        <v>43272</v>
      </c>
      <c r="E650">
        <v>1</v>
      </c>
      <c r="F650">
        <v>13</v>
      </c>
      <c r="G650">
        <v>172</v>
      </c>
      <c r="H650">
        <v>276.22500000000002</v>
      </c>
      <c r="I650" s="56">
        <v>1</v>
      </c>
      <c r="J650" s="56">
        <v>12.43</v>
      </c>
    </row>
    <row r="651" spans="1:14" x14ac:dyDescent="0.25">
      <c r="A651">
        <v>1010</v>
      </c>
      <c r="B651" t="s">
        <v>69</v>
      </c>
      <c r="C651" t="s">
        <v>31</v>
      </c>
      <c r="D651" s="74">
        <v>43272</v>
      </c>
      <c r="E651">
        <v>1</v>
      </c>
      <c r="F651">
        <v>13</v>
      </c>
      <c r="G651">
        <v>172</v>
      </c>
      <c r="H651">
        <v>276.22500000000002</v>
      </c>
      <c r="I651" s="56">
        <v>1</v>
      </c>
      <c r="J651" s="56">
        <v>17.239999999999998</v>
      </c>
      <c r="K651" s="6">
        <f t="shared" ref="K651" si="28">AVERAGE(J651:J655)</f>
        <v>18.344000000000001</v>
      </c>
      <c r="L651" s="33">
        <f t="shared" ref="L651" si="29">STDEV(J651:J655)</f>
        <v>3.1919946741810112</v>
      </c>
      <c r="M651" s="33">
        <f t="shared" ref="M651" si="30">K651+1.5*L651</f>
        <v>23.131992011271517</v>
      </c>
      <c r="N651" s="33">
        <f t="shared" ref="N651" si="31">K651-1.5*L651</f>
        <v>13.556007988728485</v>
      </c>
    </row>
    <row r="652" spans="1:14" x14ac:dyDescent="0.25">
      <c r="A652">
        <v>1010</v>
      </c>
      <c r="B652" t="s">
        <v>69</v>
      </c>
      <c r="C652" t="s">
        <v>32</v>
      </c>
      <c r="D652" s="74">
        <v>43272</v>
      </c>
      <c r="E652">
        <v>1</v>
      </c>
      <c r="F652">
        <v>13</v>
      </c>
      <c r="G652">
        <v>172</v>
      </c>
      <c r="H652">
        <v>276.22500000000002</v>
      </c>
      <c r="I652" s="56">
        <v>1</v>
      </c>
      <c r="J652" s="56">
        <v>16.89</v>
      </c>
    </row>
    <row r="653" spans="1:14" x14ac:dyDescent="0.25">
      <c r="A653">
        <v>1010</v>
      </c>
      <c r="B653" t="s">
        <v>69</v>
      </c>
      <c r="C653" t="s">
        <v>33</v>
      </c>
      <c r="D653" s="74">
        <v>43272</v>
      </c>
      <c r="E653">
        <v>1</v>
      </c>
      <c r="F653">
        <v>13</v>
      </c>
      <c r="G653">
        <v>172</v>
      </c>
      <c r="H653">
        <v>276.22500000000002</v>
      </c>
      <c r="I653" s="56">
        <v>1</v>
      </c>
      <c r="J653" s="56">
        <v>16.37</v>
      </c>
    </row>
    <row r="654" spans="1:14" x14ac:dyDescent="0.25">
      <c r="A654">
        <v>1010</v>
      </c>
      <c r="B654" t="s">
        <v>69</v>
      </c>
      <c r="C654" t="s">
        <v>34</v>
      </c>
      <c r="D654" s="74">
        <v>43272</v>
      </c>
      <c r="E654">
        <v>1</v>
      </c>
      <c r="F654">
        <v>13</v>
      </c>
      <c r="G654">
        <v>172</v>
      </c>
      <c r="H654">
        <v>276.22500000000002</v>
      </c>
      <c r="I654" s="56">
        <v>1</v>
      </c>
      <c r="J654" s="56">
        <v>17.2</v>
      </c>
    </row>
    <row r="655" spans="1:14" x14ac:dyDescent="0.25">
      <c r="A655">
        <v>1010</v>
      </c>
      <c r="B655" t="s">
        <v>69</v>
      </c>
      <c r="C655" t="s">
        <v>35</v>
      </c>
      <c r="D655" s="74">
        <v>43272</v>
      </c>
      <c r="E655">
        <v>1</v>
      </c>
      <c r="F655">
        <v>13</v>
      </c>
      <c r="G655">
        <v>172</v>
      </c>
      <c r="H655">
        <v>276.22500000000002</v>
      </c>
      <c r="I655" s="56">
        <v>1</v>
      </c>
      <c r="J655" s="82">
        <v>24.02</v>
      </c>
    </row>
    <row r="656" spans="1:14" x14ac:dyDescent="0.25">
      <c r="A656">
        <v>1011</v>
      </c>
      <c r="B656" t="s">
        <v>72</v>
      </c>
      <c r="C656" t="s">
        <v>31</v>
      </c>
      <c r="D656" s="74">
        <v>43272</v>
      </c>
      <c r="E656">
        <v>1</v>
      </c>
      <c r="F656">
        <v>13</v>
      </c>
      <c r="G656">
        <v>172</v>
      </c>
      <c r="H656">
        <v>276.22500000000002</v>
      </c>
      <c r="I656" s="56">
        <v>1</v>
      </c>
      <c r="J656" s="82">
        <v>10.94</v>
      </c>
      <c r="K656" s="6">
        <f t="shared" ref="K656" si="32">AVERAGE(J656:J660)</f>
        <v>12.266</v>
      </c>
      <c r="L656" s="33">
        <f t="shared" ref="L656" si="33">STDEV(J656:J660)</f>
        <v>0.82272717227523273</v>
      </c>
      <c r="M656" s="33">
        <f t="shared" ref="M656" si="34">K656+1.5*L656</f>
        <v>13.500090758412849</v>
      </c>
      <c r="N656" s="33">
        <f t="shared" ref="N656" si="35">K656-1.5*L656</f>
        <v>11.031909241587151</v>
      </c>
    </row>
    <row r="657" spans="1:14" x14ac:dyDescent="0.25">
      <c r="A657">
        <v>1011</v>
      </c>
      <c r="B657" t="s">
        <v>72</v>
      </c>
      <c r="C657" t="s">
        <v>32</v>
      </c>
      <c r="D657" s="74">
        <v>43272</v>
      </c>
      <c r="E657">
        <v>1</v>
      </c>
      <c r="F657">
        <v>13</v>
      </c>
      <c r="G657">
        <v>172</v>
      </c>
      <c r="H657">
        <v>276.22500000000002</v>
      </c>
      <c r="I657" s="56">
        <v>1</v>
      </c>
      <c r="J657" s="56">
        <v>13.16</v>
      </c>
    </row>
    <row r="658" spans="1:14" x14ac:dyDescent="0.25">
      <c r="A658">
        <v>1011</v>
      </c>
      <c r="B658" t="s">
        <v>72</v>
      </c>
      <c r="C658" t="s">
        <v>33</v>
      </c>
      <c r="D658" s="74">
        <v>43272</v>
      </c>
      <c r="E658">
        <v>1</v>
      </c>
      <c r="F658">
        <v>13</v>
      </c>
      <c r="G658">
        <v>172</v>
      </c>
      <c r="H658">
        <v>276.22500000000002</v>
      </c>
      <c r="I658" s="56">
        <v>1</v>
      </c>
      <c r="J658" s="56">
        <v>12.46</v>
      </c>
    </row>
    <row r="659" spans="1:14" x14ac:dyDescent="0.25">
      <c r="A659">
        <v>1011</v>
      </c>
      <c r="B659" t="s">
        <v>72</v>
      </c>
      <c r="C659" t="s">
        <v>34</v>
      </c>
      <c r="D659" s="74">
        <v>43272</v>
      </c>
      <c r="E659">
        <v>1</v>
      </c>
      <c r="F659">
        <v>13</v>
      </c>
      <c r="G659">
        <v>172</v>
      </c>
      <c r="H659">
        <v>276.22500000000002</v>
      </c>
      <c r="I659" s="56">
        <v>1</v>
      </c>
      <c r="J659" s="56">
        <v>12.18</v>
      </c>
    </row>
    <row r="660" spans="1:14" x14ac:dyDescent="0.25">
      <c r="A660">
        <v>1011</v>
      </c>
      <c r="B660" t="s">
        <v>72</v>
      </c>
      <c r="C660" t="s">
        <v>35</v>
      </c>
      <c r="D660" s="74">
        <v>43272</v>
      </c>
      <c r="E660">
        <v>1</v>
      </c>
      <c r="F660">
        <v>13</v>
      </c>
      <c r="G660">
        <v>172</v>
      </c>
      <c r="H660">
        <v>276.22500000000002</v>
      </c>
      <c r="I660" s="56">
        <v>1</v>
      </c>
      <c r="J660" s="56">
        <v>12.59</v>
      </c>
    </row>
    <row r="661" spans="1:14" x14ac:dyDescent="0.25">
      <c r="A661">
        <v>1012</v>
      </c>
      <c r="B661" t="s">
        <v>70</v>
      </c>
      <c r="C661" t="s">
        <v>31</v>
      </c>
      <c r="D661" s="74">
        <v>43272</v>
      </c>
      <c r="E661">
        <v>1</v>
      </c>
      <c r="F661">
        <v>13</v>
      </c>
      <c r="G661">
        <v>172</v>
      </c>
      <c r="H661">
        <v>276.22500000000002</v>
      </c>
      <c r="I661" s="56">
        <v>1</v>
      </c>
      <c r="J661" s="56">
        <v>12.84</v>
      </c>
      <c r="K661" s="6">
        <f t="shared" ref="K661" si="36">AVERAGE(J661:J665)</f>
        <v>10.874000000000001</v>
      </c>
      <c r="L661" s="33">
        <f t="shared" ref="L661" si="37">STDEV(J661:J665)</f>
        <v>2.2739678977505311</v>
      </c>
      <c r="M661" s="33">
        <f t="shared" ref="M661" si="38">K661+1.5*L661</f>
        <v>14.284951846625798</v>
      </c>
      <c r="N661" s="33">
        <f t="shared" ref="N661" si="39">K661-1.5*L661</f>
        <v>7.4630481533742037</v>
      </c>
    </row>
    <row r="662" spans="1:14" x14ac:dyDescent="0.25">
      <c r="A662">
        <v>1012</v>
      </c>
      <c r="B662" t="s">
        <v>70</v>
      </c>
      <c r="C662" t="s">
        <v>32</v>
      </c>
      <c r="D662" s="74">
        <v>43272</v>
      </c>
      <c r="E662">
        <v>1</v>
      </c>
      <c r="F662">
        <v>13</v>
      </c>
      <c r="G662">
        <v>172</v>
      </c>
      <c r="H662">
        <v>276.22500000000002</v>
      </c>
      <c r="I662" s="56">
        <v>1</v>
      </c>
      <c r="J662" s="56">
        <v>11.22</v>
      </c>
    </row>
    <row r="663" spans="1:14" x14ac:dyDescent="0.25">
      <c r="A663">
        <v>1012</v>
      </c>
      <c r="B663" t="s">
        <v>70</v>
      </c>
      <c r="C663" t="s">
        <v>33</v>
      </c>
      <c r="D663" s="74">
        <v>43272</v>
      </c>
      <c r="E663">
        <v>1</v>
      </c>
      <c r="F663">
        <v>13</v>
      </c>
      <c r="G663">
        <v>172</v>
      </c>
      <c r="H663">
        <v>276.22500000000002</v>
      </c>
      <c r="I663" s="56">
        <v>1</v>
      </c>
      <c r="J663" s="56">
        <v>8.35</v>
      </c>
    </row>
    <row r="664" spans="1:14" x14ac:dyDescent="0.25">
      <c r="A664">
        <v>1012</v>
      </c>
      <c r="B664" t="s">
        <v>70</v>
      </c>
      <c r="C664" t="s">
        <v>34</v>
      </c>
      <c r="D664" s="74">
        <v>43272</v>
      </c>
      <c r="E664">
        <v>1</v>
      </c>
      <c r="F664">
        <v>13</v>
      </c>
      <c r="G664">
        <v>172</v>
      </c>
      <c r="H664">
        <v>276.22500000000002</v>
      </c>
      <c r="I664" s="56">
        <v>1</v>
      </c>
      <c r="J664" s="56">
        <v>8.7100000000000009</v>
      </c>
    </row>
    <row r="665" spans="1:14" x14ac:dyDescent="0.25">
      <c r="A665">
        <v>1012</v>
      </c>
      <c r="B665" t="s">
        <v>70</v>
      </c>
      <c r="C665" t="s">
        <v>35</v>
      </c>
      <c r="D665" s="74">
        <v>43272</v>
      </c>
      <c r="E665">
        <v>1</v>
      </c>
      <c r="F665">
        <v>13</v>
      </c>
      <c r="G665">
        <v>172</v>
      </c>
      <c r="H665">
        <v>276.22500000000002</v>
      </c>
      <c r="I665" s="56">
        <v>1</v>
      </c>
      <c r="J665" s="56">
        <v>13.25</v>
      </c>
    </row>
    <row r="666" spans="1:14" x14ac:dyDescent="0.25">
      <c r="A666">
        <v>1001</v>
      </c>
      <c r="B666" t="s">
        <v>70</v>
      </c>
      <c r="C666" t="s">
        <v>31</v>
      </c>
      <c r="D666" s="74">
        <v>43279</v>
      </c>
      <c r="E666">
        <v>2</v>
      </c>
      <c r="F666">
        <v>20</v>
      </c>
      <c r="G666">
        <v>179</v>
      </c>
      <c r="H666">
        <v>416.57499999999999</v>
      </c>
      <c r="I666" s="56">
        <v>2</v>
      </c>
      <c r="J666" s="56">
        <v>59.88</v>
      </c>
      <c r="K666" s="6">
        <f t="shared" ref="K666" si="40">AVERAGE(J666:J670)</f>
        <v>55.387999999999998</v>
      </c>
      <c r="L666" s="33">
        <f t="shared" ref="L666" si="41">STDEV(J666:J670)</f>
        <v>5.9541304990737327</v>
      </c>
      <c r="M666" s="33">
        <f t="shared" ref="M666" si="42">K666+1.5*L666</f>
        <v>64.319195748610596</v>
      </c>
      <c r="N666" s="33">
        <f t="shared" ref="N666" si="43">K666-1.5*L666</f>
        <v>46.4568042513894</v>
      </c>
    </row>
    <row r="667" spans="1:14" x14ac:dyDescent="0.25">
      <c r="A667">
        <v>1001</v>
      </c>
      <c r="B667" t="s">
        <v>70</v>
      </c>
      <c r="C667" t="s">
        <v>32</v>
      </c>
      <c r="D667" s="74">
        <v>43279</v>
      </c>
      <c r="E667">
        <v>2</v>
      </c>
      <c r="F667">
        <v>20</v>
      </c>
      <c r="G667">
        <v>179</v>
      </c>
      <c r="H667">
        <v>416.57499999999999</v>
      </c>
      <c r="I667" s="56">
        <v>2</v>
      </c>
      <c r="J667" s="56">
        <v>51.62</v>
      </c>
    </row>
    <row r="668" spans="1:14" x14ac:dyDescent="0.25">
      <c r="A668">
        <v>1001</v>
      </c>
      <c r="B668" t="s">
        <v>70</v>
      </c>
      <c r="C668" t="s">
        <v>33</v>
      </c>
      <c r="D668" s="74">
        <v>43279</v>
      </c>
      <c r="E668">
        <v>2</v>
      </c>
      <c r="F668">
        <v>20</v>
      </c>
      <c r="G668">
        <v>179</v>
      </c>
      <c r="H668">
        <v>416.57499999999999</v>
      </c>
      <c r="I668" s="56">
        <v>2</v>
      </c>
      <c r="J668" s="56">
        <v>47.95</v>
      </c>
    </row>
    <row r="669" spans="1:14" x14ac:dyDescent="0.25">
      <c r="A669">
        <v>1001</v>
      </c>
      <c r="B669" t="s">
        <v>70</v>
      </c>
      <c r="C669" t="s">
        <v>34</v>
      </c>
      <c r="D669" s="74">
        <v>43279</v>
      </c>
      <c r="E669">
        <v>2</v>
      </c>
      <c r="F669">
        <v>20</v>
      </c>
      <c r="G669">
        <v>179</v>
      </c>
      <c r="H669">
        <v>416.57499999999999</v>
      </c>
      <c r="I669" s="56">
        <v>2</v>
      </c>
      <c r="J669" s="56">
        <v>54.9</v>
      </c>
    </row>
    <row r="670" spans="1:14" x14ac:dyDescent="0.25">
      <c r="A670">
        <v>1001</v>
      </c>
      <c r="B670" t="s">
        <v>70</v>
      </c>
      <c r="C670" t="s">
        <v>35</v>
      </c>
      <c r="D670" s="74">
        <v>43279</v>
      </c>
      <c r="E670">
        <v>2</v>
      </c>
      <c r="F670">
        <v>20</v>
      </c>
      <c r="G670">
        <v>179</v>
      </c>
      <c r="H670">
        <v>416.57499999999999</v>
      </c>
      <c r="I670" s="56">
        <v>2</v>
      </c>
      <c r="J670" s="56">
        <v>62.59</v>
      </c>
    </row>
    <row r="671" spans="1:14" x14ac:dyDescent="0.25">
      <c r="A671">
        <v>1002</v>
      </c>
      <c r="B671" t="s">
        <v>28</v>
      </c>
      <c r="C671" t="s">
        <v>31</v>
      </c>
      <c r="D671" s="74">
        <v>43279</v>
      </c>
      <c r="E671">
        <v>2</v>
      </c>
      <c r="F671">
        <v>20</v>
      </c>
      <c r="G671">
        <v>179</v>
      </c>
      <c r="H671">
        <v>416.57499999999999</v>
      </c>
      <c r="I671" s="56">
        <v>2</v>
      </c>
      <c r="J671" s="56">
        <v>54.9</v>
      </c>
      <c r="K671" s="6">
        <f t="shared" ref="K671" si="44">AVERAGE(J671:J675)</f>
        <v>54.057999999999993</v>
      </c>
      <c r="L671" s="33">
        <f t="shared" ref="L671" si="45">STDEV(J671:J675)</f>
        <v>9.5091019554951188</v>
      </c>
      <c r="M671" s="33">
        <f t="shared" ref="M671" si="46">K671+1.5*L671</f>
        <v>68.321652933242675</v>
      </c>
      <c r="N671" s="33">
        <f t="shared" ref="N671" si="47">K671-1.5*L671</f>
        <v>39.794347066757311</v>
      </c>
    </row>
    <row r="672" spans="1:14" x14ac:dyDescent="0.25">
      <c r="A672">
        <v>1002</v>
      </c>
      <c r="B672" t="s">
        <v>28</v>
      </c>
      <c r="C672" t="s">
        <v>32</v>
      </c>
      <c r="D672" s="74">
        <v>43279</v>
      </c>
      <c r="E672">
        <v>2</v>
      </c>
      <c r="F672">
        <v>20</v>
      </c>
      <c r="G672">
        <v>179</v>
      </c>
      <c r="H672">
        <v>416.57499999999999</v>
      </c>
      <c r="I672" s="56">
        <v>2</v>
      </c>
      <c r="J672" s="56">
        <v>48.78</v>
      </c>
    </row>
    <row r="673" spans="1:14" x14ac:dyDescent="0.25">
      <c r="A673">
        <v>1002</v>
      </c>
      <c r="B673" t="s">
        <v>28</v>
      </c>
      <c r="C673" t="s">
        <v>33</v>
      </c>
      <c r="D673" s="74">
        <v>43279</v>
      </c>
      <c r="E673">
        <v>2</v>
      </c>
      <c r="F673">
        <v>20</v>
      </c>
      <c r="G673">
        <v>179</v>
      </c>
      <c r="H673">
        <v>416.57499999999999</v>
      </c>
      <c r="I673" s="56">
        <v>2</v>
      </c>
      <c r="J673" s="82">
        <v>70.25</v>
      </c>
    </row>
    <row r="674" spans="1:14" x14ac:dyDescent="0.25">
      <c r="A674">
        <v>1002</v>
      </c>
      <c r="B674" t="s">
        <v>28</v>
      </c>
      <c r="C674" t="s">
        <v>34</v>
      </c>
      <c r="D674" s="74">
        <v>43279</v>
      </c>
      <c r="E674">
        <v>2</v>
      </c>
      <c r="F674">
        <v>20</v>
      </c>
      <c r="G674">
        <v>179</v>
      </c>
      <c r="H674">
        <v>416.57499999999999</v>
      </c>
      <c r="I674" s="56">
        <v>2</v>
      </c>
      <c r="J674" s="56">
        <v>49.14</v>
      </c>
    </row>
    <row r="675" spans="1:14" x14ac:dyDescent="0.25">
      <c r="A675">
        <v>1002</v>
      </c>
      <c r="B675" t="s">
        <v>28</v>
      </c>
      <c r="C675" t="s">
        <v>35</v>
      </c>
      <c r="D675" s="74">
        <v>43279</v>
      </c>
      <c r="E675">
        <v>2</v>
      </c>
      <c r="F675">
        <v>20</v>
      </c>
      <c r="G675">
        <v>179</v>
      </c>
      <c r="H675">
        <v>416.57499999999999</v>
      </c>
      <c r="I675" s="56">
        <v>2</v>
      </c>
      <c r="J675" s="56">
        <v>47.22</v>
      </c>
    </row>
    <row r="676" spans="1:14" x14ac:dyDescent="0.25">
      <c r="A676">
        <v>1003</v>
      </c>
      <c r="B676" t="s">
        <v>72</v>
      </c>
      <c r="C676" t="s">
        <v>31</v>
      </c>
      <c r="D676" s="74">
        <v>43279</v>
      </c>
      <c r="E676">
        <v>2</v>
      </c>
      <c r="F676">
        <v>20</v>
      </c>
      <c r="G676">
        <v>179</v>
      </c>
      <c r="H676">
        <v>416.57499999999999</v>
      </c>
      <c r="I676" s="56">
        <v>2</v>
      </c>
      <c r="J676" s="82">
        <v>60.6</v>
      </c>
      <c r="K676" s="6">
        <f t="shared" ref="K676" si="48">AVERAGE(J676:J680)</f>
        <v>53.196000000000005</v>
      </c>
      <c r="L676" s="33">
        <f t="shared" ref="L676" si="49">STDEV(J676:J680)</f>
        <v>4.8041315552345152</v>
      </c>
      <c r="M676" s="33">
        <f t="shared" ref="M676" si="50">K676+1.5*L676</f>
        <v>60.402197332851777</v>
      </c>
      <c r="N676" s="33">
        <f t="shared" ref="N676" si="51">K676-1.5*L676</f>
        <v>45.989802667148233</v>
      </c>
    </row>
    <row r="677" spans="1:14" x14ac:dyDescent="0.25">
      <c r="A677">
        <v>1003</v>
      </c>
      <c r="B677" t="s">
        <v>72</v>
      </c>
      <c r="C677" t="s">
        <v>32</v>
      </c>
      <c r="D677" s="74">
        <v>43279</v>
      </c>
      <c r="E677">
        <v>2</v>
      </c>
      <c r="F677">
        <v>20</v>
      </c>
      <c r="G677">
        <v>179</v>
      </c>
      <c r="H677">
        <v>416.57499999999999</v>
      </c>
      <c r="I677" s="56">
        <v>2</v>
      </c>
      <c r="J677" s="56">
        <v>51.46</v>
      </c>
    </row>
    <row r="678" spans="1:14" x14ac:dyDescent="0.25">
      <c r="A678">
        <v>1003</v>
      </c>
      <c r="B678" t="s">
        <v>72</v>
      </c>
      <c r="C678" t="s">
        <v>33</v>
      </c>
      <c r="D678" s="74">
        <v>43279</v>
      </c>
      <c r="E678">
        <v>2</v>
      </c>
      <c r="F678">
        <v>20</v>
      </c>
      <c r="G678">
        <v>179</v>
      </c>
      <c r="H678">
        <v>416.57499999999999</v>
      </c>
      <c r="I678" s="56">
        <v>2</v>
      </c>
      <c r="J678" s="56">
        <v>50.52</v>
      </c>
    </row>
    <row r="679" spans="1:14" x14ac:dyDescent="0.25">
      <c r="A679">
        <v>1003</v>
      </c>
      <c r="B679" t="s">
        <v>72</v>
      </c>
      <c r="C679" t="s">
        <v>34</v>
      </c>
      <c r="D679" s="74">
        <v>43279</v>
      </c>
      <c r="E679">
        <v>2</v>
      </c>
      <c r="F679">
        <v>20</v>
      </c>
      <c r="G679">
        <v>179</v>
      </c>
      <c r="H679">
        <v>416.57499999999999</v>
      </c>
      <c r="I679" s="56">
        <v>2</v>
      </c>
      <c r="J679" s="56">
        <v>48.32</v>
      </c>
    </row>
    <row r="680" spans="1:14" x14ac:dyDescent="0.25">
      <c r="A680">
        <v>1003</v>
      </c>
      <c r="B680" t="s">
        <v>72</v>
      </c>
      <c r="C680" t="s">
        <v>35</v>
      </c>
      <c r="D680" s="74">
        <v>43279</v>
      </c>
      <c r="E680">
        <v>2</v>
      </c>
      <c r="F680">
        <v>20</v>
      </c>
      <c r="G680">
        <v>179</v>
      </c>
      <c r="H680">
        <v>416.57499999999999</v>
      </c>
      <c r="I680" s="56">
        <v>2</v>
      </c>
      <c r="J680" s="56">
        <v>55.08</v>
      </c>
    </row>
    <row r="681" spans="1:14" x14ac:dyDescent="0.25">
      <c r="A681">
        <v>1004</v>
      </c>
      <c r="B681" t="s">
        <v>69</v>
      </c>
      <c r="C681" t="s">
        <v>31</v>
      </c>
      <c r="D681" s="74">
        <v>43279</v>
      </c>
      <c r="E681">
        <v>2</v>
      </c>
      <c r="F681">
        <v>20</v>
      </c>
      <c r="G681">
        <v>179</v>
      </c>
      <c r="H681">
        <v>416.57499999999999</v>
      </c>
      <c r="I681" s="56">
        <v>2</v>
      </c>
      <c r="J681" s="56">
        <v>41.36</v>
      </c>
      <c r="K681" s="6">
        <f t="shared" ref="K681" si="52">AVERAGE(J681:J685)</f>
        <v>51.347999999999999</v>
      </c>
      <c r="L681" s="33">
        <f t="shared" ref="L681" si="53">STDEV(J681:J685)</f>
        <v>7.1870974669890026</v>
      </c>
      <c r="M681" s="33">
        <f t="shared" ref="M681" si="54">K681+1.5*L681</f>
        <v>62.128646200483502</v>
      </c>
      <c r="N681" s="33">
        <f t="shared" ref="N681" si="55">K681-1.5*L681</f>
        <v>40.567353799516496</v>
      </c>
    </row>
    <row r="682" spans="1:14" x14ac:dyDescent="0.25">
      <c r="A682">
        <v>1004</v>
      </c>
      <c r="B682" t="s">
        <v>69</v>
      </c>
      <c r="C682" t="s">
        <v>32</v>
      </c>
      <c r="D682" s="74">
        <v>43279</v>
      </c>
      <c r="E682">
        <v>2</v>
      </c>
      <c r="F682">
        <v>20</v>
      </c>
      <c r="G682">
        <v>179</v>
      </c>
      <c r="H682">
        <v>416.57499999999999</v>
      </c>
      <c r="I682" s="56">
        <v>2</v>
      </c>
      <c r="J682" s="56">
        <v>48.32</v>
      </c>
    </row>
    <row r="683" spans="1:14" x14ac:dyDescent="0.25">
      <c r="A683">
        <v>1004</v>
      </c>
      <c r="B683" t="s">
        <v>69</v>
      </c>
      <c r="C683" t="s">
        <v>33</v>
      </c>
      <c r="D683" s="74">
        <v>43279</v>
      </c>
      <c r="E683">
        <v>2</v>
      </c>
      <c r="F683">
        <v>20</v>
      </c>
      <c r="G683">
        <v>179</v>
      </c>
      <c r="H683">
        <v>416.57499999999999</v>
      </c>
      <c r="I683" s="56">
        <v>2</v>
      </c>
      <c r="J683" s="56">
        <v>55.45</v>
      </c>
    </row>
    <row r="684" spans="1:14" x14ac:dyDescent="0.25">
      <c r="A684">
        <v>1004</v>
      </c>
      <c r="B684" t="s">
        <v>69</v>
      </c>
      <c r="C684" t="s">
        <v>34</v>
      </c>
      <c r="D684" s="74">
        <v>43279</v>
      </c>
      <c r="E684">
        <v>2</v>
      </c>
      <c r="F684">
        <v>20</v>
      </c>
      <c r="G684">
        <v>179</v>
      </c>
      <c r="H684">
        <v>416.57499999999999</v>
      </c>
      <c r="I684" s="56">
        <v>2</v>
      </c>
      <c r="J684" s="56">
        <v>51.27</v>
      </c>
    </row>
    <row r="685" spans="1:14" x14ac:dyDescent="0.25">
      <c r="A685">
        <v>1004</v>
      </c>
      <c r="B685" t="s">
        <v>69</v>
      </c>
      <c r="C685" t="s">
        <v>35</v>
      </c>
      <c r="D685" s="74">
        <v>43279</v>
      </c>
      <c r="E685">
        <v>2</v>
      </c>
      <c r="F685">
        <v>20</v>
      </c>
      <c r="G685">
        <v>179</v>
      </c>
      <c r="H685">
        <v>416.57499999999999</v>
      </c>
      <c r="I685" s="56">
        <v>2</v>
      </c>
      <c r="J685" s="56">
        <v>60.34</v>
      </c>
    </row>
    <row r="686" spans="1:14" x14ac:dyDescent="0.25">
      <c r="A686">
        <v>1005</v>
      </c>
      <c r="B686" t="s">
        <v>69</v>
      </c>
      <c r="C686" t="s">
        <v>31</v>
      </c>
      <c r="D686" s="74">
        <v>43279</v>
      </c>
      <c r="E686">
        <v>2</v>
      </c>
      <c r="F686">
        <v>20</v>
      </c>
      <c r="G686">
        <v>179</v>
      </c>
      <c r="H686">
        <v>416.57499999999999</v>
      </c>
      <c r="I686" s="56">
        <v>2</v>
      </c>
      <c r="J686" s="56">
        <v>60.22</v>
      </c>
      <c r="K686" s="6">
        <f t="shared" ref="K686" si="56">AVERAGE(J686:J690)</f>
        <v>47.230000000000004</v>
      </c>
      <c r="L686" s="33">
        <f t="shared" ref="L686" si="57">STDEV(J686:J690)</f>
        <v>11.735118235450367</v>
      </c>
      <c r="M686" s="33">
        <f t="shared" ref="M686" si="58">K686+1.5*L686</f>
        <v>64.832677353175555</v>
      </c>
      <c r="N686" s="33">
        <f t="shared" ref="N686" si="59">K686-1.5*L686</f>
        <v>29.627322646824453</v>
      </c>
    </row>
    <row r="687" spans="1:14" x14ac:dyDescent="0.25">
      <c r="A687">
        <v>1005</v>
      </c>
      <c r="B687" t="s">
        <v>69</v>
      </c>
      <c r="C687" t="s">
        <v>32</v>
      </c>
      <c r="D687" s="74">
        <v>43279</v>
      </c>
      <c r="E687">
        <v>2</v>
      </c>
      <c r="F687">
        <v>20</v>
      </c>
      <c r="G687">
        <v>179</v>
      </c>
      <c r="H687">
        <v>416.57499999999999</v>
      </c>
      <c r="I687" s="56">
        <v>2</v>
      </c>
      <c r="J687" s="56">
        <v>37.409999999999997</v>
      </c>
    </row>
    <row r="688" spans="1:14" x14ac:dyDescent="0.25">
      <c r="A688">
        <v>1005</v>
      </c>
      <c r="B688" t="s">
        <v>69</v>
      </c>
      <c r="C688" t="s">
        <v>33</v>
      </c>
      <c r="D688" s="74">
        <v>43279</v>
      </c>
      <c r="E688">
        <v>2</v>
      </c>
      <c r="F688">
        <v>20</v>
      </c>
      <c r="G688">
        <v>179</v>
      </c>
      <c r="H688">
        <v>416.57499999999999</v>
      </c>
      <c r="I688" s="56">
        <v>2</v>
      </c>
      <c r="J688" s="56">
        <v>40.380000000000003</v>
      </c>
    </row>
    <row r="689" spans="1:14" x14ac:dyDescent="0.25">
      <c r="A689">
        <v>1005</v>
      </c>
      <c r="B689" t="s">
        <v>69</v>
      </c>
      <c r="C689" t="s">
        <v>34</v>
      </c>
      <c r="D689" s="74">
        <v>43279</v>
      </c>
      <c r="E689">
        <v>2</v>
      </c>
      <c r="F689">
        <v>20</v>
      </c>
      <c r="G689">
        <v>179</v>
      </c>
      <c r="H689">
        <v>416.57499999999999</v>
      </c>
      <c r="I689" s="56">
        <v>2</v>
      </c>
      <c r="J689" s="56">
        <v>38.299999999999997</v>
      </c>
    </row>
    <row r="690" spans="1:14" x14ac:dyDescent="0.25">
      <c r="A690">
        <v>1005</v>
      </c>
      <c r="B690" t="s">
        <v>69</v>
      </c>
      <c r="C690" t="s">
        <v>35</v>
      </c>
      <c r="D690" s="74">
        <v>43279</v>
      </c>
      <c r="E690">
        <v>2</v>
      </c>
      <c r="F690">
        <v>20</v>
      </c>
      <c r="G690">
        <v>179</v>
      </c>
      <c r="H690">
        <v>416.57499999999999</v>
      </c>
      <c r="I690" s="56">
        <v>2</v>
      </c>
      <c r="J690" s="56">
        <v>59.84</v>
      </c>
    </row>
    <row r="691" spans="1:14" x14ac:dyDescent="0.25">
      <c r="A691">
        <v>1006</v>
      </c>
      <c r="B691" t="s">
        <v>72</v>
      </c>
      <c r="C691" t="s">
        <v>31</v>
      </c>
      <c r="D691" s="74">
        <v>43279</v>
      </c>
      <c r="E691">
        <v>2</v>
      </c>
      <c r="F691">
        <v>20</v>
      </c>
      <c r="G691">
        <v>179</v>
      </c>
      <c r="H691">
        <v>416.57499999999999</v>
      </c>
      <c r="I691" s="56">
        <v>2</v>
      </c>
      <c r="J691" s="56">
        <v>75.819999999999993</v>
      </c>
      <c r="K691" s="6">
        <f t="shared" ref="K691" si="60">AVERAGE(J691:J695)</f>
        <v>68.975999999999999</v>
      </c>
      <c r="L691" s="33">
        <f t="shared" ref="L691" si="61">STDEV(J691:J695)</f>
        <v>9.2394848341236102</v>
      </c>
      <c r="M691" s="33">
        <f t="shared" ref="M691" si="62">K691+1.5*L691</f>
        <v>82.835227251185415</v>
      </c>
      <c r="N691" s="33">
        <f t="shared" ref="N691" si="63">K691-1.5*L691</f>
        <v>55.116772748814583</v>
      </c>
    </row>
    <row r="692" spans="1:14" x14ac:dyDescent="0.25">
      <c r="A692">
        <v>1006</v>
      </c>
      <c r="B692" t="s">
        <v>72</v>
      </c>
      <c r="C692" t="s">
        <v>32</v>
      </c>
      <c r="D692" s="74">
        <v>43279</v>
      </c>
      <c r="E692">
        <v>2</v>
      </c>
      <c r="F692">
        <v>20</v>
      </c>
      <c r="G692">
        <v>179</v>
      </c>
      <c r="H692">
        <v>416.57499999999999</v>
      </c>
      <c r="I692" s="56">
        <v>2</v>
      </c>
      <c r="J692" s="56">
        <v>78.47</v>
      </c>
    </row>
    <row r="693" spans="1:14" x14ac:dyDescent="0.25">
      <c r="A693">
        <v>1006</v>
      </c>
      <c r="B693" t="s">
        <v>72</v>
      </c>
      <c r="C693" t="s">
        <v>33</v>
      </c>
      <c r="D693" s="74">
        <v>43279</v>
      </c>
      <c r="E693">
        <v>2</v>
      </c>
      <c r="F693">
        <v>20</v>
      </c>
      <c r="G693">
        <v>179</v>
      </c>
      <c r="H693">
        <v>416.57499999999999</v>
      </c>
      <c r="I693" s="56">
        <v>2</v>
      </c>
      <c r="J693" s="82">
        <v>54.87</v>
      </c>
    </row>
    <row r="694" spans="1:14" x14ac:dyDescent="0.25">
      <c r="A694">
        <v>1006</v>
      </c>
      <c r="B694" t="s">
        <v>72</v>
      </c>
      <c r="C694" t="s">
        <v>34</v>
      </c>
      <c r="D694" s="74">
        <v>43279</v>
      </c>
      <c r="E694">
        <v>2</v>
      </c>
      <c r="F694">
        <v>20</v>
      </c>
      <c r="G694">
        <v>179</v>
      </c>
      <c r="H694">
        <v>416.57499999999999</v>
      </c>
      <c r="I694" s="56">
        <v>2</v>
      </c>
      <c r="J694" s="56">
        <v>66.63</v>
      </c>
    </row>
    <row r="695" spans="1:14" x14ac:dyDescent="0.25">
      <c r="A695">
        <v>1006</v>
      </c>
      <c r="B695" t="s">
        <v>72</v>
      </c>
      <c r="C695" t="s">
        <v>35</v>
      </c>
      <c r="D695" s="74">
        <v>43279</v>
      </c>
      <c r="E695">
        <v>2</v>
      </c>
      <c r="F695">
        <v>20</v>
      </c>
      <c r="G695">
        <v>179</v>
      </c>
      <c r="H695">
        <v>416.57499999999999</v>
      </c>
      <c r="I695" s="56">
        <v>2</v>
      </c>
      <c r="J695" s="56">
        <v>69.09</v>
      </c>
    </row>
    <row r="696" spans="1:14" x14ac:dyDescent="0.25">
      <c r="A696">
        <v>1007</v>
      </c>
      <c r="B696" t="s">
        <v>70</v>
      </c>
      <c r="C696" t="s">
        <v>31</v>
      </c>
      <c r="D696" s="74">
        <v>43279</v>
      </c>
      <c r="E696">
        <v>2</v>
      </c>
      <c r="F696">
        <v>20</v>
      </c>
      <c r="G696">
        <v>179</v>
      </c>
      <c r="H696">
        <v>416.57499999999999</v>
      </c>
      <c r="I696" s="56">
        <v>2</v>
      </c>
      <c r="J696" s="56">
        <v>49.59</v>
      </c>
      <c r="K696" s="6">
        <f t="shared" ref="K696" si="64">AVERAGE(J696:J700)</f>
        <v>60.89</v>
      </c>
      <c r="L696" s="33">
        <f t="shared" ref="L696" si="65">STDEV(J696:J700)</f>
        <v>10.378229617810558</v>
      </c>
      <c r="M696" s="33">
        <f t="shared" ref="M696" si="66">K696+1.5*L696</f>
        <v>76.457344426715835</v>
      </c>
      <c r="N696" s="33">
        <f t="shared" ref="N696" si="67">K696-1.5*L696</f>
        <v>45.322655573284166</v>
      </c>
    </row>
    <row r="697" spans="1:14" x14ac:dyDescent="0.25">
      <c r="A697">
        <v>1007</v>
      </c>
      <c r="B697" t="s">
        <v>70</v>
      </c>
      <c r="C697" t="s">
        <v>32</v>
      </c>
      <c r="D697" s="74">
        <v>43279</v>
      </c>
      <c r="E697">
        <v>2</v>
      </c>
      <c r="F697">
        <v>20</v>
      </c>
      <c r="G697">
        <v>179</v>
      </c>
      <c r="H697">
        <v>416.57499999999999</v>
      </c>
      <c r="I697" s="56">
        <v>2</v>
      </c>
      <c r="J697" s="56">
        <v>74.22</v>
      </c>
    </row>
    <row r="698" spans="1:14" x14ac:dyDescent="0.25">
      <c r="A698">
        <v>1007</v>
      </c>
      <c r="B698" t="s">
        <v>70</v>
      </c>
      <c r="C698" t="s">
        <v>33</v>
      </c>
      <c r="D698" s="74">
        <v>43279</v>
      </c>
      <c r="E698">
        <v>2</v>
      </c>
      <c r="F698">
        <v>20</v>
      </c>
      <c r="G698">
        <v>179</v>
      </c>
      <c r="H698">
        <v>416.57499999999999</v>
      </c>
      <c r="I698" s="56">
        <v>2</v>
      </c>
      <c r="J698" s="56">
        <v>69.209999999999994</v>
      </c>
    </row>
    <row r="699" spans="1:14" x14ac:dyDescent="0.25">
      <c r="A699">
        <v>1007</v>
      </c>
      <c r="B699" t="s">
        <v>70</v>
      </c>
      <c r="C699" t="s">
        <v>34</v>
      </c>
      <c r="D699" s="74">
        <v>43279</v>
      </c>
      <c r="E699">
        <v>2</v>
      </c>
      <c r="F699">
        <v>20</v>
      </c>
      <c r="G699">
        <v>179</v>
      </c>
      <c r="H699">
        <v>416.57499999999999</v>
      </c>
      <c r="I699" s="56">
        <v>2</v>
      </c>
      <c r="J699" s="56">
        <v>54.56</v>
      </c>
    </row>
    <row r="700" spans="1:14" x14ac:dyDescent="0.25">
      <c r="A700">
        <v>1007</v>
      </c>
      <c r="B700" t="s">
        <v>70</v>
      </c>
      <c r="C700" t="s">
        <v>35</v>
      </c>
      <c r="D700" s="74">
        <v>43279</v>
      </c>
      <c r="E700">
        <v>2</v>
      </c>
      <c r="F700">
        <v>20</v>
      </c>
      <c r="G700">
        <v>179</v>
      </c>
      <c r="H700">
        <v>416.57499999999999</v>
      </c>
      <c r="I700" s="56">
        <v>2</v>
      </c>
      <c r="J700" s="56">
        <v>56.87</v>
      </c>
    </row>
    <row r="701" spans="1:14" x14ac:dyDescent="0.25">
      <c r="A701">
        <v>1008</v>
      </c>
      <c r="B701" t="s">
        <v>28</v>
      </c>
      <c r="C701" t="s">
        <v>31</v>
      </c>
      <c r="D701" s="74">
        <v>43279</v>
      </c>
      <c r="E701">
        <v>2</v>
      </c>
      <c r="F701">
        <v>20</v>
      </c>
      <c r="G701">
        <v>179</v>
      </c>
      <c r="H701">
        <v>416.57499999999999</v>
      </c>
      <c r="I701" s="56">
        <v>2</v>
      </c>
      <c r="J701" s="56">
        <v>56.84</v>
      </c>
      <c r="K701" s="6">
        <f t="shared" ref="K701" si="68">AVERAGE(J701:J705)</f>
        <v>50.161999999999999</v>
      </c>
      <c r="L701" s="33">
        <f t="shared" ref="L701" si="69">STDEV(J701:J705)</f>
        <v>9.9888447780511864</v>
      </c>
      <c r="M701" s="33">
        <f t="shared" ref="M701" si="70">K701+1.5*L701</f>
        <v>65.145267167076781</v>
      </c>
      <c r="N701" s="33">
        <f t="shared" ref="N701" si="71">K701-1.5*L701</f>
        <v>35.178732832923217</v>
      </c>
    </row>
    <row r="702" spans="1:14" x14ac:dyDescent="0.25">
      <c r="A702">
        <v>1008</v>
      </c>
      <c r="B702" t="s">
        <v>28</v>
      </c>
      <c r="C702" t="s">
        <v>32</v>
      </c>
      <c r="D702" s="74">
        <v>43279</v>
      </c>
      <c r="E702">
        <v>2</v>
      </c>
      <c r="F702">
        <v>20</v>
      </c>
      <c r="G702">
        <v>179</v>
      </c>
      <c r="H702">
        <v>416.57499999999999</v>
      </c>
      <c r="I702" s="56">
        <v>2</v>
      </c>
      <c r="J702" s="56">
        <v>63.85</v>
      </c>
    </row>
    <row r="703" spans="1:14" x14ac:dyDescent="0.25">
      <c r="A703">
        <v>1008</v>
      </c>
      <c r="B703" t="s">
        <v>28</v>
      </c>
      <c r="C703" t="s">
        <v>33</v>
      </c>
      <c r="D703" s="74">
        <v>43279</v>
      </c>
      <c r="E703">
        <v>2</v>
      </c>
      <c r="F703">
        <v>20</v>
      </c>
      <c r="G703">
        <v>179</v>
      </c>
      <c r="H703">
        <v>416.57499999999999</v>
      </c>
      <c r="I703" s="56">
        <v>2</v>
      </c>
      <c r="J703" s="56">
        <v>43.28</v>
      </c>
    </row>
    <row r="704" spans="1:14" x14ac:dyDescent="0.25">
      <c r="A704">
        <v>1008</v>
      </c>
      <c r="B704" t="s">
        <v>28</v>
      </c>
      <c r="C704" t="s">
        <v>34</v>
      </c>
      <c r="D704" s="74">
        <v>43279</v>
      </c>
      <c r="E704">
        <v>2</v>
      </c>
      <c r="F704">
        <v>20</v>
      </c>
      <c r="G704">
        <v>179</v>
      </c>
      <c r="H704">
        <v>416.57499999999999</v>
      </c>
      <c r="I704" s="56">
        <v>2</v>
      </c>
      <c r="J704" s="56">
        <v>47.22</v>
      </c>
    </row>
    <row r="705" spans="1:14" x14ac:dyDescent="0.25">
      <c r="A705">
        <v>1008</v>
      </c>
      <c r="B705" t="s">
        <v>28</v>
      </c>
      <c r="C705" t="s">
        <v>35</v>
      </c>
      <c r="D705" s="74">
        <v>43279</v>
      </c>
      <c r="E705">
        <v>2</v>
      </c>
      <c r="F705">
        <v>20</v>
      </c>
      <c r="G705">
        <v>179</v>
      </c>
      <c r="H705">
        <v>416.57499999999999</v>
      </c>
      <c r="I705" s="56">
        <v>2</v>
      </c>
      <c r="J705" s="56">
        <v>39.619999999999997</v>
      </c>
    </row>
    <row r="706" spans="1:14" x14ac:dyDescent="0.25">
      <c r="A706">
        <v>1009</v>
      </c>
      <c r="B706" t="s">
        <v>28</v>
      </c>
      <c r="C706" t="s">
        <v>31</v>
      </c>
      <c r="D706" s="74">
        <v>43279</v>
      </c>
      <c r="E706">
        <v>2</v>
      </c>
      <c r="F706">
        <v>20</v>
      </c>
      <c r="G706">
        <v>179</v>
      </c>
      <c r="H706">
        <v>416.57499999999999</v>
      </c>
      <c r="I706" s="56">
        <v>2</v>
      </c>
      <c r="J706" s="56">
        <v>71.63</v>
      </c>
      <c r="K706" s="6">
        <f t="shared" ref="K706" si="72">AVERAGE(J706:J710)</f>
        <v>72.396000000000001</v>
      </c>
      <c r="L706" s="33">
        <f t="shared" ref="L706" si="73">STDEV(J706:J710)</f>
        <v>3.873768191309336</v>
      </c>
      <c r="M706" s="33">
        <f t="shared" ref="M706" si="74">K706+1.5*L706</f>
        <v>78.206652286964001</v>
      </c>
      <c r="N706" s="33">
        <f t="shared" ref="N706" si="75">K706-1.5*L706</f>
        <v>66.585347713036001</v>
      </c>
    </row>
    <row r="707" spans="1:14" x14ac:dyDescent="0.25">
      <c r="A707">
        <v>1009</v>
      </c>
      <c r="B707" t="s">
        <v>28</v>
      </c>
      <c r="C707" t="s">
        <v>32</v>
      </c>
      <c r="D707" s="74">
        <v>43279</v>
      </c>
      <c r="E707">
        <v>2</v>
      </c>
      <c r="F707">
        <v>20</v>
      </c>
      <c r="G707">
        <v>179</v>
      </c>
      <c r="H707">
        <v>416.57499999999999</v>
      </c>
      <c r="I707" s="56">
        <v>2</v>
      </c>
      <c r="J707" s="56">
        <v>73.84</v>
      </c>
    </row>
    <row r="708" spans="1:14" x14ac:dyDescent="0.25">
      <c r="A708">
        <v>1009</v>
      </c>
      <c r="B708" t="s">
        <v>28</v>
      </c>
      <c r="C708" t="s">
        <v>33</v>
      </c>
      <c r="D708" s="74">
        <v>43279</v>
      </c>
      <c r="E708">
        <v>2</v>
      </c>
      <c r="F708">
        <v>20</v>
      </c>
      <c r="G708">
        <v>179</v>
      </c>
      <c r="H708">
        <v>416.57499999999999</v>
      </c>
      <c r="I708" s="56">
        <v>2</v>
      </c>
      <c r="J708" s="82">
        <v>66.03</v>
      </c>
    </row>
    <row r="709" spans="1:14" x14ac:dyDescent="0.25">
      <c r="A709">
        <v>1009</v>
      </c>
      <c r="B709" t="s">
        <v>28</v>
      </c>
      <c r="C709" t="s">
        <v>34</v>
      </c>
      <c r="D709" s="74">
        <v>43279</v>
      </c>
      <c r="E709">
        <v>2</v>
      </c>
      <c r="F709">
        <v>20</v>
      </c>
      <c r="G709">
        <v>179</v>
      </c>
      <c r="H709">
        <v>416.57499999999999</v>
      </c>
      <c r="I709" s="56">
        <v>2</v>
      </c>
      <c r="J709" s="56">
        <v>74.67</v>
      </c>
    </row>
    <row r="710" spans="1:14" x14ac:dyDescent="0.25">
      <c r="A710">
        <v>1009</v>
      </c>
      <c r="B710" t="s">
        <v>28</v>
      </c>
      <c r="C710" t="s">
        <v>35</v>
      </c>
      <c r="D710" s="74">
        <v>43279</v>
      </c>
      <c r="E710">
        <v>2</v>
      </c>
      <c r="F710">
        <v>20</v>
      </c>
      <c r="G710">
        <v>179</v>
      </c>
      <c r="H710">
        <v>416.57499999999999</v>
      </c>
      <c r="I710" s="56">
        <v>2</v>
      </c>
      <c r="J710" s="56">
        <v>75.81</v>
      </c>
    </row>
    <row r="711" spans="1:14" x14ac:dyDescent="0.25">
      <c r="A711">
        <v>1010</v>
      </c>
      <c r="B711" t="s">
        <v>69</v>
      </c>
      <c r="C711" t="s">
        <v>31</v>
      </c>
      <c r="D711" s="74">
        <v>43279</v>
      </c>
      <c r="E711">
        <v>2</v>
      </c>
      <c r="F711">
        <v>20</v>
      </c>
      <c r="G711">
        <v>179</v>
      </c>
      <c r="H711">
        <v>416.57499999999999</v>
      </c>
      <c r="I711" s="56">
        <v>2</v>
      </c>
      <c r="J711" s="56">
        <v>76.73</v>
      </c>
      <c r="K711" s="6">
        <f t="shared" ref="K711" si="76">AVERAGE(J711:J715)</f>
        <v>72.2</v>
      </c>
      <c r="L711" s="33">
        <f t="shared" ref="L711" si="77">STDEV(J711:J715)</f>
        <v>19.104916906388279</v>
      </c>
      <c r="M711" s="33">
        <f t="shared" ref="M711" si="78">K711+1.5*L711</f>
        <v>100.85737535958242</v>
      </c>
      <c r="N711" s="33">
        <f t="shared" ref="N711" si="79">K711-1.5*L711</f>
        <v>43.542624640417586</v>
      </c>
    </row>
    <row r="712" spans="1:14" x14ac:dyDescent="0.25">
      <c r="A712">
        <v>1010</v>
      </c>
      <c r="B712" t="s">
        <v>69</v>
      </c>
      <c r="C712" t="s">
        <v>32</v>
      </c>
      <c r="D712" s="74">
        <v>43279</v>
      </c>
      <c r="E712">
        <v>2</v>
      </c>
      <c r="F712">
        <v>20</v>
      </c>
      <c r="G712">
        <v>179</v>
      </c>
      <c r="H712">
        <v>416.57499999999999</v>
      </c>
      <c r="I712" s="56">
        <v>2</v>
      </c>
      <c r="J712" s="82">
        <v>101.32</v>
      </c>
    </row>
    <row r="713" spans="1:14" x14ac:dyDescent="0.25">
      <c r="A713">
        <v>1010</v>
      </c>
      <c r="B713" t="s">
        <v>69</v>
      </c>
      <c r="C713" t="s">
        <v>33</v>
      </c>
      <c r="D713" s="74">
        <v>43279</v>
      </c>
      <c r="E713">
        <v>2</v>
      </c>
      <c r="F713">
        <v>20</v>
      </c>
      <c r="G713">
        <v>179</v>
      </c>
      <c r="H713">
        <v>416.57499999999999</v>
      </c>
      <c r="I713" s="56">
        <v>2</v>
      </c>
      <c r="J713" s="56">
        <v>53.36</v>
      </c>
    </row>
    <row r="714" spans="1:14" x14ac:dyDescent="0.25">
      <c r="A714">
        <v>1010</v>
      </c>
      <c r="B714" t="s">
        <v>69</v>
      </c>
      <c r="C714" t="s">
        <v>34</v>
      </c>
      <c r="D714" s="74">
        <v>43279</v>
      </c>
      <c r="E714">
        <v>2</v>
      </c>
      <c r="F714">
        <v>20</v>
      </c>
      <c r="G714">
        <v>179</v>
      </c>
      <c r="H714">
        <v>416.57499999999999</v>
      </c>
      <c r="I714" s="56">
        <v>2</v>
      </c>
      <c r="J714" s="56">
        <v>56.83</v>
      </c>
    </row>
    <row r="715" spans="1:14" x14ac:dyDescent="0.25">
      <c r="A715">
        <v>1010</v>
      </c>
      <c r="B715" t="s">
        <v>69</v>
      </c>
      <c r="C715" t="s">
        <v>35</v>
      </c>
      <c r="D715" s="74">
        <v>43279</v>
      </c>
      <c r="E715">
        <v>2</v>
      </c>
      <c r="F715">
        <v>20</v>
      </c>
      <c r="G715">
        <v>179</v>
      </c>
      <c r="H715">
        <v>416.57499999999999</v>
      </c>
      <c r="I715" s="56">
        <v>2</v>
      </c>
      <c r="J715" s="56">
        <v>72.760000000000005</v>
      </c>
    </row>
    <row r="716" spans="1:14" x14ac:dyDescent="0.25">
      <c r="A716">
        <v>1011</v>
      </c>
      <c r="B716" t="s">
        <v>72</v>
      </c>
      <c r="C716" t="s">
        <v>31</v>
      </c>
      <c r="D716" s="74">
        <v>43279</v>
      </c>
      <c r="E716">
        <v>2</v>
      </c>
      <c r="F716">
        <v>20</v>
      </c>
      <c r="G716">
        <v>179</v>
      </c>
      <c r="H716">
        <v>416.57499999999999</v>
      </c>
      <c r="I716" s="56">
        <v>2</v>
      </c>
      <c r="J716" s="56">
        <v>63.78</v>
      </c>
      <c r="K716" s="6">
        <f t="shared" ref="K716" si="80">AVERAGE(J716:J720)</f>
        <v>67.715999999999994</v>
      </c>
      <c r="L716" s="33">
        <f t="shared" ref="L716" si="81">STDEV(J716:J720)</f>
        <v>6.130952617660653</v>
      </c>
      <c r="M716" s="33">
        <f t="shared" ref="M716" si="82">K716+1.5*L716</f>
        <v>76.912428926490975</v>
      </c>
      <c r="N716" s="33">
        <f t="shared" ref="N716" si="83">K716-1.5*L716</f>
        <v>58.519571073509013</v>
      </c>
    </row>
    <row r="717" spans="1:14" x14ac:dyDescent="0.25">
      <c r="A717">
        <v>1011</v>
      </c>
      <c r="B717" t="s">
        <v>72</v>
      </c>
      <c r="C717" t="s">
        <v>32</v>
      </c>
      <c r="D717" s="74">
        <v>43279</v>
      </c>
      <c r="E717">
        <v>2</v>
      </c>
      <c r="F717">
        <v>20</v>
      </c>
      <c r="G717">
        <v>179</v>
      </c>
      <c r="H717">
        <v>416.57499999999999</v>
      </c>
      <c r="I717" s="56">
        <v>2</v>
      </c>
      <c r="J717" s="56">
        <v>62.91</v>
      </c>
    </row>
    <row r="718" spans="1:14" x14ac:dyDescent="0.25">
      <c r="A718">
        <v>1011</v>
      </c>
      <c r="B718" t="s">
        <v>72</v>
      </c>
      <c r="C718" t="s">
        <v>33</v>
      </c>
      <c r="D718" s="74">
        <v>43279</v>
      </c>
      <c r="E718">
        <v>2</v>
      </c>
      <c r="F718">
        <v>20</v>
      </c>
      <c r="G718">
        <v>179</v>
      </c>
      <c r="H718">
        <v>416.57499999999999</v>
      </c>
      <c r="I718" s="56">
        <v>2</v>
      </c>
      <c r="J718" s="56">
        <v>65.25</v>
      </c>
    </row>
    <row r="719" spans="1:14" x14ac:dyDescent="0.25">
      <c r="A719">
        <v>1011</v>
      </c>
      <c r="B719" t="s">
        <v>72</v>
      </c>
      <c r="C719" t="s">
        <v>34</v>
      </c>
      <c r="D719" s="74">
        <v>43279</v>
      </c>
      <c r="E719">
        <v>2</v>
      </c>
      <c r="F719">
        <v>20</v>
      </c>
      <c r="G719">
        <v>179</v>
      </c>
      <c r="H719">
        <v>416.57499999999999</v>
      </c>
      <c r="I719" s="56">
        <v>2</v>
      </c>
      <c r="J719" s="82">
        <v>77.95</v>
      </c>
    </row>
    <row r="720" spans="1:14" x14ac:dyDescent="0.25">
      <c r="A720">
        <v>1011</v>
      </c>
      <c r="B720" t="s">
        <v>72</v>
      </c>
      <c r="C720" t="s">
        <v>35</v>
      </c>
      <c r="D720" s="74">
        <v>43279</v>
      </c>
      <c r="E720">
        <v>2</v>
      </c>
      <c r="F720">
        <v>20</v>
      </c>
      <c r="G720">
        <v>179</v>
      </c>
      <c r="H720">
        <v>416.57499999999999</v>
      </c>
      <c r="I720" s="56">
        <v>2</v>
      </c>
      <c r="J720" s="56">
        <v>68.69</v>
      </c>
    </row>
    <row r="721" spans="1:14" x14ac:dyDescent="0.25">
      <c r="A721">
        <v>1012</v>
      </c>
      <c r="B721" t="s">
        <v>70</v>
      </c>
      <c r="C721" t="s">
        <v>31</v>
      </c>
      <c r="D721" s="74">
        <v>43279</v>
      </c>
      <c r="E721">
        <v>2</v>
      </c>
      <c r="F721">
        <v>20</v>
      </c>
      <c r="G721">
        <v>179</v>
      </c>
      <c r="H721">
        <v>416.57499999999999</v>
      </c>
      <c r="I721" s="56">
        <v>2</v>
      </c>
      <c r="J721" s="56">
        <v>44.97</v>
      </c>
      <c r="K721" s="6">
        <f t="shared" ref="K721" si="84">AVERAGE(J721:J725)</f>
        <v>46.497999999999998</v>
      </c>
      <c r="L721" s="33">
        <f t="shared" ref="L721" si="85">STDEV(J721:J725)</f>
        <v>4.5366639725683893</v>
      </c>
      <c r="M721" s="33">
        <f t="shared" ref="M721" si="86">K721+1.5*L721</f>
        <v>53.302995958852584</v>
      </c>
      <c r="N721" s="33">
        <f t="shared" ref="N721" si="87">K721-1.5*L721</f>
        <v>39.693004041147411</v>
      </c>
    </row>
    <row r="722" spans="1:14" x14ac:dyDescent="0.25">
      <c r="A722">
        <v>1012</v>
      </c>
      <c r="B722" t="s">
        <v>70</v>
      </c>
      <c r="C722" t="s">
        <v>32</v>
      </c>
      <c r="D722" s="74">
        <v>43279</v>
      </c>
      <c r="E722">
        <v>2</v>
      </c>
      <c r="F722">
        <v>20</v>
      </c>
      <c r="G722">
        <v>179</v>
      </c>
      <c r="H722">
        <v>416.57499999999999</v>
      </c>
      <c r="I722" s="56">
        <v>2</v>
      </c>
      <c r="J722" s="56">
        <v>47.73</v>
      </c>
    </row>
    <row r="723" spans="1:14" x14ac:dyDescent="0.25">
      <c r="A723">
        <v>1012</v>
      </c>
      <c r="B723" t="s">
        <v>70</v>
      </c>
      <c r="C723" t="s">
        <v>33</v>
      </c>
      <c r="D723" s="74">
        <v>43279</v>
      </c>
      <c r="E723">
        <v>2</v>
      </c>
      <c r="F723">
        <v>20</v>
      </c>
      <c r="G723">
        <v>179</v>
      </c>
      <c r="H723">
        <v>416.57499999999999</v>
      </c>
      <c r="I723" s="56">
        <v>2</v>
      </c>
      <c r="J723" s="56">
        <v>44.91</v>
      </c>
    </row>
    <row r="724" spans="1:14" x14ac:dyDescent="0.25">
      <c r="A724">
        <v>1012</v>
      </c>
      <c r="B724" t="s">
        <v>70</v>
      </c>
      <c r="C724" t="s">
        <v>34</v>
      </c>
      <c r="D724" s="74">
        <v>43279</v>
      </c>
      <c r="E724">
        <v>2</v>
      </c>
      <c r="F724">
        <v>20</v>
      </c>
      <c r="G724">
        <v>179</v>
      </c>
      <c r="H724">
        <v>416.57499999999999</v>
      </c>
      <c r="I724" s="56">
        <v>2</v>
      </c>
      <c r="J724" s="82">
        <v>53.53</v>
      </c>
    </row>
    <row r="725" spans="1:14" x14ac:dyDescent="0.25">
      <c r="A725">
        <v>1012</v>
      </c>
      <c r="B725" t="s">
        <v>70</v>
      </c>
      <c r="C725" t="s">
        <v>35</v>
      </c>
      <c r="D725" s="74">
        <v>43279</v>
      </c>
      <c r="E725">
        <v>2</v>
      </c>
      <c r="F725">
        <v>20</v>
      </c>
      <c r="G725">
        <v>179</v>
      </c>
      <c r="H725">
        <v>416.57499999999999</v>
      </c>
      <c r="I725" s="56">
        <v>2</v>
      </c>
      <c r="J725" s="56">
        <v>41.35</v>
      </c>
    </row>
    <row r="726" spans="1:14" x14ac:dyDescent="0.25">
      <c r="A726">
        <v>1001</v>
      </c>
      <c r="B726" t="s">
        <v>70</v>
      </c>
      <c r="C726" t="s">
        <v>31</v>
      </c>
      <c r="D726" s="74">
        <v>43286</v>
      </c>
      <c r="E726">
        <v>3</v>
      </c>
      <c r="F726">
        <v>27</v>
      </c>
      <c r="G726">
        <v>186</v>
      </c>
      <c r="H726">
        <v>560.87500000000011</v>
      </c>
      <c r="I726" s="56">
        <v>3</v>
      </c>
      <c r="J726" s="56">
        <v>165.31</v>
      </c>
      <c r="K726" s="6">
        <f t="shared" ref="K726" si="88">AVERAGE(J726:J730)</f>
        <v>217.07600000000002</v>
      </c>
      <c r="L726" s="33">
        <f t="shared" ref="L726" si="89">STDEV(J726:J730)</f>
        <v>36.062553015558819</v>
      </c>
      <c r="M726" s="33">
        <f t="shared" ref="M726" si="90">K726+1.5*L726</f>
        <v>271.16982952333825</v>
      </c>
      <c r="N726" s="33">
        <f t="shared" ref="N726" si="91">K726-1.5*L726</f>
        <v>162.98217047666179</v>
      </c>
    </row>
    <row r="727" spans="1:14" x14ac:dyDescent="0.25">
      <c r="A727">
        <v>1001</v>
      </c>
      <c r="B727" t="s">
        <v>70</v>
      </c>
      <c r="C727" t="s">
        <v>32</v>
      </c>
      <c r="D727" s="74">
        <v>43286</v>
      </c>
      <c r="E727">
        <v>3</v>
      </c>
      <c r="F727">
        <v>27</v>
      </c>
      <c r="G727">
        <v>186</v>
      </c>
      <c r="H727">
        <v>560.87500000000011</v>
      </c>
      <c r="I727" s="56">
        <v>4</v>
      </c>
      <c r="J727" s="56">
        <v>253.56</v>
      </c>
    </row>
    <row r="728" spans="1:14" x14ac:dyDescent="0.25">
      <c r="A728">
        <v>1001</v>
      </c>
      <c r="B728" t="s">
        <v>70</v>
      </c>
      <c r="C728" t="s">
        <v>33</v>
      </c>
      <c r="D728" s="74">
        <v>43286</v>
      </c>
      <c r="E728">
        <v>3</v>
      </c>
      <c r="F728">
        <v>27</v>
      </c>
      <c r="G728">
        <v>186</v>
      </c>
      <c r="H728">
        <v>560.87500000000011</v>
      </c>
      <c r="I728" s="56">
        <v>3</v>
      </c>
      <c r="J728" s="56">
        <v>195.25</v>
      </c>
    </row>
    <row r="729" spans="1:14" x14ac:dyDescent="0.25">
      <c r="A729">
        <v>1001</v>
      </c>
      <c r="B729" t="s">
        <v>70</v>
      </c>
      <c r="C729" t="s">
        <v>34</v>
      </c>
      <c r="D729" s="74">
        <v>43286</v>
      </c>
      <c r="E729">
        <v>3</v>
      </c>
      <c r="F729">
        <v>27</v>
      </c>
      <c r="G729">
        <v>186</v>
      </c>
      <c r="H729">
        <v>560.87500000000011</v>
      </c>
      <c r="I729" s="56">
        <v>4</v>
      </c>
      <c r="J729" s="56">
        <v>239.26</v>
      </c>
    </row>
    <row r="730" spans="1:14" x14ac:dyDescent="0.25">
      <c r="A730">
        <v>1001</v>
      </c>
      <c r="B730" t="s">
        <v>70</v>
      </c>
      <c r="C730" t="s">
        <v>35</v>
      </c>
      <c r="D730" s="74">
        <v>43286</v>
      </c>
      <c r="E730">
        <v>3</v>
      </c>
      <c r="F730">
        <v>27</v>
      </c>
      <c r="G730">
        <v>186</v>
      </c>
      <c r="H730">
        <v>560.87500000000011</v>
      </c>
      <c r="I730" s="56">
        <v>4</v>
      </c>
      <c r="J730" s="56">
        <v>232</v>
      </c>
    </row>
    <row r="731" spans="1:14" x14ac:dyDescent="0.25">
      <c r="A731">
        <v>1002</v>
      </c>
      <c r="B731" t="s">
        <v>28</v>
      </c>
      <c r="C731" t="s">
        <v>31</v>
      </c>
      <c r="D731" s="74">
        <v>43286</v>
      </c>
      <c r="E731">
        <v>3</v>
      </c>
      <c r="F731">
        <v>27</v>
      </c>
      <c r="G731">
        <v>186</v>
      </c>
      <c r="H731">
        <v>560.87500000000011</v>
      </c>
      <c r="I731" s="56">
        <v>4</v>
      </c>
      <c r="J731" s="56">
        <v>307.98</v>
      </c>
      <c r="K731" s="6">
        <f t="shared" ref="K731" si="92">AVERAGE(J731:J735)</f>
        <v>288.17600000000004</v>
      </c>
      <c r="L731" s="33">
        <f t="shared" ref="L731" si="93">STDEV(J731:J735)</f>
        <v>36.977164980565817</v>
      </c>
      <c r="M731" s="33">
        <f t="shared" ref="M731" si="94">K731+1.5*L731</f>
        <v>343.64174747084877</v>
      </c>
      <c r="N731" s="33">
        <f t="shared" ref="N731" si="95">K731-1.5*L731</f>
        <v>232.71025252915132</v>
      </c>
    </row>
    <row r="732" spans="1:14" x14ac:dyDescent="0.25">
      <c r="A732">
        <v>1002</v>
      </c>
      <c r="B732" t="s">
        <v>28</v>
      </c>
      <c r="C732" t="s">
        <v>32</v>
      </c>
      <c r="D732" s="74">
        <v>43286</v>
      </c>
      <c r="E732">
        <v>3</v>
      </c>
      <c r="F732">
        <v>27</v>
      </c>
      <c r="G732">
        <v>186</v>
      </c>
      <c r="H732">
        <v>560.87500000000011</v>
      </c>
      <c r="I732" s="56">
        <v>4</v>
      </c>
      <c r="J732" s="56">
        <v>247.58</v>
      </c>
    </row>
    <row r="733" spans="1:14" x14ac:dyDescent="0.25">
      <c r="A733">
        <v>1002</v>
      </c>
      <c r="B733" t="s">
        <v>28</v>
      </c>
      <c r="C733" t="s">
        <v>33</v>
      </c>
      <c r="D733" s="74">
        <v>43286</v>
      </c>
      <c r="E733">
        <v>3</v>
      </c>
      <c r="F733">
        <v>27</v>
      </c>
      <c r="G733">
        <v>186</v>
      </c>
      <c r="H733">
        <v>560.87500000000011</v>
      </c>
      <c r="I733" s="56">
        <v>4</v>
      </c>
      <c r="J733" s="56">
        <v>337.45</v>
      </c>
    </row>
    <row r="734" spans="1:14" x14ac:dyDescent="0.25">
      <c r="A734">
        <v>1002</v>
      </c>
      <c r="B734" t="s">
        <v>28</v>
      </c>
      <c r="C734" t="s">
        <v>34</v>
      </c>
      <c r="D734" s="74">
        <v>43286</v>
      </c>
      <c r="E734">
        <v>3</v>
      </c>
      <c r="F734">
        <v>27</v>
      </c>
      <c r="G734">
        <v>186</v>
      </c>
      <c r="H734">
        <v>560.87500000000011</v>
      </c>
      <c r="I734" s="56">
        <v>4</v>
      </c>
      <c r="J734" s="56">
        <v>291.19</v>
      </c>
    </row>
    <row r="735" spans="1:14" x14ac:dyDescent="0.25">
      <c r="A735">
        <v>1002</v>
      </c>
      <c r="B735" t="s">
        <v>28</v>
      </c>
      <c r="C735" t="s">
        <v>35</v>
      </c>
      <c r="D735" s="74">
        <v>43286</v>
      </c>
      <c r="E735">
        <v>3</v>
      </c>
      <c r="F735">
        <v>27</v>
      </c>
      <c r="G735">
        <v>186</v>
      </c>
      <c r="H735">
        <v>560.87500000000011</v>
      </c>
      <c r="I735" s="56">
        <v>4</v>
      </c>
      <c r="J735" s="56">
        <v>256.68</v>
      </c>
    </row>
    <row r="736" spans="1:14" x14ac:dyDescent="0.25">
      <c r="A736">
        <v>1003</v>
      </c>
      <c r="B736" t="s">
        <v>72</v>
      </c>
      <c r="C736" t="s">
        <v>31</v>
      </c>
      <c r="D736" s="74">
        <v>43286</v>
      </c>
      <c r="E736">
        <v>3</v>
      </c>
      <c r="F736">
        <v>27</v>
      </c>
      <c r="G736">
        <v>186</v>
      </c>
      <c r="H736">
        <v>560.87500000000011</v>
      </c>
      <c r="I736" s="56">
        <v>4</v>
      </c>
      <c r="J736" s="56">
        <v>275.06</v>
      </c>
      <c r="K736" s="6">
        <f t="shared" ref="K736" si="96">AVERAGE(J736:J740)</f>
        <v>278.63800000000003</v>
      </c>
      <c r="L736" s="33">
        <f t="shared" ref="L736" si="97">STDEV(J736:J740)</f>
        <v>33.577640923685934</v>
      </c>
      <c r="M736" s="33">
        <f t="shared" ref="M736" si="98">K736+1.5*L736</f>
        <v>329.00446138552894</v>
      </c>
      <c r="N736" s="33">
        <f t="shared" ref="N736" si="99">K736-1.5*L736</f>
        <v>228.27153861447113</v>
      </c>
    </row>
    <row r="737" spans="1:14" x14ac:dyDescent="0.25">
      <c r="A737">
        <v>1003</v>
      </c>
      <c r="B737" t="s">
        <v>72</v>
      </c>
      <c r="C737" t="s">
        <v>32</v>
      </c>
      <c r="D737" s="74">
        <v>43286</v>
      </c>
      <c r="E737">
        <v>3</v>
      </c>
      <c r="F737">
        <v>27</v>
      </c>
      <c r="G737">
        <v>186</v>
      </c>
      <c r="H737">
        <v>560.87500000000011</v>
      </c>
      <c r="I737" s="56">
        <v>4</v>
      </c>
      <c r="J737" s="82">
        <v>226.65</v>
      </c>
    </row>
    <row r="738" spans="1:14" x14ac:dyDescent="0.25">
      <c r="A738">
        <v>1003</v>
      </c>
      <c r="B738" t="s">
        <v>72</v>
      </c>
      <c r="C738" t="s">
        <v>33</v>
      </c>
      <c r="D738" s="74">
        <v>43286</v>
      </c>
      <c r="E738">
        <v>3</v>
      </c>
      <c r="F738">
        <v>27</v>
      </c>
      <c r="G738">
        <v>186</v>
      </c>
      <c r="H738">
        <v>560.87500000000011</v>
      </c>
      <c r="I738" s="56">
        <v>5</v>
      </c>
      <c r="J738" s="56">
        <v>281.14999999999998</v>
      </c>
    </row>
    <row r="739" spans="1:14" x14ac:dyDescent="0.25">
      <c r="A739">
        <v>1003</v>
      </c>
      <c r="B739" t="s">
        <v>72</v>
      </c>
      <c r="C739" t="s">
        <v>34</v>
      </c>
      <c r="D739" s="74">
        <v>43286</v>
      </c>
      <c r="E739">
        <v>3</v>
      </c>
      <c r="F739">
        <v>27</v>
      </c>
      <c r="G739">
        <v>186</v>
      </c>
      <c r="H739">
        <v>560.87500000000011</v>
      </c>
      <c r="I739" s="56">
        <v>5</v>
      </c>
      <c r="J739" s="56">
        <v>291.37</v>
      </c>
    </row>
    <row r="740" spans="1:14" x14ac:dyDescent="0.25">
      <c r="A740">
        <v>1003</v>
      </c>
      <c r="B740" t="s">
        <v>72</v>
      </c>
      <c r="C740" t="s">
        <v>35</v>
      </c>
      <c r="D740" s="74">
        <v>43286</v>
      </c>
      <c r="E740">
        <v>3</v>
      </c>
      <c r="F740">
        <v>27</v>
      </c>
      <c r="G740">
        <v>186</v>
      </c>
      <c r="H740">
        <v>560.87500000000011</v>
      </c>
      <c r="I740" s="56">
        <v>4</v>
      </c>
      <c r="J740" s="56">
        <v>318.95999999999998</v>
      </c>
    </row>
    <row r="741" spans="1:14" x14ac:dyDescent="0.25">
      <c r="A741">
        <v>1004</v>
      </c>
      <c r="B741" t="s">
        <v>69</v>
      </c>
      <c r="C741" t="s">
        <v>31</v>
      </c>
      <c r="D741" s="74">
        <v>43286</v>
      </c>
      <c r="E741">
        <v>3</v>
      </c>
      <c r="F741">
        <v>27</v>
      </c>
      <c r="G741">
        <v>186</v>
      </c>
      <c r="H741">
        <v>560.87500000000011</v>
      </c>
      <c r="I741" s="56">
        <v>4</v>
      </c>
      <c r="J741" s="56">
        <v>260.48</v>
      </c>
      <c r="K741" s="6">
        <f t="shared" ref="K741" si="100">AVERAGE(J741:J745)</f>
        <v>264.98599999999999</v>
      </c>
      <c r="L741" s="33">
        <f t="shared" ref="L741" si="101">STDEV(J741:J745)</f>
        <v>4.7979766568835984</v>
      </c>
      <c r="M741" s="33">
        <f t="shared" ref="M741" si="102">K741+1.5*L741</f>
        <v>272.18296498532538</v>
      </c>
      <c r="N741" s="33">
        <f t="shared" ref="N741" si="103">K741-1.5*L741</f>
        <v>257.7890350146746</v>
      </c>
    </row>
    <row r="742" spans="1:14" x14ac:dyDescent="0.25">
      <c r="A742">
        <v>1004</v>
      </c>
      <c r="B742" t="s">
        <v>69</v>
      </c>
      <c r="C742" t="s">
        <v>32</v>
      </c>
      <c r="D742" s="74">
        <v>43286</v>
      </c>
      <c r="E742">
        <v>3</v>
      </c>
      <c r="F742">
        <v>27</v>
      </c>
      <c r="G742">
        <v>186</v>
      </c>
      <c r="H742">
        <v>560.87500000000011</v>
      </c>
      <c r="I742" s="56">
        <v>4</v>
      </c>
      <c r="J742" s="56">
        <v>264.97000000000003</v>
      </c>
    </row>
    <row r="743" spans="1:14" x14ac:dyDescent="0.25">
      <c r="A743">
        <v>1004</v>
      </c>
      <c r="B743" t="s">
        <v>69</v>
      </c>
      <c r="C743" t="s">
        <v>33</v>
      </c>
      <c r="D743" s="74">
        <v>43286</v>
      </c>
      <c r="E743">
        <v>3</v>
      </c>
      <c r="F743">
        <v>27</v>
      </c>
      <c r="G743">
        <v>186</v>
      </c>
      <c r="H743">
        <v>560.87500000000011</v>
      </c>
      <c r="I743" s="56">
        <v>4</v>
      </c>
      <c r="J743" s="82">
        <v>272.76</v>
      </c>
    </row>
    <row r="744" spans="1:14" x14ac:dyDescent="0.25">
      <c r="A744">
        <v>1004</v>
      </c>
      <c r="B744" t="s">
        <v>69</v>
      </c>
      <c r="C744" t="s">
        <v>34</v>
      </c>
      <c r="D744" s="74">
        <v>43286</v>
      </c>
      <c r="E744">
        <v>3</v>
      </c>
      <c r="F744">
        <v>27</v>
      </c>
      <c r="G744">
        <v>186</v>
      </c>
      <c r="H744">
        <v>560.87500000000011</v>
      </c>
      <c r="I744" s="56">
        <v>4</v>
      </c>
      <c r="J744" s="56">
        <v>261.62</v>
      </c>
    </row>
    <row r="745" spans="1:14" x14ac:dyDescent="0.25">
      <c r="A745">
        <v>1004</v>
      </c>
      <c r="B745" t="s">
        <v>69</v>
      </c>
      <c r="C745" t="s">
        <v>35</v>
      </c>
      <c r="D745" s="74">
        <v>43286</v>
      </c>
      <c r="E745">
        <v>3</v>
      </c>
      <c r="F745">
        <v>27</v>
      </c>
      <c r="G745">
        <v>186</v>
      </c>
      <c r="H745">
        <v>560.87500000000011</v>
      </c>
      <c r="I745" s="56">
        <v>4</v>
      </c>
      <c r="J745" s="56">
        <v>265.10000000000002</v>
      </c>
    </row>
    <row r="746" spans="1:14" x14ac:dyDescent="0.25">
      <c r="A746">
        <v>1005</v>
      </c>
      <c r="B746" t="s">
        <v>69</v>
      </c>
      <c r="C746" t="s">
        <v>31</v>
      </c>
      <c r="D746" s="74">
        <v>43286</v>
      </c>
      <c r="E746">
        <v>3</v>
      </c>
      <c r="F746">
        <v>27</v>
      </c>
      <c r="G746">
        <v>186</v>
      </c>
      <c r="H746">
        <v>560.87500000000011</v>
      </c>
      <c r="I746" s="56">
        <v>4</v>
      </c>
      <c r="J746" s="56">
        <v>164.32</v>
      </c>
      <c r="K746" s="6">
        <f t="shared" ref="K746" si="104">AVERAGE(J746:J750)</f>
        <v>220.51799999999997</v>
      </c>
      <c r="L746" s="33">
        <f t="shared" ref="L746" si="105">STDEV(J746:J750)</f>
        <v>45.991168934916161</v>
      </c>
      <c r="M746" s="33">
        <f t="shared" ref="M746" si="106">K746+1.5*L746</f>
        <v>289.50475340237421</v>
      </c>
      <c r="N746" s="33">
        <f t="shared" ref="N746" si="107">K746-1.5*L746</f>
        <v>151.53124659762574</v>
      </c>
    </row>
    <row r="747" spans="1:14" x14ac:dyDescent="0.25">
      <c r="A747">
        <v>1005</v>
      </c>
      <c r="B747" t="s">
        <v>69</v>
      </c>
      <c r="C747" t="s">
        <v>32</v>
      </c>
      <c r="D747" s="74">
        <v>43286</v>
      </c>
      <c r="E747">
        <v>3</v>
      </c>
      <c r="F747">
        <v>27</v>
      </c>
      <c r="G747">
        <v>186</v>
      </c>
      <c r="H747">
        <v>560.87500000000011</v>
      </c>
      <c r="I747" s="56">
        <v>4</v>
      </c>
      <c r="J747" s="56">
        <v>269.94</v>
      </c>
    </row>
    <row r="748" spans="1:14" x14ac:dyDescent="0.25">
      <c r="A748">
        <v>1005</v>
      </c>
      <c r="B748" t="s">
        <v>69</v>
      </c>
      <c r="C748" t="s">
        <v>33</v>
      </c>
      <c r="D748" s="74">
        <v>43286</v>
      </c>
      <c r="E748">
        <v>3</v>
      </c>
      <c r="F748">
        <v>27</v>
      </c>
      <c r="G748">
        <v>186</v>
      </c>
      <c r="H748">
        <v>560.87500000000011</v>
      </c>
      <c r="I748" s="56">
        <v>4</v>
      </c>
      <c r="J748" s="56">
        <v>191.98</v>
      </c>
    </row>
    <row r="749" spans="1:14" x14ac:dyDescent="0.25">
      <c r="A749">
        <v>1005</v>
      </c>
      <c r="B749" t="s">
        <v>69</v>
      </c>
      <c r="C749" t="s">
        <v>34</v>
      </c>
      <c r="D749" s="74">
        <v>43286</v>
      </c>
      <c r="E749">
        <v>3</v>
      </c>
      <c r="F749">
        <v>27</v>
      </c>
      <c r="G749">
        <v>186</v>
      </c>
      <c r="H749">
        <v>560.87500000000011</v>
      </c>
      <c r="I749" s="56">
        <v>4</v>
      </c>
      <c r="J749" s="56">
        <v>211.51</v>
      </c>
    </row>
    <row r="750" spans="1:14" x14ac:dyDescent="0.25">
      <c r="A750">
        <v>1005</v>
      </c>
      <c r="B750" t="s">
        <v>69</v>
      </c>
      <c r="C750" t="s">
        <v>35</v>
      </c>
      <c r="D750" s="74">
        <v>43286</v>
      </c>
      <c r="E750">
        <v>3</v>
      </c>
      <c r="F750">
        <v>27</v>
      </c>
      <c r="G750">
        <v>186</v>
      </c>
      <c r="H750">
        <v>560.87500000000011</v>
      </c>
      <c r="I750" s="56">
        <v>4</v>
      </c>
      <c r="J750" s="56">
        <v>264.83999999999997</v>
      </c>
    </row>
    <row r="751" spans="1:14" x14ac:dyDescent="0.25">
      <c r="A751">
        <v>1006</v>
      </c>
      <c r="B751" t="s">
        <v>72</v>
      </c>
      <c r="C751" t="s">
        <v>31</v>
      </c>
      <c r="D751" s="74">
        <v>43286</v>
      </c>
      <c r="E751">
        <v>3</v>
      </c>
      <c r="F751">
        <v>27</v>
      </c>
      <c r="G751">
        <v>186</v>
      </c>
      <c r="H751">
        <v>560.87500000000011</v>
      </c>
      <c r="I751" s="56">
        <v>5</v>
      </c>
      <c r="J751" s="56">
        <v>298.27999999999997</v>
      </c>
      <c r="K751" s="6">
        <f t="shared" ref="K751" si="108">AVERAGE(J751:J755)</f>
        <v>382.74200000000002</v>
      </c>
      <c r="L751" s="33">
        <f t="shared" ref="L751" si="109">STDEV(J751:J755)</f>
        <v>53.796502395601919</v>
      </c>
      <c r="M751" s="33">
        <f t="shared" ref="M751" si="110">K751+1.5*L751</f>
        <v>463.4367535934029</v>
      </c>
      <c r="N751" s="33">
        <f t="shared" ref="N751" si="111">K751-1.5*L751</f>
        <v>302.04724640659714</v>
      </c>
    </row>
    <row r="752" spans="1:14" x14ac:dyDescent="0.25">
      <c r="A752">
        <v>1006</v>
      </c>
      <c r="B752" t="s">
        <v>72</v>
      </c>
      <c r="C752" t="s">
        <v>32</v>
      </c>
      <c r="D752" s="74">
        <v>43286</v>
      </c>
      <c r="E752">
        <v>3</v>
      </c>
      <c r="F752">
        <v>27</v>
      </c>
      <c r="G752">
        <v>186</v>
      </c>
      <c r="H752">
        <v>560.87500000000011</v>
      </c>
      <c r="I752" s="56">
        <v>6</v>
      </c>
      <c r="J752" s="56">
        <v>388.93</v>
      </c>
    </row>
    <row r="753" spans="1:14" x14ac:dyDescent="0.25">
      <c r="A753">
        <v>1006</v>
      </c>
      <c r="B753" t="s">
        <v>72</v>
      </c>
      <c r="C753" t="s">
        <v>33</v>
      </c>
      <c r="D753" s="74">
        <v>43286</v>
      </c>
      <c r="E753">
        <v>3</v>
      </c>
      <c r="F753">
        <v>27</v>
      </c>
      <c r="G753">
        <v>186</v>
      </c>
      <c r="H753">
        <v>560.87500000000011</v>
      </c>
      <c r="I753" s="56">
        <v>6</v>
      </c>
      <c r="J753" s="56">
        <v>413.21</v>
      </c>
    </row>
    <row r="754" spans="1:14" x14ac:dyDescent="0.25">
      <c r="A754">
        <v>1006</v>
      </c>
      <c r="B754" t="s">
        <v>72</v>
      </c>
      <c r="C754" t="s">
        <v>34</v>
      </c>
      <c r="D754" s="74">
        <v>43286</v>
      </c>
      <c r="E754">
        <v>3</v>
      </c>
      <c r="F754">
        <v>27</v>
      </c>
      <c r="G754">
        <v>186</v>
      </c>
      <c r="H754">
        <v>560.87500000000011</v>
      </c>
      <c r="I754" s="56">
        <v>5</v>
      </c>
      <c r="J754" s="56">
        <v>440.8</v>
      </c>
    </row>
    <row r="755" spans="1:14" x14ac:dyDescent="0.25">
      <c r="A755">
        <v>1006</v>
      </c>
      <c r="B755" t="s">
        <v>72</v>
      </c>
      <c r="C755" t="s">
        <v>35</v>
      </c>
      <c r="D755" s="74">
        <v>43286</v>
      </c>
      <c r="E755">
        <v>3</v>
      </c>
      <c r="F755">
        <v>27</v>
      </c>
      <c r="G755">
        <v>186</v>
      </c>
      <c r="H755">
        <v>560.87500000000011</v>
      </c>
      <c r="I755" s="56">
        <v>6</v>
      </c>
      <c r="J755" s="56">
        <v>372.49</v>
      </c>
    </row>
    <row r="756" spans="1:14" x14ac:dyDescent="0.25">
      <c r="A756">
        <v>1007</v>
      </c>
      <c r="B756" t="s">
        <v>70</v>
      </c>
      <c r="C756" t="s">
        <v>31</v>
      </c>
      <c r="D756" s="74">
        <v>43286</v>
      </c>
      <c r="E756">
        <v>3</v>
      </c>
      <c r="F756">
        <v>27</v>
      </c>
      <c r="G756">
        <v>186</v>
      </c>
      <c r="H756">
        <v>560.87500000000011</v>
      </c>
      <c r="I756" s="56">
        <v>4</v>
      </c>
      <c r="J756" s="56">
        <v>205.75</v>
      </c>
      <c r="K756" s="6">
        <f t="shared" ref="K756" si="112">AVERAGE(J756:J760)</f>
        <v>230.17999999999998</v>
      </c>
      <c r="L756" s="33">
        <f t="shared" ref="L756" si="113">STDEV(J756:J760)</f>
        <v>22.914652517548681</v>
      </c>
      <c r="M756" s="33">
        <f t="shared" ref="M756" si="114">K756+1.5*L756</f>
        <v>264.55197877632298</v>
      </c>
      <c r="N756" s="33">
        <f t="shared" ref="N756" si="115">K756-1.5*L756</f>
        <v>195.80802122367697</v>
      </c>
    </row>
    <row r="757" spans="1:14" x14ac:dyDescent="0.25">
      <c r="A757">
        <v>1007</v>
      </c>
      <c r="B757" t="s">
        <v>70</v>
      </c>
      <c r="C757" t="s">
        <v>32</v>
      </c>
      <c r="D757" s="74">
        <v>43286</v>
      </c>
      <c r="E757">
        <v>3</v>
      </c>
      <c r="F757">
        <v>27</v>
      </c>
      <c r="G757">
        <v>186</v>
      </c>
      <c r="H757">
        <v>560.87500000000011</v>
      </c>
      <c r="I757" s="56">
        <v>5</v>
      </c>
      <c r="J757" s="56">
        <v>242.81</v>
      </c>
    </row>
    <row r="758" spans="1:14" x14ac:dyDescent="0.25">
      <c r="A758">
        <v>1007</v>
      </c>
      <c r="B758" t="s">
        <v>70</v>
      </c>
      <c r="C758" t="s">
        <v>33</v>
      </c>
      <c r="D758" s="74">
        <v>43286</v>
      </c>
      <c r="E758">
        <v>3</v>
      </c>
      <c r="F758">
        <v>27</v>
      </c>
      <c r="G758">
        <v>186</v>
      </c>
      <c r="H758">
        <v>560.87500000000011</v>
      </c>
      <c r="I758" s="56">
        <v>4</v>
      </c>
      <c r="J758" s="56">
        <v>251.3</v>
      </c>
    </row>
    <row r="759" spans="1:14" x14ac:dyDescent="0.25">
      <c r="A759">
        <v>1007</v>
      </c>
      <c r="B759" t="s">
        <v>70</v>
      </c>
      <c r="C759" t="s">
        <v>34</v>
      </c>
      <c r="D759" s="74">
        <v>43286</v>
      </c>
      <c r="E759">
        <v>3</v>
      </c>
      <c r="F759">
        <v>27</v>
      </c>
      <c r="G759">
        <v>186</v>
      </c>
      <c r="H759">
        <v>560.87500000000011</v>
      </c>
      <c r="I759" s="56">
        <v>4</v>
      </c>
      <c r="J759" s="56">
        <v>246.19</v>
      </c>
    </row>
    <row r="760" spans="1:14" x14ac:dyDescent="0.25">
      <c r="A760">
        <v>1007</v>
      </c>
      <c r="B760" t="s">
        <v>70</v>
      </c>
      <c r="C760" t="s">
        <v>35</v>
      </c>
      <c r="D760" s="74">
        <v>43286</v>
      </c>
      <c r="E760">
        <v>3</v>
      </c>
      <c r="F760">
        <v>27</v>
      </c>
      <c r="G760">
        <v>186</v>
      </c>
      <c r="H760">
        <v>560.87500000000011</v>
      </c>
      <c r="I760" s="56">
        <v>4</v>
      </c>
      <c r="J760" s="56">
        <v>204.85</v>
      </c>
    </row>
    <row r="761" spans="1:14" x14ac:dyDescent="0.25">
      <c r="A761">
        <v>1008</v>
      </c>
      <c r="B761" t="s">
        <v>28</v>
      </c>
      <c r="C761" t="s">
        <v>31</v>
      </c>
      <c r="D761" s="74">
        <v>43286</v>
      </c>
      <c r="E761">
        <v>3</v>
      </c>
      <c r="F761">
        <v>27</v>
      </c>
      <c r="G761">
        <v>186</v>
      </c>
      <c r="H761">
        <v>560.87500000000011</v>
      </c>
      <c r="I761" s="56">
        <v>4</v>
      </c>
      <c r="J761" s="56">
        <v>245.65</v>
      </c>
      <c r="K761" s="6">
        <f t="shared" ref="K761" si="116">AVERAGE(J761:J765)</f>
        <v>232.68199999999996</v>
      </c>
      <c r="L761" s="33">
        <f t="shared" ref="L761" si="117">STDEV(J761:J765)</f>
        <v>17.669076659520158</v>
      </c>
      <c r="M761" s="33">
        <f t="shared" ref="M761" si="118">K761+1.5*L761</f>
        <v>259.18561498928023</v>
      </c>
      <c r="N761" s="33">
        <f t="shared" ref="N761" si="119">K761-1.5*L761</f>
        <v>206.17838501071972</v>
      </c>
    </row>
    <row r="762" spans="1:14" x14ac:dyDescent="0.25">
      <c r="A762">
        <v>1008</v>
      </c>
      <c r="B762" t="s">
        <v>28</v>
      </c>
      <c r="C762" t="s">
        <v>32</v>
      </c>
      <c r="D762" s="74">
        <v>43286</v>
      </c>
      <c r="E762">
        <v>3</v>
      </c>
      <c r="F762">
        <v>27</v>
      </c>
      <c r="G762">
        <v>186</v>
      </c>
      <c r="H762">
        <v>560.87500000000011</v>
      </c>
      <c r="I762" s="56">
        <v>4</v>
      </c>
      <c r="J762" s="56">
        <v>237.15</v>
      </c>
    </row>
    <row r="763" spans="1:14" x14ac:dyDescent="0.25">
      <c r="A763">
        <v>1008</v>
      </c>
      <c r="B763" t="s">
        <v>28</v>
      </c>
      <c r="C763" t="s">
        <v>33</v>
      </c>
      <c r="D763" s="74">
        <v>43286</v>
      </c>
      <c r="E763">
        <v>3</v>
      </c>
      <c r="F763">
        <v>27</v>
      </c>
      <c r="G763">
        <v>186</v>
      </c>
      <c r="H763">
        <v>560.87500000000011</v>
      </c>
      <c r="I763" s="56">
        <v>4</v>
      </c>
      <c r="J763" s="56">
        <v>219.22</v>
      </c>
    </row>
    <row r="764" spans="1:14" x14ac:dyDescent="0.25">
      <c r="A764">
        <v>1008</v>
      </c>
      <c r="B764" t="s">
        <v>28</v>
      </c>
      <c r="C764" t="s">
        <v>34</v>
      </c>
      <c r="D764" s="74">
        <v>43286</v>
      </c>
      <c r="E764">
        <v>3</v>
      </c>
      <c r="F764">
        <v>27</v>
      </c>
      <c r="G764">
        <v>186</v>
      </c>
      <c r="H764">
        <v>560.87500000000011</v>
      </c>
      <c r="I764" s="56">
        <v>4</v>
      </c>
      <c r="J764" s="56">
        <v>251.57</v>
      </c>
    </row>
    <row r="765" spans="1:14" x14ac:dyDescent="0.25">
      <c r="A765">
        <v>1008</v>
      </c>
      <c r="B765" t="s">
        <v>28</v>
      </c>
      <c r="C765" t="s">
        <v>35</v>
      </c>
      <c r="D765" s="74">
        <v>43286</v>
      </c>
      <c r="E765">
        <v>3</v>
      </c>
      <c r="F765">
        <v>27</v>
      </c>
      <c r="G765">
        <v>186</v>
      </c>
      <c r="H765">
        <v>560.87500000000011</v>
      </c>
      <c r="I765" s="56">
        <v>3</v>
      </c>
      <c r="J765" s="56">
        <v>209.82</v>
      </c>
    </row>
    <row r="766" spans="1:14" x14ac:dyDescent="0.25">
      <c r="A766">
        <v>1009</v>
      </c>
      <c r="B766" t="s">
        <v>28</v>
      </c>
      <c r="C766" t="s">
        <v>31</v>
      </c>
      <c r="D766" s="74">
        <v>43286</v>
      </c>
      <c r="E766">
        <v>3</v>
      </c>
      <c r="F766">
        <v>27</v>
      </c>
      <c r="G766">
        <v>186</v>
      </c>
      <c r="H766">
        <v>560.87500000000011</v>
      </c>
      <c r="I766" s="56">
        <v>4</v>
      </c>
      <c r="J766" s="56">
        <v>259.23</v>
      </c>
      <c r="K766" s="6">
        <f t="shared" ref="K766" si="120">AVERAGE(J766:J770)</f>
        <v>265.63599999999997</v>
      </c>
      <c r="L766" s="33">
        <f t="shared" ref="L766" si="121">STDEV(J766:J770)</f>
        <v>43.348299043907723</v>
      </c>
      <c r="M766" s="33">
        <f t="shared" ref="M766" si="122">K766+1.5*L766</f>
        <v>330.65844856586153</v>
      </c>
      <c r="N766" s="33">
        <f t="shared" ref="N766" si="123">K766-1.5*L766</f>
        <v>200.6135514341384</v>
      </c>
    </row>
    <row r="767" spans="1:14" x14ac:dyDescent="0.25">
      <c r="A767">
        <v>1009</v>
      </c>
      <c r="B767" t="s">
        <v>28</v>
      </c>
      <c r="C767" t="s">
        <v>32</v>
      </c>
      <c r="D767" s="74">
        <v>43286</v>
      </c>
      <c r="E767">
        <v>3</v>
      </c>
      <c r="F767">
        <v>27</v>
      </c>
      <c r="G767">
        <v>186</v>
      </c>
      <c r="H767">
        <v>560.87500000000011</v>
      </c>
      <c r="I767" s="56">
        <v>4</v>
      </c>
      <c r="J767" s="56">
        <v>298.54000000000002</v>
      </c>
    </row>
    <row r="768" spans="1:14" x14ac:dyDescent="0.25">
      <c r="A768">
        <v>1009</v>
      </c>
      <c r="B768" t="s">
        <v>28</v>
      </c>
      <c r="C768" t="s">
        <v>33</v>
      </c>
      <c r="D768" s="74">
        <v>43286</v>
      </c>
      <c r="E768">
        <v>3</v>
      </c>
      <c r="F768">
        <v>27</v>
      </c>
      <c r="G768">
        <v>186</v>
      </c>
      <c r="H768">
        <v>560.87500000000011</v>
      </c>
      <c r="I768" s="56">
        <v>4</v>
      </c>
      <c r="J768" s="56">
        <v>206.03</v>
      </c>
    </row>
    <row r="769" spans="1:14" x14ac:dyDescent="0.25">
      <c r="A769">
        <v>1009</v>
      </c>
      <c r="B769" t="s">
        <v>28</v>
      </c>
      <c r="C769" t="s">
        <v>34</v>
      </c>
      <c r="D769" s="74">
        <v>43286</v>
      </c>
      <c r="E769">
        <v>3</v>
      </c>
      <c r="F769">
        <v>27</v>
      </c>
      <c r="G769">
        <v>186</v>
      </c>
      <c r="H769">
        <v>560.87500000000011</v>
      </c>
      <c r="I769" s="56">
        <v>5</v>
      </c>
      <c r="J769" s="56">
        <v>316.04000000000002</v>
      </c>
    </row>
    <row r="770" spans="1:14" x14ac:dyDescent="0.25">
      <c r="A770">
        <v>1009</v>
      </c>
      <c r="B770" t="s">
        <v>28</v>
      </c>
      <c r="C770" t="s">
        <v>35</v>
      </c>
      <c r="D770" s="74">
        <v>43286</v>
      </c>
      <c r="E770">
        <v>3</v>
      </c>
      <c r="F770">
        <v>27</v>
      </c>
      <c r="G770">
        <v>186</v>
      </c>
      <c r="H770">
        <v>560.87500000000011</v>
      </c>
      <c r="I770" s="56">
        <v>4</v>
      </c>
      <c r="J770" s="56">
        <v>248.34</v>
      </c>
    </row>
    <row r="771" spans="1:14" x14ac:dyDescent="0.25">
      <c r="A771">
        <v>1010</v>
      </c>
      <c r="B771" t="s">
        <v>69</v>
      </c>
      <c r="C771" t="s">
        <v>31</v>
      </c>
      <c r="D771" s="74">
        <v>43286</v>
      </c>
      <c r="E771">
        <v>3</v>
      </c>
      <c r="F771">
        <v>27</v>
      </c>
      <c r="G771">
        <v>186</v>
      </c>
      <c r="H771">
        <v>560.87500000000011</v>
      </c>
      <c r="I771" s="56">
        <v>4</v>
      </c>
      <c r="J771" s="56">
        <v>289.62</v>
      </c>
      <c r="K771" s="6">
        <f t="shared" ref="K771" si="124">AVERAGE(J771:J775)</f>
        <v>332.05</v>
      </c>
      <c r="L771" s="33">
        <f t="shared" ref="L771" si="125">STDEV(J771:J775)</f>
        <v>69.002309019336664</v>
      </c>
      <c r="M771" s="33">
        <f t="shared" ref="M771" si="126">K771+1.5*L771</f>
        <v>435.553463529005</v>
      </c>
      <c r="N771" s="33">
        <f t="shared" ref="N771" si="127">K771-1.5*L771</f>
        <v>228.54653647099502</v>
      </c>
    </row>
    <row r="772" spans="1:14" x14ac:dyDescent="0.25">
      <c r="A772">
        <v>1010</v>
      </c>
      <c r="B772" t="s">
        <v>69</v>
      </c>
      <c r="C772" t="s">
        <v>32</v>
      </c>
      <c r="D772" s="74">
        <v>43286</v>
      </c>
      <c r="E772">
        <v>3</v>
      </c>
      <c r="F772">
        <v>27</v>
      </c>
      <c r="G772">
        <v>186</v>
      </c>
      <c r="H772">
        <v>560.87500000000011</v>
      </c>
      <c r="I772" s="56">
        <v>4</v>
      </c>
      <c r="J772" s="56">
        <v>280.02999999999997</v>
      </c>
    </row>
    <row r="773" spans="1:14" x14ac:dyDescent="0.25">
      <c r="A773">
        <v>1010</v>
      </c>
      <c r="B773" t="s">
        <v>69</v>
      </c>
      <c r="C773" t="s">
        <v>33</v>
      </c>
      <c r="D773" s="74">
        <v>43286</v>
      </c>
      <c r="E773">
        <v>3</v>
      </c>
      <c r="F773">
        <v>27</v>
      </c>
      <c r="G773">
        <v>186</v>
      </c>
      <c r="H773">
        <v>560.87500000000011</v>
      </c>
      <c r="I773" s="56">
        <v>4</v>
      </c>
      <c r="J773" s="56">
        <v>286.67</v>
      </c>
    </row>
    <row r="774" spans="1:14" x14ac:dyDescent="0.25">
      <c r="A774">
        <v>1010</v>
      </c>
      <c r="B774" t="s">
        <v>69</v>
      </c>
      <c r="C774" t="s">
        <v>34</v>
      </c>
      <c r="D774" s="74">
        <v>43286</v>
      </c>
      <c r="E774">
        <v>3</v>
      </c>
      <c r="F774">
        <v>27</v>
      </c>
      <c r="G774">
        <v>186</v>
      </c>
      <c r="H774">
        <v>560.87500000000011</v>
      </c>
      <c r="I774" s="56">
        <v>6</v>
      </c>
      <c r="J774" s="82">
        <v>438.73</v>
      </c>
    </row>
    <row r="775" spans="1:14" x14ac:dyDescent="0.25">
      <c r="A775">
        <v>1010</v>
      </c>
      <c r="B775" t="s">
        <v>69</v>
      </c>
      <c r="C775" t="s">
        <v>35</v>
      </c>
      <c r="D775" s="74">
        <v>43286</v>
      </c>
      <c r="E775">
        <v>3</v>
      </c>
      <c r="F775">
        <v>27</v>
      </c>
      <c r="G775">
        <v>186</v>
      </c>
      <c r="H775">
        <v>560.87500000000011</v>
      </c>
      <c r="I775" s="56">
        <v>5</v>
      </c>
      <c r="J775" s="56">
        <v>365.2</v>
      </c>
    </row>
    <row r="776" spans="1:14" x14ac:dyDescent="0.25">
      <c r="A776">
        <v>1011</v>
      </c>
      <c r="B776" t="s">
        <v>72</v>
      </c>
      <c r="C776" t="s">
        <v>31</v>
      </c>
      <c r="D776" s="74">
        <v>43286</v>
      </c>
      <c r="E776">
        <v>3</v>
      </c>
      <c r="F776">
        <v>27</v>
      </c>
      <c r="G776">
        <v>186</v>
      </c>
      <c r="H776">
        <v>560.87500000000011</v>
      </c>
      <c r="I776" s="56">
        <v>4</v>
      </c>
      <c r="J776" s="56">
        <v>261.24</v>
      </c>
      <c r="K776" s="6">
        <f t="shared" ref="K776" si="128">AVERAGE(J776:J780)</f>
        <v>282.904</v>
      </c>
      <c r="L776" s="33">
        <f t="shared" ref="L776" si="129">STDEV(J776:J780)</f>
        <v>31.244028709499034</v>
      </c>
      <c r="M776" s="33">
        <f t="shared" ref="M776" si="130">K776+1.5*L776</f>
        <v>329.77004306424857</v>
      </c>
      <c r="N776" s="33">
        <f t="shared" ref="N776" si="131">K776-1.5*L776</f>
        <v>236.03795693575145</v>
      </c>
    </row>
    <row r="777" spans="1:14" x14ac:dyDescent="0.25">
      <c r="A777">
        <v>1011</v>
      </c>
      <c r="B777" t="s">
        <v>72</v>
      </c>
      <c r="C777" t="s">
        <v>32</v>
      </c>
      <c r="D777" s="74">
        <v>43286</v>
      </c>
      <c r="E777">
        <v>3</v>
      </c>
      <c r="F777">
        <v>27</v>
      </c>
      <c r="G777">
        <v>186</v>
      </c>
      <c r="H777">
        <v>560.87500000000011</v>
      </c>
      <c r="I777" s="56">
        <v>4</v>
      </c>
      <c r="J777" s="56">
        <v>324.88</v>
      </c>
    </row>
    <row r="778" spans="1:14" x14ac:dyDescent="0.25">
      <c r="A778">
        <v>1011</v>
      </c>
      <c r="B778" t="s">
        <v>72</v>
      </c>
      <c r="C778" t="s">
        <v>33</v>
      </c>
      <c r="D778" s="74">
        <v>43286</v>
      </c>
      <c r="E778">
        <v>3</v>
      </c>
      <c r="F778">
        <v>27</v>
      </c>
      <c r="G778">
        <v>186</v>
      </c>
      <c r="H778">
        <v>560.87500000000011</v>
      </c>
      <c r="I778" s="56">
        <v>5</v>
      </c>
      <c r="J778" s="56">
        <v>280.31</v>
      </c>
    </row>
    <row r="779" spans="1:14" x14ac:dyDescent="0.25">
      <c r="A779">
        <v>1011</v>
      </c>
      <c r="B779" t="s">
        <v>72</v>
      </c>
      <c r="C779" t="s">
        <v>34</v>
      </c>
      <c r="D779" s="74">
        <v>43286</v>
      </c>
      <c r="E779">
        <v>3</v>
      </c>
      <c r="F779">
        <v>27</v>
      </c>
      <c r="G779">
        <v>186</v>
      </c>
      <c r="H779">
        <v>560.87500000000011</v>
      </c>
      <c r="I779" s="56">
        <v>5</v>
      </c>
      <c r="J779" s="56">
        <v>246.57</v>
      </c>
    </row>
    <row r="780" spans="1:14" x14ac:dyDescent="0.25">
      <c r="A780">
        <v>1011</v>
      </c>
      <c r="B780" t="s">
        <v>72</v>
      </c>
      <c r="C780" t="s">
        <v>35</v>
      </c>
      <c r="D780" s="74">
        <v>43286</v>
      </c>
      <c r="E780">
        <v>3</v>
      </c>
      <c r="F780">
        <v>27</v>
      </c>
      <c r="G780">
        <v>186</v>
      </c>
      <c r="H780">
        <v>560.87500000000011</v>
      </c>
      <c r="I780" s="56">
        <v>4</v>
      </c>
      <c r="J780" s="56">
        <v>301.52</v>
      </c>
    </row>
    <row r="781" spans="1:14" x14ac:dyDescent="0.25">
      <c r="A781">
        <v>1012</v>
      </c>
      <c r="B781" t="s">
        <v>70</v>
      </c>
      <c r="C781" t="s">
        <v>31</v>
      </c>
      <c r="D781" s="74">
        <v>43286</v>
      </c>
      <c r="E781">
        <v>3</v>
      </c>
      <c r="F781">
        <v>27</v>
      </c>
      <c r="G781">
        <v>186</v>
      </c>
      <c r="H781">
        <v>560.87500000000011</v>
      </c>
      <c r="I781" s="56">
        <v>4</v>
      </c>
      <c r="J781" s="56">
        <v>231.8</v>
      </c>
      <c r="K781" s="6">
        <f t="shared" ref="K781" si="132">AVERAGE(J781:J785)</f>
        <v>232</v>
      </c>
      <c r="L781" s="33">
        <f t="shared" ref="L781" si="133">STDEV(J781:J785)</f>
        <v>27.02092059867682</v>
      </c>
      <c r="M781" s="33">
        <f t="shared" ref="M781" si="134">K781+1.5*L781</f>
        <v>272.53138089801524</v>
      </c>
      <c r="N781" s="33">
        <f t="shared" ref="N781" si="135">K781-1.5*L781</f>
        <v>191.46861910198476</v>
      </c>
    </row>
    <row r="782" spans="1:14" x14ac:dyDescent="0.25">
      <c r="A782">
        <v>1012</v>
      </c>
      <c r="B782" t="s">
        <v>70</v>
      </c>
      <c r="C782" t="s">
        <v>32</v>
      </c>
      <c r="D782" s="74">
        <v>43286</v>
      </c>
      <c r="E782">
        <v>3</v>
      </c>
      <c r="F782">
        <v>27</v>
      </c>
      <c r="G782">
        <v>186</v>
      </c>
      <c r="H782">
        <v>560.87500000000011</v>
      </c>
      <c r="I782" s="56">
        <v>4</v>
      </c>
      <c r="J782" s="56">
        <v>242.63</v>
      </c>
    </row>
    <row r="783" spans="1:14" x14ac:dyDescent="0.25">
      <c r="A783">
        <v>1012</v>
      </c>
      <c r="B783" t="s">
        <v>70</v>
      </c>
      <c r="C783" t="s">
        <v>33</v>
      </c>
      <c r="D783" s="74">
        <v>43286</v>
      </c>
      <c r="E783">
        <v>3</v>
      </c>
      <c r="F783">
        <v>27</v>
      </c>
      <c r="G783">
        <v>186</v>
      </c>
      <c r="H783">
        <v>560.87500000000011</v>
      </c>
      <c r="I783" s="56">
        <v>5</v>
      </c>
      <c r="J783" s="56">
        <v>261.5</v>
      </c>
    </row>
    <row r="784" spans="1:14" x14ac:dyDescent="0.25">
      <c r="A784">
        <v>1012</v>
      </c>
      <c r="B784" t="s">
        <v>70</v>
      </c>
      <c r="C784" t="s">
        <v>34</v>
      </c>
      <c r="D784" s="74">
        <v>43286</v>
      </c>
      <c r="E784">
        <v>3</v>
      </c>
      <c r="F784">
        <v>27</v>
      </c>
      <c r="G784">
        <v>186</v>
      </c>
      <c r="H784">
        <v>560.87500000000011</v>
      </c>
      <c r="I784" s="56">
        <v>4</v>
      </c>
      <c r="J784" s="82">
        <v>188.16</v>
      </c>
    </row>
    <row r="785" spans="1:14" x14ac:dyDescent="0.25">
      <c r="A785">
        <v>1012</v>
      </c>
      <c r="B785" t="s">
        <v>70</v>
      </c>
      <c r="C785" t="s">
        <v>35</v>
      </c>
      <c r="D785" s="74">
        <v>43286</v>
      </c>
      <c r="E785">
        <v>3</v>
      </c>
      <c r="F785">
        <v>27</v>
      </c>
      <c r="G785">
        <v>186</v>
      </c>
      <c r="H785">
        <v>560.87500000000011</v>
      </c>
      <c r="I785" s="56">
        <v>4</v>
      </c>
      <c r="J785" s="56">
        <v>235.91</v>
      </c>
    </row>
    <row r="786" spans="1:14" x14ac:dyDescent="0.25">
      <c r="A786">
        <v>1001</v>
      </c>
      <c r="B786" t="s">
        <v>70</v>
      </c>
      <c r="C786" t="s">
        <v>31</v>
      </c>
      <c r="D786" s="74">
        <v>43293</v>
      </c>
      <c r="E786">
        <v>4</v>
      </c>
      <c r="F786">
        <v>34</v>
      </c>
      <c r="G786">
        <v>193</v>
      </c>
      <c r="H786">
        <v>683.62500000000011</v>
      </c>
      <c r="I786" s="56">
        <v>7</v>
      </c>
      <c r="J786" s="56">
        <v>605.64</v>
      </c>
      <c r="K786" s="6">
        <f t="shared" ref="K786" si="136">AVERAGE(J786:J790)</f>
        <v>522.06200000000013</v>
      </c>
      <c r="L786" s="33">
        <f t="shared" ref="L786" si="137">STDEV(J786:J790)</f>
        <v>104.28376896717899</v>
      </c>
      <c r="M786" s="33">
        <f t="shared" ref="M786" si="138">K786+1.5*L786</f>
        <v>678.48765345076868</v>
      </c>
      <c r="N786" s="33">
        <f t="shared" ref="N786" si="139">K786-1.5*L786</f>
        <v>365.63634654923163</v>
      </c>
    </row>
    <row r="787" spans="1:14" x14ac:dyDescent="0.25">
      <c r="A787">
        <v>1001</v>
      </c>
      <c r="B787" t="s">
        <v>70</v>
      </c>
      <c r="C787" t="s">
        <v>32</v>
      </c>
      <c r="D787" s="74">
        <v>43293</v>
      </c>
      <c r="E787">
        <v>4</v>
      </c>
      <c r="F787">
        <v>34</v>
      </c>
      <c r="G787">
        <v>193</v>
      </c>
      <c r="H787">
        <v>683.62500000000011</v>
      </c>
      <c r="I787" s="56">
        <v>8</v>
      </c>
      <c r="J787" s="56">
        <v>470.99</v>
      </c>
    </row>
    <row r="788" spans="1:14" x14ac:dyDescent="0.25">
      <c r="A788">
        <v>1001</v>
      </c>
      <c r="B788" t="s">
        <v>70</v>
      </c>
      <c r="C788" t="s">
        <v>33</v>
      </c>
      <c r="D788" s="74">
        <v>43293</v>
      </c>
      <c r="E788">
        <v>4</v>
      </c>
      <c r="F788">
        <v>34</v>
      </c>
      <c r="G788">
        <v>193</v>
      </c>
      <c r="H788">
        <v>683.62500000000011</v>
      </c>
      <c r="I788" s="56">
        <v>5</v>
      </c>
      <c r="J788" s="82">
        <v>361.69</v>
      </c>
    </row>
    <row r="789" spans="1:14" x14ac:dyDescent="0.25">
      <c r="A789">
        <v>1001</v>
      </c>
      <c r="B789" t="s">
        <v>70</v>
      </c>
      <c r="C789" t="s">
        <v>34</v>
      </c>
      <c r="D789" s="74">
        <v>43293</v>
      </c>
      <c r="E789">
        <v>4</v>
      </c>
      <c r="F789">
        <v>34</v>
      </c>
      <c r="G789">
        <v>193</v>
      </c>
      <c r="H789">
        <v>683.62500000000011</v>
      </c>
      <c r="I789" s="56">
        <v>7</v>
      </c>
      <c r="J789" s="56">
        <v>583.47</v>
      </c>
    </row>
    <row r="790" spans="1:14" x14ac:dyDescent="0.25">
      <c r="A790">
        <v>1001</v>
      </c>
      <c r="B790" t="s">
        <v>70</v>
      </c>
      <c r="C790" t="s">
        <v>35</v>
      </c>
      <c r="D790" s="74">
        <v>43293</v>
      </c>
      <c r="E790">
        <v>4</v>
      </c>
      <c r="F790">
        <v>34</v>
      </c>
      <c r="G790">
        <v>193</v>
      </c>
      <c r="H790">
        <v>683.62500000000011</v>
      </c>
      <c r="I790" s="56">
        <v>9</v>
      </c>
      <c r="J790" s="56">
        <v>588.52</v>
      </c>
    </row>
    <row r="791" spans="1:14" x14ac:dyDescent="0.25">
      <c r="A791">
        <v>1002</v>
      </c>
      <c r="B791" t="s">
        <v>28</v>
      </c>
      <c r="C791" t="s">
        <v>31</v>
      </c>
      <c r="D791" s="74">
        <v>43293</v>
      </c>
      <c r="E791">
        <v>4</v>
      </c>
      <c r="F791">
        <v>34</v>
      </c>
      <c r="G791">
        <v>193</v>
      </c>
      <c r="H791">
        <v>683.62500000000011</v>
      </c>
      <c r="I791" s="56">
        <v>6</v>
      </c>
      <c r="J791" s="56">
        <v>579.71</v>
      </c>
      <c r="K791" s="6">
        <f t="shared" ref="K791" si="140">AVERAGE(J791:J795)</f>
        <v>551.90199999999993</v>
      </c>
      <c r="L791" s="33">
        <f t="shared" ref="L791" si="141">STDEV(J791:J795)</f>
        <v>73.554172349364606</v>
      </c>
      <c r="M791" s="33">
        <f t="shared" ref="M791" si="142">K791+1.5*L791</f>
        <v>662.23325852404685</v>
      </c>
      <c r="N791" s="33">
        <f t="shared" ref="N791" si="143">K791-1.5*L791</f>
        <v>441.57074147595301</v>
      </c>
    </row>
    <row r="792" spans="1:14" x14ac:dyDescent="0.25">
      <c r="A792">
        <v>1002</v>
      </c>
      <c r="B792" t="s">
        <v>28</v>
      </c>
      <c r="C792" t="s">
        <v>32</v>
      </c>
      <c r="D792" s="74">
        <v>43293</v>
      </c>
      <c r="E792">
        <v>4</v>
      </c>
      <c r="F792">
        <v>34</v>
      </c>
      <c r="G792">
        <v>193</v>
      </c>
      <c r="H792">
        <v>683.62500000000011</v>
      </c>
      <c r="I792" s="56">
        <v>7</v>
      </c>
      <c r="J792" s="56">
        <v>609.38</v>
      </c>
    </row>
    <row r="793" spans="1:14" x14ac:dyDescent="0.25">
      <c r="A793">
        <v>1002</v>
      </c>
      <c r="B793" t="s">
        <v>28</v>
      </c>
      <c r="C793" t="s">
        <v>33</v>
      </c>
      <c r="D793" s="74">
        <v>43293</v>
      </c>
      <c r="E793">
        <v>4</v>
      </c>
      <c r="F793">
        <v>34</v>
      </c>
      <c r="G793">
        <v>193</v>
      </c>
      <c r="H793">
        <v>683.62500000000011</v>
      </c>
      <c r="I793" s="56">
        <v>8</v>
      </c>
      <c r="J793" s="56">
        <v>547.89</v>
      </c>
    </row>
    <row r="794" spans="1:14" x14ac:dyDescent="0.25">
      <c r="A794">
        <v>1002</v>
      </c>
      <c r="B794" t="s">
        <v>28</v>
      </c>
      <c r="C794" t="s">
        <v>34</v>
      </c>
      <c r="D794" s="74">
        <v>43293</v>
      </c>
      <c r="E794">
        <v>4</v>
      </c>
      <c r="F794">
        <v>34</v>
      </c>
      <c r="G794">
        <v>193</v>
      </c>
      <c r="H794">
        <v>683.62500000000011</v>
      </c>
      <c r="I794" s="56">
        <v>7</v>
      </c>
      <c r="J794" s="56">
        <v>595.66</v>
      </c>
    </row>
    <row r="795" spans="1:14" x14ac:dyDescent="0.25">
      <c r="A795">
        <v>1002</v>
      </c>
      <c r="B795" t="s">
        <v>28</v>
      </c>
      <c r="C795" t="s">
        <v>35</v>
      </c>
      <c r="D795" s="74">
        <v>43293</v>
      </c>
      <c r="E795">
        <v>4</v>
      </c>
      <c r="F795">
        <v>34</v>
      </c>
      <c r="G795">
        <v>193</v>
      </c>
      <c r="H795">
        <v>683.62500000000011</v>
      </c>
      <c r="I795" s="56">
        <v>5</v>
      </c>
      <c r="J795" s="82">
        <v>426.87</v>
      </c>
    </row>
    <row r="796" spans="1:14" x14ac:dyDescent="0.25">
      <c r="A796">
        <v>1003</v>
      </c>
      <c r="B796" t="s">
        <v>72</v>
      </c>
      <c r="C796" t="s">
        <v>31</v>
      </c>
      <c r="D796" s="74">
        <v>43293</v>
      </c>
      <c r="E796">
        <v>4</v>
      </c>
      <c r="F796">
        <v>34</v>
      </c>
      <c r="G796">
        <v>193</v>
      </c>
      <c r="H796">
        <v>683.62500000000011</v>
      </c>
      <c r="I796" s="56">
        <v>6</v>
      </c>
      <c r="J796" s="56">
        <v>510.23</v>
      </c>
      <c r="K796" s="6">
        <f t="shared" ref="K796" si="144">AVERAGE(J796:J800)</f>
        <v>598.43200000000002</v>
      </c>
      <c r="L796" s="33">
        <f t="shared" ref="L796" si="145">STDEV(J796:J800)</f>
        <v>85.461398713102554</v>
      </c>
      <c r="M796" s="33">
        <f t="shared" ref="M796" si="146">K796+1.5*L796</f>
        <v>726.62409806965388</v>
      </c>
      <c r="N796" s="33">
        <f t="shared" ref="N796" si="147">K796-1.5*L796</f>
        <v>470.23990193034615</v>
      </c>
    </row>
    <row r="797" spans="1:14" x14ac:dyDescent="0.25">
      <c r="A797">
        <v>1003</v>
      </c>
      <c r="B797" t="s">
        <v>72</v>
      </c>
      <c r="C797" t="s">
        <v>32</v>
      </c>
      <c r="D797" s="74">
        <v>43293</v>
      </c>
      <c r="E797">
        <v>4</v>
      </c>
      <c r="F797">
        <v>34</v>
      </c>
      <c r="G797">
        <v>193</v>
      </c>
      <c r="H797">
        <v>683.62500000000011</v>
      </c>
      <c r="I797" s="56">
        <v>6</v>
      </c>
      <c r="J797" s="56">
        <v>565.07000000000005</v>
      </c>
    </row>
    <row r="798" spans="1:14" x14ac:dyDescent="0.25">
      <c r="A798">
        <v>1003</v>
      </c>
      <c r="B798" t="s">
        <v>72</v>
      </c>
      <c r="C798" t="s">
        <v>33</v>
      </c>
      <c r="D798" s="74">
        <v>43293</v>
      </c>
      <c r="E798">
        <v>4</v>
      </c>
      <c r="F798">
        <v>34</v>
      </c>
      <c r="G798">
        <v>193</v>
      </c>
      <c r="H798">
        <v>683.62500000000011</v>
      </c>
      <c r="I798" s="56">
        <v>6</v>
      </c>
      <c r="J798" s="56">
        <v>595.91999999999996</v>
      </c>
    </row>
    <row r="799" spans="1:14" x14ac:dyDescent="0.25">
      <c r="A799">
        <v>1003</v>
      </c>
      <c r="B799" t="s">
        <v>72</v>
      </c>
      <c r="C799" t="s">
        <v>34</v>
      </c>
      <c r="D799" s="74">
        <v>43293</v>
      </c>
      <c r="E799">
        <v>4</v>
      </c>
      <c r="F799">
        <v>34</v>
      </c>
      <c r="G799">
        <v>193</v>
      </c>
      <c r="H799">
        <v>683.62500000000011</v>
      </c>
      <c r="I799" s="56">
        <v>6</v>
      </c>
      <c r="J799" s="82">
        <v>739.9</v>
      </c>
    </row>
    <row r="800" spans="1:14" x14ac:dyDescent="0.25">
      <c r="A800">
        <v>1003</v>
      </c>
      <c r="B800" t="s">
        <v>72</v>
      </c>
      <c r="C800" t="s">
        <v>35</v>
      </c>
      <c r="D800" s="74">
        <v>43293</v>
      </c>
      <c r="E800">
        <v>4</v>
      </c>
      <c r="F800">
        <v>34</v>
      </c>
      <c r="G800">
        <v>193</v>
      </c>
      <c r="H800">
        <v>683.62500000000011</v>
      </c>
      <c r="I800" s="56">
        <v>6</v>
      </c>
      <c r="J800" s="56">
        <v>581.04</v>
      </c>
    </row>
    <row r="801" spans="1:14" x14ac:dyDescent="0.25">
      <c r="A801">
        <v>1004</v>
      </c>
      <c r="B801" t="s">
        <v>69</v>
      </c>
      <c r="C801" t="s">
        <v>31</v>
      </c>
      <c r="D801" s="74">
        <v>43293</v>
      </c>
      <c r="E801">
        <v>4</v>
      </c>
      <c r="F801">
        <v>34</v>
      </c>
      <c r="G801">
        <v>193</v>
      </c>
      <c r="H801">
        <v>683.62500000000011</v>
      </c>
      <c r="I801" s="56">
        <v>7</v>
      </c>
      <c r="J801" s="56">
        <v>651.46</v>
      </c>
      <c r="K801" s="6">
        <f t="shared" ref="K801" si="148">AVERAGE(J801:J805)</f>
        <v>537.7059999999999</v>
      </c>
      <c r="L801" s="33">
        <f t="shared" ref="L801" si="149">STDEV(J801:J805)</f>
        <v>84.248012320766733</v>
      </c>
      <c r="M801" s="33">
        <f t="shared" ref="M801" si="150">K801+1.5*L801</f>
        <v>664.07801848115002</v>
      </c>
      <c r="N801" s="33">
        <f t="shared" ref="N801" si="151">K801-1.5*L801</f>
        <v>411.33398151884978</v>
      </c>
    </row>
    <row r="802" spans="1:14" x14ac:dyDescent="0.25">
      <c r="A802">
        <v>1004</v>
      </c>
      <c r="B802" t="s">
        <v>69</v>
      </c>
      <c r="C802" t="s">
        <v>32</v>
      </c>
      <c r="D802" s="74">
        <v>43293</v>
      </c>
      <c r="E802">
        <v>4</v>
      </c>
      <c r="F802">
        <v>34</v>
      </c>
      <c r="G802">
        <v>193</v>
      </c>
      <c r="H802">
        <v>683.62500000000011</v>
      </c>
      <c r="I802" s="56">
        <v>5</v>
      </c>
      <c r="J802" s="56">
        <v>478.76</v>
      </c>
    </row>
    <row r="803" spans="1:14" x14ac:dyDescent="0.25">
      <c r="A803">
        <v>1004</v>
      </c>
      <c r="B803" t="s">
        <v>69</v>
      </c>
      <c r="C803" t="s">
        <v>33</v>
      </c>
      <c r="D803" s="74">
        <v>43293</v>
      </c>
      <c r="E803">
        <v>4</v>
      </c>
      <c r="F803">
        <v>34</v>
      </c>
      <c r="G803">
        <v>193</v>
      </c>
      <c r="H803">
        <v>683.62500000000011</v>
      </c>
      <c r="I803" s="56">
        <v>7</v>
      </c>
      <c r="J803" s="56">
        <v>571.86</v>
      </c>
    </row>
    <row r="804" spans="1:14" x14ac:dyDescent="0.25">
      <c r="A804">
        <v>1004</v>
      </c>
      <c r="B804" t="s">
        <v>69</v>
      </c>
      <c r="C804" t="s">
        <v>34</v>
      </c>
      <c r="D804" s="74">
        <v>43293</v>
      </c>
      <c r="E804">
        <v>4</v>
      </c>
      <c r="F804">
        <v>34</v>
      </c>
      <c r="G804">
        <v>193</v>
      </c>
      <c r="H804">
        <v>683.62500000000011</v>
      </c>
      <c r="I804" s="56">
        <v>5</v>
      </c>
      <c r="J804" s="56">
        <v>434.69</v>
      </c>
    </row>
    <row r="805" spans="1:14" x14ac:dyDescent="0.25">
      <c r="A805">
        <v>1004</v>
      </c>
      <c r="B805" t="s">
        <v>69</v>
      </c>
      <c r="C805" t="s">
        <v>35</v>
      </c>
      <c r="D805" s="74">
        <v>43293</v>
      </c>
      <c r="E805">
        <v>4</v>
      </c>
      <c r="F805">
        <v>34</v>
      </c>
      <c r="G805">
        <v>193</v>
      </c>
      <c r="H805">
        <v>683.62500000000011</v>
      </c>
      <c r="I805" s="56">
        <v>6</v>
      </c>
      <c r="J805" s="56">
        <v>551.76</v>
      </c>
    </row>
    <row r="806" spans="1:14" x14ac:dyDescent="0.25">
      <c r="A806">
        <v>1005</v>
      </c>
      <c r="B806" t="s">
        <v>69</v>
      </c>
      <c r="C806" t="s">
        <v>31</v>
      </c>
      <c r="D806" s="74">
        <v>43293</v>
      </c>
      <c r="E806">
        <v>4</v>
      </c>
      <c r="F806">
        <v>34</v>
      </c>
      <c r="G806">
        <v>193</v>
      </c>
      <c r="H806">
        <v>683.62500000000011</v>
      </c>
      <c r="I806" s="56">
        <v>7</v>
      </c>
      <c r="J806" s="56">
        <v>626.91999999999996</v>
      </c>
      <c r="K806" s="6">
        <f t="shared" ref="K806" si="152">AVERAGE(J806:J810)</f>
        <v>478.26599999999996</v>
      </c>
      <c r="L806" s="33">
        <f t="shared" ref="L806" si="153">STDEV(J806:J810)</f>
        <v>136.85734499835942</v>
      </c>
      <c r="M806" s="33">
        <f t="shared" ref="M806" si="154">K806+1.5*L806</f>
        <v>683.55201749753905</v>
      </c>
      <c r="N806" s="33">
        <f t="shared" ref="N806" si="155">K806-1.5*L806</f>
        <v>272.97998250246081</v>
      </c>
    </row>
    <row r="807" spans="1:14" x14ac:dyDescent="0.25">
      <c r="A807">
        <v>1005</v>
      </c>
      <c r="B807" t="s">
        <v>69</v>
      </c>
      <c r="C807" t="s">
        <v>32</v>
      </c>
      <c r="D807" s="74">
        <v>43293</v>
      </c>
      <c r="E807">
        <v>4</v>
      </c>
      <c r="F807">
        <v>34</v>
      </c>
      <c r="G807">
        <v>193</v>
      </c>
      <c r="H807">
        <v>683.62500000000011</v>
      </c>
      <c r="I807" s="56">
        <v>5</v>
      </c>
      <c r="J807" s="56">
        <v>343.83</v>
      </c>
    </row>
    <row r="808" spans="1:14" x14ac:dyDescent="0.25">
      <c r="A808">
        <v>1005</v>
      </c>
      <c r="B808" t="s">
        <v>69</v>
      </c>
      <c r="C808" t="s">
        <v>33</v>
      </c>
      <c r="D808" s="74">
        <v>43293</v>
      </c>
      <c r="E808">
        <v>4</v>
      </c>
      <c r="F808">
        <v>34</v>
      </c>
      <c r="G808">
        <v>193</v>
      </c>
      <c r="H808">
        <v>683.62500000000011</v>
      </c>
      <c r="I808" s="56">
        <v>5</v>
      </c>
      <c r="J808" s="56">
        <v>421.26</v>
      </c>
    </row>
    <row r="809" spans="1:14" x14ac:dyDescent="0.25">
      <c r="A809">
        <v>1005</v>
      </c>
      <c r="B809" t="s">
        <v>69</v>
      </c>
      <c r="C809" t="s">
        <v>34</v>
      </c>
      <c r="D809" s="74">
        <v>43293</v>
      </c>
      <c r="E809">
        <v>4</v>
      </c>
      <c r="F809">
        <v>34</v>
      </c>
      <c r="G809">
        <v>193</v>
      </c>
      <c r="H809">
        <v>683.62500000000011</v>
      </c>
      <c r="I809" s="56">
        <v>5</v>
      </c>
      <c r="J809" s="56">
        <v>376</v>
      </c>
    </row>
    <row r="810" spans="1:14" x14ac:dyDescent="0.25">
      <c r="A810">
        <v>1005</v>
      </c>
      <c r="B810" t="s">
        <v>69</v>
      </c>
      <c r="C810" t="s">
        <v>35</v>
      </c>
      <c r="D810" s="74">
        <v>43293</v>
      </c>
      <c r="E810">
        <v>4</v>
      </c>
      <c r="F810">
        <v>34</v>
      </c>
      <c r="G810">
        <v>193</v>
      </c>
      <c r="H810">
        <v>683.62500000000011</v>
      </c>
      <c r="I810" s="56">
        <v>7</v>
      </c>
      <c r="J810" s="56">
        <v>623.32000000000005</v>
      </c>
    </row>
    <row r="811" spans="1:14" x14ac:dyDescent="0.25">
      <c r="A811">
        <v>1006</v>
      </c>
      <c r="B811" t="s">
        <v>72</v>
      </c>
      <c r="C811" t="s">
        <v>31</v>
      </c>
      <c r="D811" s="74">
        <v>43293</v>
      </c>
      <c r="E811">
        <v>4</v>
      </c>
      <c r="F811">
        <v>34</v>
      </c>
      <c r="G811">
        <v>193</v>
      </c>
      <c r="H811">
        <v>683.62500000000011</v>
      </c>
      <c r="I811" s="56">
        <v>8</v>
      </c>
      <c r="J811" s="56">
        <v>605.69000000000005</v>
      </c>
      <c r="K811" s="6">
        <f t="shared" ref="K811" si="156">AVERAGE(J811:J815)</f>
        <v>536.9860000000001</v>
      </c>
      <c r="L811" s="33">
        <f t="shared" ref="L811" si="157">STDEV(J811:J815)</f>
        <v>125.3909009059266</v>
      </c>
      <c r="M811" s="33">
        <f t="shared" ref="M811" si="158">K811+1.5*L811</f>
        <v>725.07235135889005</v>
      </c>
      <c r="N811" s="33">
        <f t="shared" ref="N811" si="159">K811-1.5*L811</f>
        <v>348.89964864111022</v>
      </c>
    </row>
    <row r="812" spans="1:14" x14ac:dyDescent="0.25">
      <c r="A812">
        <v>1006</v>
      </c>
      <c r="B812" t="s">
        <v>72</v>
      </c>
      <c r="C812" t="s">
        <v>32</v>
      </c>
      <c r="D812" s="74">
        <v>43293</v>
      </c>
      <c r="E812">
        <v>4</v>
      </c>
      <c r="F812">
        <v>34</v>
      </c>
      <c r="G812">
        <v>193</v>
      </c>
      <c r="H812">
        <v>683.62500000000011</v>
      </c>
      <c r="I812" s="56">
        <v>5</v>
      </c>
      <c r="J812" s="56">
        <v>378.82</v>
      </c>
    </row>
    <row r="813" spans="1:14" x14ac:dyDescent="0.25">
      <c r="A813">
        <v>1006</v>
      </c>
      <c r="B813" t="s">
        <v>72</v>
      </c>
      <c r="C813" t="s">
        <v>33</v>
      </c>
      <c r="D813" s="74">
        <v>43293</v>
      </c>
      <c r="E813">
        <v>4</v>
      </c>
      <c r="F813">
        <v>34</v>
      </c>
      <c r="G813">
        <v>193</v>
      </c>
      <c r="H813">
        <v>683.62500000000011</v>
      </c>
      <c r="I813" s="56">
        <v>5</v>
      </c>
      <c r="J813" s="56">
        <v>428.46</v>
      </c>
    </row>
    <row r="814" spans="1:14" x14ac:dyDescent="0.25">
      <c r="A814">
        <v>1006</v>
      </c>
      <c r="B814" t="s">
        <v>72</v>
      </c>
      <c r="C814" t="s">
        <v>34</v>
      </c>
      <c r="D814" s="74">
        <v>43293</v>
      </c>
      <c r="E814">
        <v>4</v>
      </c>
      <c r="F814">
        <v>34</v>
      </c>
      <c r="G814">
        <v>193</v>
      </c>
      <c r="H814">
        <v>683.62500000000011</v>
      </c>
      <c r="I814" s="56">
        <v>5</v>
      </c>
      <c r="J814" s="56">
        <v>665.79</v>
      </c>
    </row>
    <row r="815" spans="1:14" x14ac:dyDescent="0.25">
      <c r="A815">
        <v>1006</v>
      </c>
      <c r="B815" t="s">
        <v>72</v>
      </c>
      <c r="C815" t="s">
        <v>35</v>
      </c>
      <c r="D815" s="74">
        <v>43293</v>
      </c>
      <c r="E815">
        <v>4</v>
      </c>
      <c r="F815">
        <v>34</v>
      </c>
      <c r="G815">
        <v>193</v>
      </c>
      <c r="H815">
        <v>683.62500000000011</v>
      </c>
      <c r="I815" s="56">
        <v>6</v>
      </c>
      <c r="J815" s="56">
        <v>606.16999999999996</v>
      </c>
    </row>
    <row r="816" spans="1:14" x14ac:dyDescent="0.25">
      <c r="A816">
        <v>1007</v>
      </c>
      <c r="B816" t="s">
        <v>70</v>
      </c>
      <c r="C816" t="s">
        <v>31</v>
      </c>
      <c r="D816" s="74">
        <v>43293</v>
      </c>
      <c r="E816">
        <v>4</v>
      </c>
      <c r="F816">
        <v>34</v>
      </c>
      <c r="G816">
        <v>193</v>
      </c>
      <c r="H816">
        <v>683.62500000000011</v>
      </c>
      <c r="I816" s="56">
        <v>7</v>
      </c>
      <c r="J816" s="56">
        <v>507.97</v>
      </c>
      <c r="K816" s="6">
        <f t="shared" ref="K816" si="160">AVERAGE(J816:J820)</f>
        <v>526.226</v>
      </c>
      <c r="L816" s="33">
        <f t="shared" ref="L816" si="161">STDEV(J816:J820)</f>
        <v>75.015243317608011</v>
      </c>
      <c r="M816" s="33">
        <f t="shared" ref="M816" si="162">K816+1.5*L816</f>
        <v>638.74886497641205</v>
      </c>
      <c r="N816" s="33">
        <f t="shared" ref="N816" si="163">K816-1.5*L816</f>
        <v>413.70313502358795</v>
      </c>
    </row>
    <row r="817" spans="1:14" x14ac:dyDescent="0.25">
      <c r="A817">
        <v>1007</v>
      </c>
      <c r="B817" t="s">
        <v>70</v>
      </c>
      <c r="C817" t="s">
        <v>32</v>
      </c>
      <c r="D817" s="74">
        <v>43293</v>
      </c>
      <c r="E817">
        <v>4</v>
      </c>
      <c r="F817">
        <v>34</v>
      </c>
      <c r="G817">
        <v>193</v>
      </c>
      <c r="H817">
        <v>683.62500000000011</v>
      </c>
      <c r="I817" s="56">
        <v>8</v>
      </c>
      <c r="J817" s="56">
        <v>565.51</v>
      </c>
    </row>
    <row r="818" spans="1:14" x14ac:dyDescent="0.25">
      <c r="A818">
        <v>1007</v>
      </c>
      <c r="B818" t="s">
        <v>70</v>
      </c>
      <c r="C818" t="s">
        <v>33</v>
      </c>
      <c r="D818" s="74">
        <v>43293</v>
      </c>
      <c r="E818">
        <v>4</v>
      </c>
      <c r="F818">
        <v>34</v>
      </c>
      <c r="G818">
        <v>193</v>
      </c>
      <c r="H818">
        <v>683.62500000000011</v>
      </c>
      <c r="I818" s="56">
        <v>7</v>
      </c>
      <c r="J818" s="56">
        <v>429.32</v>
      </c>
    </row>
    <row r="819" spans="1:14" x14ac:dyDescent="0.25">
      <c r="A819">
        <v>1007</v>
      </c>
      <c r="B819" t="s">
        <v>70</v>
      </c>
      <c r="C819" t="s">
        <v>34</v>
      </c>
      <c r="D819" s="74">
        <v>43293</v>
      </c>
      <c r="E819">
        <v>4</v>
      </c>
      <c r="F819">
        <v>34</v>
      </c>
      <c r="G819">
        <v>193</v>
      </c>
      <c r="H819">
        <v>683.62500000000011</v>
      </c>
      <c r="I819" s="56">
        <v>6</v>
      </c>
      <c r="J819" s="56">
        <v>499.5</v>
      </c>
    </row>
    <row r="820" spans="1:14" x14ac:dyDescent="0.25">
      <c r="A820">
        <v>1007</v>
      </c>
      <c r="B820" t="s">
        <v>70</v>
      </c>
      <c r="C820" t="s">
        <v>35</v>
      </c>
      <c r="D820" s="74">
        <v>43293</v>
      </c>
      <c r="E820">
        <v>4</v>
      </c>
      <c r="F820">
        <v>34</v>
      </c>
      <c r="G820">
        <v>193</v>
      </c>
      <c r="H820">
        <v>683.62500000000011</v>
      </c>
      <c r="I820" s="56">
        <v>7</v>
      </c>
      <c r="J820" s="56">
        <v>628.83000000000004</v>
      </c>
    </row>
    <row r="821" spans="1:14" x14ac:dyDescent="0.25">
      <c r="A821">
        <v>1008</v>
      </c>
      <c r="B821" t="s">
        <v>28</v>
      </c>
      <c r="C821" t="s">
        <v>31</v>
      </c>
      <c r="D821" s="74">
        <v>43293</v>
      </c>
      <c r="E821">
        <v>4</v>
      </c>
      <c r="F821">
        <v>34</v>
      </c>
      <c r="G821">
        <v>193</v>
      </c>
      <c r="H821">
        <v>683.62500000000011</v>
      </c>
      <c r="I821" s="56">
        <v>8</v>
      </c>
      <c r="J821" s="56">
        <v>686.95</v>
      </c>
      <c r="K821" s="6">
        <f t="shared" ref="K821" si="164">AVERAGE(J821:J825)</f>
        <v>696.79600000000005</v>
      </c>
      <c r="L821" s="33">
        <f t="shared" ref="L821" si="165">STDEV(J821:J825)</f>
        <v>159.46115806051282</v>
      </c>
      <c r="M821" s="33">
        <f t="shared" ref="M821" si="166">K821+1.5*L821</f>
        <v>935.98773709076931</v>
      </c>
      <c r="N821" s="33">
        <f t="shared" ref="N821" si="167">K821-1.5*L821</f>
        <v>457.60426290923084</v>
      </c>
    </row>
    <row r="822" spans="1:14" x14ac:dyDescent="0.25">
      <c r="A822">
        <v>1008</v>
      </c>
      <c r="B822" t="s">
        <v>28</v>
      </c>
      <c r="C822" t="s">
        <v>32</v>
      </c>
      <c r="D822" s="74">
        <v>43293</v>
      </c>
      <c r="E822">
        <v>4</v>
      </c>
      <c r="F822">
        <v>34</v>
      </c>
      <c r="G822">
        <v>193</v>
      </c>
      <c r="H822">
        <v>683.62500000000011</v>
      </c>
      <c r="I822" s="56">
        <v>6</v>
      </c>
      <c r="J822" s="56">
        <v>539.05999999999995</v>
      </c>
    </row>
    <row r="823" spans="1:14" x14ac:dyDescent="0.25">
      <c r="A823">
        <v>1008</v>
      </c>
      <c r="B823" t="s">
        <v>28</v>
      </c>
      <c r="C823" t="s">
        <v>33</v>
      </c>
      <c r="D823" s="74">
        <v>43293</v>
      </c>
      <c r="E823">
        <v>4</v>
      </c>
      <c r="F823">
        <v>34</v>
      </c>
      <c r="G823">
        <v>193</v>
      </c>
      <c r="H823">
        <v>683.62500000000011</v>
      </c>
      <c r="I823" s="56">
        <v>8</v>
      </c>
      <c r="J823" s="56">
        <v>835.05</v>
      </c>
    </row>
    <row r="824" spans="1:14" x14ac:dyDescent="0.25">
      <c r="A824">
        <v>1008</v>
      </c>
      <c r="B824" t="s">
        <v>28</v>
      </c>
      <c r="C824" t="s">
        <v>34</v>
      </c>
      <c r="D824" s="74">
        <v>43293</v>
      </c>
      <c r="E824">
        <v>4</v>
      </c>
      <c r="F824">
        <v>34</v>
      </c>
      <c r="G824">
        <v>193</v>
      </c>
      <c r="H824">
        <v>683.62500000000011</v>
      </c>
      <c r="I824" s="56">
        <v>7</v>
      </c>
      <c r="J824" s="56">
        <v>880.56</v>
      </c>
    </row>
    <row r="825" spans="1:14" x14ac:dyDescent="0.25">
      <c r="A825">
        <v>1008</v>
      </c>
      <c r="B825" t="s">
        <v>28</v>
      </c>
      <c r="C825" t="s">
        <v>35</v>
      </c>
      <c r="D825" s="74">
        <v>43293</v>
      </c>
      <c r="E825">
        <v>4</v>
      </c>
      <c r="F825">
        <v>34</v>
      </c>
      <c r="G825">
        <v>193</v>
      </c>
      <c r="H825">
        <v>683.62500000000011</v>
      </c>
      <c r="I825" s="56">
        <v>7</v>
      </c>
      <c r="J825" s="56">
        <v>542.36</v>
      </c>
    </row>
    <row r="826" spans="1:14" x14ac:dyDescent="0.25">
      <c r="A826">
        <v>1009</v>
      </c>
      <c r="B826" t="s">
        <v>28</v>
      </c>
      <c r="C826" t="s">
        <v>31</v>
      </c>
      <c r="D826" s="74">
        <v>43293</v>
      </c>
      <c r="E826">
        <v>4</v>
      </c>
      <c r="F826">
        <v>34</v>
      </c>
      <c r="G826">
        <v>193</v>
      </c>
      <c r="H826">
        <v>683.62500000000011</v>
      </c>
      <c r="I826" s="56">
        <v>7</v>
      </c>
      <c r="J826" s="56">
        <v>1077.54</v>
      </c>
      <c r="K826" s="6">
        <f t="shared" ref="K826" si="168">AVERAGE(J826:J830)</f>
        <v>864.81200000000013</v>
      </c>
      <c r="L826" s="33">
        <f t="shared" ref="L826" si="169">STDEV(J826:J830)</f>
        <v>167.379636963401</v>
      </c>
      <c r="M826" s="33">
        <f t="shared" ref="M826" si="170">K826+1.5*L826</f>
        <v>1115.8814554451017</v>
      </c>
      <c r="N826" s="33">
        <f t="shared" ref="N826" si="171">K826-1.5*L826</f>
        <v>613.74254455489859</v>
      </c>
    </row>
    <row r="827" spans="1:14" x14ac:dyDescent="0.25">
      <c r="A827">
        <v>1009</v>
      </c>
      <c r="B827" t="s">
        <v>28</v>
      </c>
      <c r="C827" t="s">
        <v>32</v>
      </c>
      <c r="D827" s="74">
        <v>43293</v>
      </c>
      <c r="E827">
        <v>4</v>
      </c>
      <c r="F827">
        <v>34</v>
      </c>
      <c r="G827">
        <v>193</v>
      </c>
      <c r="H827">
        <v>683.62500000000011</v>
      </c>
      <c r="I827" s="56">
        <v>6</v>
      </c>
      <c r="J827" s="56">
        <v>949.52</v>
      </c>
    </row>
    <row r="828" spans="1:14" x14ac:dyDescent="0.25">
      <c r="A828">
        <v>1009</v>
      </c>
      <c r="B828" t="s">
        <v>28</v>
      </c>
      <c r="C828" t="s">
        <v>33</v>
      </c>
      <c r="D828" s="74">
        <v>43293</v>
      </c>
      <c r="E828">
        <v>4</v>
      </c>
      <c r="F828">
        <v>34</v>
      </c>
      <c r="G828">
        <v>193</v>
      </c>
      <c r="H828">
        <v>683.62500000000011</v>
      </c>
      <c r="I828" s="56">
        <v>7</v>
      </c>
      <c r="J828" s="56">
        <v>847.15</v>
      </c>
    </row>
    <row r="829" spans="1:14" x14ac:dyDescent="0.25">
      <c r="A829">
        <v>1009</v>
      </c>
      <c r="B829" t="s">
        <v>28</v>
      </c>
      <c r="C829" t="s">
        <v>34</v>
      </c>
      <c r="D829" s="74">
        <v>43293</v>
      </c>
      <c r="E829">
        <v>4</v>
      </c>
      <c r="F829">
        <v>34</v>
      </c>
      <c r="G829">
        <v>193</v>
      </c>
      <c r="H829">
        <v>683.62500000000011</v>
      </c>
      <c r="I829" s="56">
        <v>6</v>
      </c>
      <c r="J829" s="56">
        <v>624.46</v>
      </c>
    </row>
    <row r="830" spans="1:14" x14ac:dyDescent="0.25">
      <c r="A830">
        <v>1009</v>
      </c>
      <c r="B830" t="s">
        <v>28</v>
      </c>
      <c r="C830" t="s">
        <v>35</v>
      </c>
      <c r="D830" s="74">
        <v>43293</v>
      </c>
      <c r="E830">
        <v>4</v>
      </c>
      <c r="F830">
        <v>34</v>
      </c>
      <c r="G830">
        <v>193</v>
      </c>
      <c r="H830">
        <v>683.62500000000011</v>
      </c>
      <c r="I830" s="56">
        <v>8</v>
      </c>
      <c r="J830" s="56">
        <v>825.39</v>
      </c>
    </row>
    <row r="831" spans="1:14" x14ac:dyDescent="0.25">
      <c r="A831">
        <v>1010</v>
      </c>
      <c r="B831" t="s">
        <v>69</v>
      </c>
      <c r="C831" t="s">
        <v>31</v>
      </c>
      <c r="D831" s="74">
        <v>43293</v>
      </c>
      <c r="E831">
        <v>4</v>
      </c>
      <c r="F831">
        <v>34</v>
      </c>
      <c r="G831">
        <v>193</v>
      </c>
      <c r="H831">
        <v>683.62500000000011</v>
      </c>
      <c r="I831" s="56">
        <v>7</v>
      </c>
      <c r="J831" s="56">
        <v>883.76</v>
      </c>
      <c r="K831" s="6">
        <f t="shared" ref="K831" si="172">AVERAGE(J831:J835)</f>
        <v>715.51199999999994</v>
      </c>
      <c r="L831" s="33">
        <f t="shared" ref="L831" si="173">STDEV(J831:J835)</f>
        <v>148.94712843824831</v>
      </c>
      <c r="M831" s="33">
        <f t="shared" ref="M831" si="174">K831+1.5*L831</f>
        <v>938.9326926573724</v>
      </c>
      <c r="N831" s="33">
        <f t="shared" ref="N831" si="175">K831-1.5*L831</f>
        <v>492.09130734262749</v>
      </c>
    </row>
    <row r="832" spans="1:14" x14ac:dyDescent="0.25">
      <c r="A832">
        <v>1010</v>
      </c>
      <c r="B832" t="s">
        <v>69</v>
      </c>
      <c r="C832" t="s">
        <v>32</v>
      </c>
      <c r="D832" s="74">
        <v>43293</v>
      </c>
      <c r="E832">
        <v>4</v>
      </c>
      <c r="F832">
        <v>34</v>
      </c>
      <c r="G832">
        <v>193</v>
      </c>
      <c r="H832">
        <v>683.62500000000011</v>
      </c>
      <c r="I832" s="56">
        <v>8</v>
      </c>
      <c r="J832" s="56">
        <v>656.83</v>
      </c>
    </row>
    <row r="833" spans="1:14" x14ac:dyDescent="0.25">
      <c r="A833">
        <v>1010</v>
      </c>
      <c r="B833" t="s">
        <v>69</v>
      </c>
      <c r="C833" t="s">
        <v>33</v>
      </c>
      <c r="D833" s="74">
        <v>43293</v>
      </c>
      <c r="E833">
        <v>4</v>
      </c>
      <c r="F833">
        <v>34</v>
      </c>
      <c r="G833">
        <v>193</v>
      </c>
      <c r="H833">
        <v>683.62500000000011</v>
      </c>
      <c r="I833" s="56">
        <v>6</v>
      </c>
      <c r="J833" s="56">
        <v>560.28</v>
      </c>
    </row>
    <row r="834" spans="1:14" x14ac:dyDescent="0.25">
      <c r="A834">
        <v>1010</v>
      </c>
      <c r="B834" t="s">
        <v>69</v>
      </c>
      <c r="C834" t="s">
        <v>34</v>
      </c>
      <c r="D834" s="74">
        <v>43293</v>
      </c>
      <c r="E834">
        <v>4</v>
      </c>
      <c r="F834">
        <v>34</v>
      </c>
      <c r="G834">
        <v>193</v>
      </c>
      <c r="H834">
        <v>683.62500000000011</v>
      </c>
      <c r="I834" s="56">
        <v>6</v>
      </c>
      <c r="J834" s="56">
        <v>612.15</v>
      </c>
    </row>
    <row r="835" spans="1:14" x14ac:dyDescent="0.25">
      <c r="A835">
        <v>1010</v>
      </c>
      <c r="B835" t="s">
        <v>69</v>
      </c>
      <c r="C835" t="s">
        <v>35</v>
      </c>
      <c r="D835" s="74">
        <v>43293</v>
      </c>
      <c r="E835">
        <v>4</v>
      </c>
      <c r="F835">
        <v>34</v>
      </c>
      <c r="G835">
        <v>193</v>
      </c>
      <c r="H835">
        <v>683.62500000000011</v>
      </c>
      <c r="I835" s="56">
        <v>8</v>
      </c>
      <c r="J835" s="56">
        <v>864.54</v>
      </c>
    </row>
    <row r="836" spans="1:14" x14ac:dyDescent="0.25">
      <c r="A836">
        <v>1011</v>
      </c>
      <c r="B836" t="s">
        <v>72</v>
      </c>
      <c r="C836" t="s">
        <v>31</v>
      </c>
      <c r="D836" s="74">
        <v>43293</v>
      </c>
      <c r="E836">
        <v>4</v>
      </c>
      <c r="F836">
        <v>34</v>
      </c>
      <c r="G836">
        <v>193</v>
      </c>
      <c r="H836">
        <v>683.62500000000011</v>
      </c>
      <c r="I836" s="56">
        <v>9</v>
      </c>
      <c r="J836" s="56">
        <v>897.27</v>
      </c>
      <c r="K836" s="6">
        <f t="shared" ref="K836" si="176">AVERAGE(J836:J840)</f>
        <v>771.798</v>
      </c>
      <c r="L836" s="33">
        <f t="shared" ref="L836" si="177">STDEV(J836:J840)</f>
        <v>121.95104907297791</v>
      </c>
      <c r="M836" s="33">
        <f t="shared" ref="M836" si="178">K836+1.5*L836</f>
        <v>954.72457360946692</v>
      </c>
      <c r="N836" s="33">
        <f t="shared" ref="N836" si="179">K836-1.5*L836</f>
        <v>588.87142639053309</v>
      </c>
    </row>
    <row r="837" spans="1:14" x14ac:dyDescent="0.25">
      <c r="A837">
        <v>1011</v>
      </c>
      <c r="B837" t="s">
        <v>72</v>
      </c>
      <c r="C837" t="s">
        <v>32</v>
      </c>
      <c r="D837" s="74">
        <v>43293</v>
      </c>
      <c r="E837">
        <v>4</v>
      </c>
      <c r="F837">
        <v>34</v>
      </c>
      <c r="G837">
        <v>193</v>
      </c>
      <c r="H837">
        <v>683.62500000000011</v>
      </c>
      <c r="I837" s="56">
        <v>10</v>
      </c>
      <c r="J837" s="56">
        <v>834.24</v>
      </c>
    </row>
    <row r="838" spans="1:14" x14ac:dyDescent="0.25">
      <c r="A838">
        <v>1011</v>
      </c>
      <c r="B838" t="s">
        <v>72</v>
      </c>
      <c r="C838" t="s">
        <v>33</v>
      </c>
      <c r="D838" s="74">
        <v>43293</v>
      </c>
      <c r="E838">
        <v>4</v>
      </c>
      <c r="F838">
        <v>34</v>
      </c>
      <c r="G838">
        <v>193</v>
      </c>
      <c r="H838">
        <v>683.62500000000011</v>
      </c>
      <c r="I838" s="56">
        <v>8</v>
      </c>
      <c r="J838" s="56">
        <v>843.57</v>
      </c>
    </row>
    <row r="839" spans="1:14" x14ac:dyDescent="0.25">
      <c r="A839">
        <v>1011</v>
      </c>
      <c r="B839" t="s">
        <v>72</v>
      </c>
      <c r="C839" t="s">
        <v>34</v>
      </c>
      <c r="D839" s="74">
        <v>43293</v>
      </c>
      <c r="E839">
        <v>4</v>
      </c>
      <c r="F839">
        <v>34</v>
      </c>
      <c r="G839">
        <v>193</v>
      </c>
      <c r="H839">
        <v>683.62500000000011</v>
      </c>
      <c r="I839" s="56">
        <v>8</v>
      </c>
      <c r="J839" s="56">
        <v>664.05</v>
      </c>
    </row>
    <row r="840" spans="1:14" x14ac:dyDescent="0.25">
      <c r="A840">
        <v>1011</v>
      </c>
      <c r="B840" t="s">
        <v>72</v>
      </c>
      <c r="C840" t="s">
        <v>35</v>
      </c>
      <c r="D840" s="74">
        <v>43293</v>
      </c>
      <c r="E840">
        <v>4</v>
      </c>
      <c r="F840">
        <v>34</v>
      </c>
      <c r="G840">
        <v>193</v>
      </c>
      <c r="H840">
        <v>683.62500000000011</v>
      </c>
      <c r="I840" s="56">
        <v>6</v>
      </c>
      <c r="J840" s="56">
        <v>619.86</v>
      </c>
    </row>
    <row r="841" spans="1:14" x14ac:dyDescent="0.25">
      <c r="A841">
        <v>1012</v>
      </c>
      <c r="B841" t="s">
        <v>70</v>
      </c>
      <c r="C841" t="s">
        <v>31</v>
      </c>
      <c r="D841" s="74">
        <v>43293</v>
      </c>
      <c r="E841">
        <v>4</v>
      </c>
      <c r="F841">
        <v>34</v>
      </c>
      <c r="G841">
        <v>193</v>
      </c>
      <c r="H841">
        <v>683.62500000000011</v>
      </c>
      <c r="I841" s="56">
        <v>7</v>
      </c>
      <c r="J841" s="56">
        <v>612.54</v>
      </c>
      <c r="K841" s="6">
        <f t="shared" ref="K841" si="180">AVERAGE(J841:J845)</f>
        <v>582.01800000000003</v>
      </c>
      <c r="L841" s="33">
        <f t="shared" ref="L841" si="181">STDEV(J841:J845)</f>
        <v>123.38832712213916</v>
      </c>
      <c r="M841" s="33">
        <f t="shared" ref="M841" si="182">K841+1.5*L841</f>
        <v>767.10049068320882</v>
      </c>
      <c r="N841" s="33">
        <f t="shared" ref="N841" si="183">K841-1.5*L841</f>
        <v>396.9355093167913</v>
      </c>
    </row>
    <row r="842" spans="1:14" x14ac:dyDescent="0.25">
      <c r="A842">
        <v>1012</v>
      </c>
      <c r="B842" t="s">
        <v>70</v>
      </c>
      <c r="C842" t="s">
        <v>32</v>
      </c>
      <c r="D842" s="74">
        <v>43293</v>
      </c>
      <c r="E842">
        <v>4</v>
      </c>
      <c r="F842">
        <v>34</v>
      </c>
      <c r="G842">
        <v>193</v>
      </c>
      <c r="H842">
        <v>683.62500000000011</v>
      </c>
      <c r="I842" s="56">
        <v>9</v>
      </c>
      <c r="J842" s="56">
        <v>709.19</v>
      </c>
    </row>
    <row r="843" spans="1:14" x14ac:dyDescent="0.25">
      <c r="A843">
        <v>1012</v>
      </c>
      <c r="B843" t="s">
        <v>70</v>
      </c>
      <c r="C843" t="s">
        <v>33</v>
      </c>
      <c r="D843" s="74">
        <v>43293</v>
      </c>
      <c r="E843">
        <v>4</v>
      </c>
      <c r="F843">
        <v>34</v>
      </c>
      <c r="G843">
        <v>193</v>
      </c>
      <c r="H843">
        <v>683.62500000000011</v>
      </c>
      <c r="I843" s="56">
        <v>7</v>
      </c>
      <c r="J843" s="56">
        <v>619.29</v>
      </c>
    </row>
    <row r="844" spans="1:14" x14ac:dyDescent="0.25">
      <c r="A844">
        <v>1012</v>
      </c>
      <c r="B844" t="s">
        <v>70</v>
      </c>
      <c r="C844" t="s">
        <v>34</v>
      </c>
      <c r="D844" s="74">
        <v>43293</v>
      </c>
      <c r="E844">
        <v>4</v>
      </c>
      <c r="F844">
        <v>34</v>
      </c>
      <c r="G844">
        <v>193</v>
      </c>
      <c r="H844">
        <v>683.62500000000011</v>
      </c>
      <c r="I844" s="56">
        <v>9</v>
      </c>
      <c r="J844" s="56">
        <v>592.70000000000005</v>
      </c>
    </row>
    <row r="845" spans="1:14" x14ac:dyDescent="0.25">
      <c r="A845">
        <v>1012</v>
      </c>
      <c r="B845" t="s">
        <v>70</v>
      </c>
      <c r="C845" t="s">
        <v>35</v>
      </c>
      <c r="D845" s="74">
        <v>43293</v>
      </c>
      <c r="E845">
        <v>4</v>
      </c>
      <c r="F845">
        <v>34</v>
      </c>
      <c r="G845">
        <v>193</v>
      </c>
      <c r="H845">
        <v>683.62500000000011</v>
      </c>
      <c r="I845" s="56">
        <v>7</v>
      </c>
      <c r="J845" s="56">
        <v>376.37</v>
      </c>
    </row>
    <row r="846" spans="1:14" x14ac:dyDescent="0.25">
      <c r="A846">
        <v>1001</v>
      </c>
      <c r="B846" t="s">
        <v>70</v>
      </c>
      <c r="C846" t="s">
        <v>31</v>
      </c>
      <c r="D846" s="74">
        <v>43300</v>
      </c>
      <c r="E846">
        <v>5</v>
      </c>
      <c r="F846">
        <v>41</v>
      </c>
      <c r="G846">
        <v>200</v>
      </c>
      <c r="H846">
        <v>801.42500000000007</v>
      </c>
      <c r="I846" s="56">
        <v>7</v>
      </c>
      <c r="J846" s="56">
        <v>970.67</v>
      </c>
      <c r="K846" s="6">
        <f t="shared" ref="K846" si="184">AVERAGE(J846:J850)</f>
        <v>958.55400000000009</v>
      </c>
      <c r="L846" s="33">
        <f t="shared" ref="L846" si="185">STDEV(J846:J850)</f>
        <v>197.70233807418569</v>
      </c>
      <c r="M846" s="33">
        <f t="shared" ref="M846" si="186">K846+1.5*L846</f>
        <v>1255.1075071112787</v>
      </c>
      <c r="N846" s="33">
        <f t="shared" ref="N846" si="187">K846-1.5*L846</f>
        <v>662.00049288872151</v>
      </c>
    </row>
    <row r="847" spans="1:14" x14ac:dyDescent="0.25">
      <c r="A847">
        <v>1001</v>
      </c>
      <c r="B847" t="s">
        <v>70</v>
      </c>
      <c r="C847" t="s">
        <v>32</v>
      </c>
      <c r="D847" s="74">
        <v>43300</v>
      </c>
      <c r="E847">
        <v>5</v>
      </c>
      <c r="F847">
        <v>41</v>
      </c>
      <c r="G847">
        <v>200</v>
      </c>
      <c r="H847">
        <v>801.42500000000007</v>
      </c>
      <c r="I847" s="56">
        <v>8</v>
      </c>
      <c r="J847" s="56">
        <v>908.19</v>
      </c>
    </row>
    <row r="848" spans="1:14" x14ac:dyDescent="0.25">
      <c r="A848">
        <v>1001</v>
      </c>
      <c r="B848" t="s">
        <v>70</v>
      </c>
      <c r="C848" t="s">
        <v>33</v>
      </c>
      <c r="D848" s="74">
        <v>43300</v>
      </c>
      <c r="E848">
        <v>5</v>
      </c>
      <c r="F848">
        <v>41</v>
      </c>
      <c r="G848">
        <v>200</v>
      </c>
      <c r="H848">
        <v>801.42500000000007</v>
      </c>
      <c r="I848" s="56">
        <v>6</v>
      </c>
      <c r="J848" s="56">
        <v>1143.3499999999999</v>
      </c>
    </row>
    <row r="849" spans="1:14" x14ac:dyDescent="0.25">
      <c r="A849">
        <v>1001</v>
      </c>
      <c r="B849" t="s">
        <v>70</v>
      </c>
      <c r="C849" t="s">
        <v>34</v>
      </c>
      <c r="D849" s="74">
        <v>43300</v>
      </c>
      <c r="E849">
        <v>5</v>
      </c>
      <c r="F849">
        <v>41</v>
      </c>
      <c r="G849">
        <v>200</v>
      </c>
      <c r="H849">
        <v>801.42500000000007</v>
      </c>
      <c r="I849" s="56">
        <v>7</v>
      </c>
      <c r="J849" s="82">
        <v>652.07000000000005</v>
      </c>
    </row>
    <row r="850" spans="1:14" x14ac:dyDescent="0.25">
      <c r="A850">
        <v>1001</v>
      </c>
      <c r="B850" t="s">
        <v>70</v>
      </c>
      <c r="C850" t="s">
        <v>35</v>
      </c>
      <c r="D850" s="74">
        <v>43300</v>
      </c>
      <c r="E850">
        <v>5</v>
      </c>
      <c r="F850">
        <v>41</v>
      </c>
      <c r="G850">
        <v>200</v>
      </c>
      <c r="H850">
        <v>801.42500000000007</v>
      </c>
      <c r="I850" s="56">
        <v>9</v>
      </c>
      <c r="J850" s="56">
        <v>1118.49</v>
      </c>
    </row>
    <row r="851" spans="1:14" x14ac:dyDescent="0.25">
      <c r="A851">
        <v>1002</v>
      </c>
      <c r="B851" t="s">
        <v>28</v>
      </c>
      <c r="C851" t="s">
        <v>31</v>
      </c>
      <c r="D851" s="74">
        <v>43300</v>
      </c>
      <c r="E851">
        <v>5</v>
      </c>
      <c r="F851">
        <v>41</v>
      </c>
      <c r="G851">
        <v>200</v>
      </c>
      <c r="H851">
        <v>801.42500000000007</v>
      </c>
      <c r="I851" s="56">
        <v>9</v>
      </c>
      <c r="J851" s="56">
        <v>911.55</v>
      </c>
      <c r="K851" s="6">
        <f t="shared" ref="K851" si="188">AVERAGE(J851:J855)</f>
        <v>935.74199999999996</v>
      </c>
      <c r="L851" s="33">
        <f t="shared" ref="L851" si="189">STDEV(J851:J855)</f>
        <v>94.127344432954246</v>
      </c>
      <c r="M851" s="33">
        <f t="shared" ref="M851" si="190">K851+1.5*L851</f>
        <v>1076.9330166494312</v>
      </c>
      <c r="N851" s="33">
        <f t="shared" ref="N851" si="191">K851-1.5*L851</f>
        <v>794.55098335056857</v>
      </c>
    </row>
    <row r="852" spans="1:14" x14ac:dyDescent="0.25">
      <c r="A852">
        <v>1002</v>
      </c>
      <c r="B852" t="s">
        <v>28</v>
      </c>
      <c r="C852" t="s">
        <v>32</v>
      </c>
      <c r="D852" s="74">
        <v>43300</v>
      </c>
      <c r="E852">
        <v>5</v>
      </c>
      <c r="F852">
        <v>41</v>
      </c>
      <c r="G852">
        <v>200</v>
      </c>
      <c r="H852">
        <v>801.42500000000007</v>
      </c>
      <c r="I852" s="56">
        <v>8</v>
      </c>
      <c r="J852" s="56">
        <v>908.19</v>
      </c>
    </row>
    <row r="853" spans="1:14" x14ac:dyDescent="0.25">
      <c r="A853">
        <v>1002</v>
      </c>
      <c r="B853" t="s">
        <v>28</v>
      </c>
      <c r="C853" t="s">
        <v>33</v>
      </c>
      <c r="D853" s="74">
        <v>43300</v>
      </c>
      <c r="E853">
        <v>5</v>
      </c>
      <c r="F853">
        <v>41</v>
      </c>
      <c r="G853">
        <v>200</v>
      </c>
      <c r="H853">
        <v>801.42500000000007</v>
      </c>
      <c r="I853" s="56">
        <v>7</v>
      </c>
      <c r="J853" s="56">
        <v>883.36</v>
      </c>
    </row>
    <row r="854" spans="1:14" x14ac:dyDescent="0.25">
      <c r="A854">
        <v>1002</v>
      </c>
      <c r="B854" t="s">
        <v>28</v>
      </c>
      <c r="C854" t="s">
        <v>34</v>
      </c>
      <c r="D854" s="74">
        <v>43300</v>
      </c>
      <c r="E854">
        <v>5</v>
      </c>
      <c r="F854">
        <v>41</v>
      </c>
      <c r="G854">
        <v>200</v>
      </c>
      <c r="H854">
        <v>801.42500000000007</v>
      </c>
      <c r="I854" s="56">
        <v>7</v>
      </c>
      <c r="J854" s="82">
        <v>1101.67</v>
      </c>
    </row>
    <row r="855" spans="1:14" x14ac:dyDescent="0.25">
      <c r="A855">
        <v>1002</v>
      </c>
      <c r="B855" t="s">
        <v>28</v>
      </c>
      <c r="C855" t="s">
        <v>35</v>
      </c>
      <c r="D855" s="74">
        <v>43300</v>
      </c>
      <c r="E855">
        <v>5</v>
      </c>
      <c r="F855">
        <v>41</v>
      </c>
      <c r="G855">
        <v>200</v>
      </c>
      <c r="H855">
        <v>801.42500000000007</v>
      </c>
      <c r="I855" s="56">
        <v>7</v>
      </c>
      <c r="J855" s="56">
        <v>873.94</v>
      </c>
    </row>
    <row r="856" spans="1:14" x14ac:dyDescent="0.25">
      <c r="A856">
        <v>1003</v>
      </c>
      <c r="B856" t="s">
        <v>72</v>
      </c>
      <c r="C856" t="s">
        <v>31</v>
      </c>
      <c r="D856" s="74">
        <v>43300</v>
      </c>
      <c r="E856">
        <v>5</v>
      </c>
      <c r="F856">
        <v>41</v>
      </c>
      <c r="G856">
        <v>200</v>
      </c>
      <c r="H856">
        <v>801.42500000000007</v>
      </c>
      <c r="I856" s="56">
        <v>9</v>
      </c>
      <c r="J856" s="56">
        <v>1200.76</v>
      </c>
      <c r="K856" s="6">
        <f t="shared" ref="K856" si="192">AVERAGE(J856:J860)</f>
        <v>1030.3259999999998</v>
      </c>
      <c r="L856" s="33">
        <f t="shared" ref="L856" si="193">STDEV(J856:J860)</f>
        <v>315.59464179545336</v>
      </c>
      <c r="M856" s="33">
        <f t="shared" ref="M856" si="194">K856+1.5*L856</f>
        <v>1503.7179626931797</v>
      </c>
      <c r="N856" s="33">
        <f t="shared" ref="N856" si="195">K856-1.5*L856</f>
        <v>556.93403730681973</v>
      </c>
    </row>
    <row r="857" spans="1:14" x14ac:dyDescent="0.25">
      <c r="A857">
        <v>1003</v>
      </c>
      <c r="B857" t="s">
        <v>72</v>
      </c>
      <c r="C857" t="s">
        <v>32</v>
      </c>
      <c r="D857" s="74">
        <v>43300</v>
      </c>
      <c r="E857">
        <v>5</v>
      </c>
      <c r="F857">
        <v>41</v>
      </c>
      <c r="G857">
        <v>200</v>
      </c>
      <c r="H857">
        <v>801.42500000000007</v>
      </c>
      <c r="I857" s="56">
        <v>8</v>
      </c>
      <c r="J857" s="56">
        <v>1207.99</v>
      </c>
    </row>
    <row r="858" spans="1:14" x14ac:dyDescent="0.25">
      <c r="A858">
        <v>1003</v>
      </c>
      <c r="B858" t="s">
        <v>72</v>
      </c>
      <c r="C858" t="s">
        <v>33</v>
      </c>
      <c r="D858" s="74">
        <v>43300</v>
      </c>
      <c r="E858">
        <v>5</v>
      </c>
      <c r="F858">
        <v>41</v>
      </c>
      <c r="G858">
        <v>200</v>
      </c>
      <c r="H858">
        <v>801.42500000000007</v>
      </c>
      <c r="I858" s="56">
        <v>6</v>
      </c>
      <c r="J858" s="82">
        <v>510.9</v>
      </c>
    </row>
    <row r="859" spans="1:14" x14ac:dyDescent="0.25">
      <c r="A859">
        <v>1003</v>
      </c>
      <c r="B859" t="s">
        <v>72</v>
      </c>
      <c r="C859" t="s">
        <v>34</v>
      </c>
      <c r="D859" s="74">
        <v>43300</v>
      </c>
      <c r="E859">
        <v>5</v>
      </c>
      <c r="F859">
        <v>41</v>
      </c>
      <c r="G859">
        <v>200</v>
      </c>
      <c r="H859">
        <v>801.42500000000007</v>
      </c>
      <c r="I859" s="56">
        <v>7</v>
      </c>
      <c r="J859" s="56">
        <v>1279.25</v>
      </c>
    </row>
    <row r="860" spans="1:14" x14ac:dyDescent="0.25">
      <c r="A860">
        <v>1003</v>
      </c>
      <c r="B860" t="s">
        <v>72</v>
      </c>
      <c r="C860" t="s">
        <v>35</v>
      </c>
      <c r="D860" s="74">
        <v>43300</v>
      </c>
      <c r="E860">
        <v>5</v>
      </c>
      <c r="F860">
        <v>41</v>
      </c>
      <c r="G860">
        <v>200</v>
      </c>
      <c r="H860">
        <v>801.42500000000007</v>
      </c>
      <c r="I860" s="56">
        <v>7</v>
      </c>
      <c r="J860" s="56">
        <v>952.73</v>
      </c>
    </row>
    <row r="861" spans="1:14" x14ac:dyDescent="0.25">
      <c r="A861">
        <v>1004</v>
      </c>
      <c r="B861" t="s">
        <v>69</v>
      </c>
      <c r="C861" t="s">
        <v>31</v>
      </c>
      <c r="D861" s="74">
        <v>43300</v>
      </c>
      <c r="E861">
        <v>5</v>
      </c>
      <c r="F861">
        <v>41</v>
      </c>
      <c r="G861">
        <v>200</v>
      </c>
      <c r="H861">
        <v>801.42500000000007</v>
      </c>
      <c r="I861" s="56">
        <v>5</v>
      </c>
      <c r="J861" s="56">
        <v>731.61</v>
      </c>
      <c r="K861" s="6">
        <f t="shared" ref="K861" si="196">AVERAGE(J861:J865)</f>
        <v>719.2879999999999</v>
      </c>
      <c r="L861" s="33">
        <f t="shared" ref="L861" si="197">STDEV(J861:J865)</f>
        <v>145.6311892075322</v>
      </c>
      <c r="M861" s="33">
        <f t="shared" ref="M861" si="198">K861+1.5*L861</f>
        <v>937.73478381129826</v>
      </c>
      <c r="N861" s="33">
        <f t="shared" ref="N861" si="199">K861-1.5*L861</f>
        <v>500.84121618870159</v>
      </c>
    </row>
    <row r="862" spans="1:14" x14ac:dyDescent="0.25">
      <c r="A862">
        <v>1004</v>
      </c>
      <c r="B862" t="s">
        <v>69</v>
      </c>
      <c r="C862" t="s">
        <v>32</v>
      </c>
      <c r="D862" s="74">
        <v>43300</v>
      </c>
      <c r="E862">
        <v>5</v>
      </c>
      <c r="F862">
        <v>41</v>
      </c>
      <c r="G862">
        <v>200</v>
      </c>
      <c r="H862">
        <v>801.42500000000007</v>
      </c>
      <c r="I862" s="56">
        <v>6</v>
      </c>
      <c r="J862" s="56">
        <v>590.29999999999995</v>
      </c>
    </row>
    <row r="863" spans="1:14" x14ac:dyDescent="0.25">
      <c r="A863">
        <v>1004</v>
      </c>
      <c r="B863" t="s">
        <v>69</v>
      </c>
      <c r="C863" t="s">
        <v>33</v>
      </c>
      <c r="D863" s="74">
        <v>43300</v>
      </c>
      <c r="E863">
        <v>5</v>
      </c>
      <c r="F863">
        <v>41</v>
      </c>
      <c r="G863">
        <v>200</v>
      </c>
      <c r="H863">
        <v>801.42500000000007</v>
      </c>
      <c r="I863" s="56">
        <v>6</v>
      </c>
      <c r="J863" s="56">
        <v>581.34</v>
      </c>
    </row>
    <row r="864" spans="1:14" x14ac:dyDescent="0.25">
      <c r="A864">
        <v>1004</v>
      </c>
      <c r="B864" t="s">
        <v>69</v>
      </c>
      <c r="C864" t="s">
        <v>34</v>
      </c>
      <c r="D864" s="74">
        <v>43300</v>
      </c>
      <c r="E864">
        <v>5</v>
      </c>
      <c r="F864">
        <v>41</v>
      </c>
      <c r="G864">
        <v>200</v>
      </c>
      <c r="H864">
        <v>801.42500000000007</v>
      </c>
      <c r="I864" s="56">
        <v>7</v>
      </c>
      <c r="J864" s="56">
        <v>937.7</v>
      </c>
    </row>
    <row r="865" spans="1:14" x14ac:dyDescent="0.25">
      <c r="A865">
        <v>1004</v>
      </c>
      <c r="B865" t="s">
        <v>69</v>
      </c>
      <c r="C865" t="s">
        <v>35</v>
      </c>
      <c r="D865" s="74">
        <v>43300</v>
      </c>
      <c r="E865">
        <v>5</v>
      </c>
      <c r="F865">
        <v>41</v>
      </c>
      <c r="G865">
        <v>200</v>
      </c>
      <c r="H865">
        <v>801.42500000000007</v>
      </c>
      <c r="I865" s="56">
        <v>8</v>
      </c>
      <c r="J865" s="56">
        <v>755.49</v>
      </c>
    </row>
    <row r="866" spans="1:14" x14ac:dyDescent="0.25">
      <c r="A866">
        <v>1005</v>
      </c>
      <c r="B866" t="s">
        <v>69</v>
      </c>
      <c r="C866" t="s">
        <v>31</v>
      </c>
      <c r="D866" s="74">
        <v>43300</v>
      </c>
      <c r="E866">
        <v>5</v>
      </c>
      <c r="F866">
        <v>41</v>
      </c>
      <c r="G866">
        <v>200</v>
      </c>
      <c r="H866">
        <v>801.42500000000007</v>
      </c>
      <c r="I866" s="56">
        <v>9</v>
      </c>
      <c r="J866" s="56">
        <v>922.36</v>
      </c>
      <c r="K866" s="6">
        <f t="shared" ref="K866" si="200">AVERAGE(J866:J870)</f>
        <v>1028.808</v>
      </c>
      <c r="L866" s="33">
        <f t="shared" ref="L866" si="201">STDEV(J866:J870)</f>
        <v>153.07736759560439</v>
      </c>
      <c r="M866" s="33">
        <f t="shared" ref="M866" si="202">K866+1.5*L866</f>
        <v>1258.4240513934064</v>
      </c>
      <c r="N866" s="33">
        <f t="shared" ref="N866" si="203">K866-1.5*L866</f>
        <v>799.19194860659343</v>
      </c>
    </row>
    <row r="867" spans="1:14" x14ac:dyDescent="0.25">
      <c r="A867">
        <v>1005</v>
      </c>
      <c r="B867" t="s">
        <v>69</v>
      </c>
      <c r="C867" t="s">
        <v>32</v>
      </c>
      <c r="D867" s="74">
        <v>43300</v>
      </c>
      <c r="E867">
        <v>5</v>
      </c>
      <c r="F867">
        <v>41</v>
      </c>
      <c r="G867">
        <v>200</v>
      </c>
      <c r="H867">
        <v>801.42500000000007</v>
      </c>
      <c r="I867" s="56">
        <v>8</v>
      </c>
      <c r="J867" s="56">
        <v>1020.43</v>
      </c>
    </row>
    <row r="868" spans="1:14" x14ac:dyDescent="0.25">
      <c r="A868">
        <v>1005</v>
      </c>
      <c r="B868" t="s">
        <v>69</v>
      </c>
      <c r="C868" t="s">
        <v>33</v>
      </c>
      <c r="D868" s="74">
        <v>43300</v>
      </c>
      <c r="E868">
        <v>5</v>
      </c>
      <c r="F868">
        <v>41</v>
      </c>
      <c r="G868">
        <v>200</v>
      </c>
      <c r="H868">
        <v>801.42500000000007</v>
      </c>
      <c r="I868" s="56">
        <v>8</v>
      </c>
      <c r="J868" s="56">
        <v>1203.6400000000001</v>
      </c>
    </row>
    <row r="869" spans="1:14" x14ac:dyDescent="0.25">
      <c r="A869">
        <v>1005</v>
      </c>
      <c r="B869" t="s">
        <v>69</v>
      </c>
      <c r="C869" t="s">
        <v>34</v>
      </c>
      <c r="D869" s="74">
        <v>43300</v>
      </c>
      <c r="E869">
        <v>5</v>
      </c>
      <c r="F869">
        <v>41</v>
      </c>
      <c r="G869">
        <v>200</v>
      </c>
      <c r="H869">
        <v>801.42500000000007</v>
      </c>
      <c r="I869" s="56">
        <v>8</v>
      </c>
      <c r="J869" s="56">
        <v>840.75</v>
      </c>
    </row>
    <row r="870" spans="1:14" x14ac:dyDescent="0.25">
      <c r="A870">
        <v>1005</v>
      </c>
      <c r="B870" t="s">
        <v>69</v>
      </c>
      <c r="C870" t="s">
        <v>35</v>
      </c>
      <c r="D870" s="74">
        <v>43300</v>
      </c>
      <c r="E870">
        <v>5</v>
      </c>
      <c r="F870">
        <v>41</v>
      </c>
      <c r="G870">
        <v>200</v>
      </c>
      <c r="H870">
        <v>801.42500000000007</v>
      </c>
      <c r="I870" s="56">
        <v>9</v>
      </c>
      <c r="J870" s="56">
        <v>1156.8599999999999</v>
      </c>
    </row>
    <row r="871" spans="1:14" x14ac:dyDescent="0.25">
      <c r="A871">
        <v>1006</v>
      </c>
      <c r="B871" t="s">
        <v>72</v>
      </c>
      <c r="C871" t="s">
        <v>31</v>
      </c>
      <c r="D871" s="74">
        <v>43300</v>
      </c>
      <c r="E871">
        <v>5</v>
      </c>
      <c r="F871">
        <v>41</v>
      </c>
      <c r="G871">
        <v>200</v>
      </c>
      <c r="H871">
        <v>801.42500000000007</v>
      </c>
      <c r="I871" s="56">
        <v>9</v>
      </c>
      <c r="J871" s="82">
        <v>785.73</v>
      </c>
      <c r="K871" s="6">
        <f t="shared" ref="K871" si="204">AVERAGE(J871:J875)</f>
        <v>1106.6420000000001</v>
      </c>
      <c r="L871" s="33">
        <f t="shared" ref="L871" si="205">STDEV(J871:J875)</f>
        <v>208.5623834012261</v>
      </c>
      <c r="M871" s="33">
        <f t="shared" ref="M871" si="206">K871+1.5*L871</f>
        <v>1419.4855751018392</v>
      </c>
      <c r="N871" s="33">
        <f t="shared" ref="N871" si="207">K871-1.5*L871</f>
        <v>793.79842489816087</v>
      </c>
    </row>
    <row r="872" spans="1:14" x14ac:dyDescent="0.25">
      <c r="A872">
        <v>1006</v>
      </c>
      <c r="B872" t="s">
        <v>72</v>
      </c>
      <c r="C872" t="s">
        <v>32</v>
      </c>
      <c r="D872" s="74">
        <v>43300</v>
      </c>
      <c r="E872">
        <v>5</v>
      </c>
      <c r="F872">
        <v>41</v>
      </c>
      <c r="G872">
        <v>200</v>
      </c>
      <c r="H872">
        <v>801.42500000000007</v>
      </c>
      <c r="I872" s="56">
        <v>8</v>
      </c>
      <c r="J872" s="56">
        <v>1251.3</v>
      </c>
    </row>
    <row r="873" spans="1:14" x14ac:dyDescent="0.25">
      <c r="A873">
        <v>1006</v>
      </c>
      <c r="B873" t="s">
        <v>72</v>
      </c>
      <c r="C873" t="s">
        <v>33</v>
      </c>
      <c r="D873" s="74">
        <v>43300</v>
      </c>
      <c r="E873">
        <v>5</v>
      </c>
      <c r="F873">
        <v>41</v>
      </c>
      <c r="G873">
        <v>200</v>
      </c>
      <c r="H873">
        <v>801.42500000000007</v>
      </c>
      <c r="I873" s="56">
        <v>9</v>
      </c>
      <c r="J873" s="56">
        <v>1076.72</v>
      </c>
    </row>
    <row r="874" spans="1:14" x14ac:dyDescent="0.25">
      <c r="A874">
        <v>1006</v>
      </c>
      <c r="B874" t="s">
        <v>72</v>
      </c>
      <c r="C874" t="s">
        <v>34</v>
      </c>
      <c r="D874" s="74">
        <v>43300</v>
      </c>
      <c r="E874">
        <v>5</v>
      </c>
      <c r="F874">
        <v>41</v>
      </c>
      <c r="G874">
        <v>200</v>
      </c>
      <c r="H874">
        <v>801.42500000000007</v>
      </c>
      <c r="I874" s="56">
        <v>9</v>
      </c>
      <c r="J874" s="56">
        <v>1091.55</v>
      </c>
    </row>
    <row r="875" spans="1:14" x14ac:dyDescent="0.25">
      <c r="A875">
        <v>1006</v>
      </c>
      <c r="B875" t="s">
        <v>72</v>
      </c>
      <c r="C875" t="s">
        <v>35</v>
      </c>
      <c r="D875" s="74">
        <v>43300</v>
      </c>
      <c r="E875">
        <v>5</v>
      </c>
      <c r="F875">
        <v>41</v>
      </c>
      <c r="G875">
        <v>200</v>
      </c>
      <c r="H875">
        <v>801.42500000000007</v>
      </c>
      <c r="I875" s="56">
        <v>8</v>
      </c>
      <c r="J875" s="56">
        <v>1327.91</v>
      </c>
    </row>
    <row r="876" spans="1:14" x14ac:dyDescent="0.25">
      <c r="A876">
        <v>1007</v>
      </c>
      <c r="B876" t="s">
        <v>70</v>
      </c>
      <c r="C876" t="s">
        <v>31</v>
      </c>
      <c r="D876" s="74">
        <v>43300</v>
      </c>
      <c r="E876">
        <v>5</v>
      </c>
      <c r="F876">
        <v>41</v>
      </c>
      <c r="G876">
        <v>200</v>
      </c>
      <c r="H876">
        <v>801.42500000000007</v>
      </c>
      <c r="I876" s="56">
        <v>6</v>
      </c>
      <c r="J876" s="56">
        <v>623.75</v>
      </c>
      <c r="K876" s="6">
        <f t="shared" ref="K876" si="208">AVERAGE(J876:J880)</f>
        <v>705.59400000000005</v>
      </c>
      <c r="L876" s="33">
        <f t="shared" ref="L876" si="209">STDEV(J876:J880)</f>
        <v>231.24221139316194</v>
      </c>
      <c r="M876" s="33">
        <f t="shared" ref="M876" si="210">K876+1.5*L876</f>
        <v>1052.4573170897429</v>
      </c>
      <c r="N876" s="33">
        <f t="shared" ref="N876" si="211">K876-1.5*L876</f>
        <v>358.73068291025714</v>
      </c>
    </row>
    <row r="877" spans="1:14" x14ac:dyDescent="0.25">
      <c r="A877">
        <v>1007</v>
      </c>
      <c r="B877" t="s">
        <v>70</v>
      </c>
      <c r="C877" t="s">
        <v>32</v>
      </c>
      <c r="D877" s="74">
        <v>43300</v>
      </c>
      <c r="E877">
        <v>5</v>
      </c>
      <c r="F877">
        <v>41</v>
      </c>
      <c r="G877">
        <v>200</v>
      </c>
      <c r="H877">
        <v>801.42500000000007</v>
      </c>
      <c r="I877" s="56">
        <v>7</v>
      </c>
      <c r="J877" s="56">
        <v>461.45</v>
      </c>
    </row>
    <row r="878" spans="1:14" x14ac:dyDescent="0.25">
      <c r="A878">
        <v>1007</v>
      </c>
      <c r="B878" t="s">
        <v>70</v>
      </c>
      <c r="C878" t="s">
        <v>33</v>
      </c>
      <c r="D878" s="74">
        <v>43300</v>
      </c>
      <c r="E878">
        <v>5</v>
      </c>
      <c r="F878">
        <v>41</v>
      </c>
      <c r="G878">
        <v>200</v>
      </c>
      <c r="H878">
        <v>801.42500000000007</v>
      </c>
      <c r="I878" s="56">
        <v>7</v>
      </c>
      <c r="J878" s="56">
        <v>554.04</v>
      </c>
    </row>
    <row r="879" spans="1:14" x14ac:dyDescent="0.25">
      <c r="A879">
        <v>1007</v>
      </c>
      <c r="B879" t="s">
        <v>70</v>
      </c>
      <c r="C879" t="s">
        <v>34</v>
      </c>
      <c r="D879" s="74">
        <v>43300</v>
      </c>
      <c r="E879">
        <v>5</v>
      </c>
      <c r="F879">
        <v>41</v>
      </c>
      <c r="G879">
        <v>200</v>
      </c>
      <c r="H879">
        <v>801.42500000000007</v>
      </c>
      <c r="I879" s="56">
        <v>5</v>
      </c>
      <c r="J879" s="56">
        <v>871.58</v>
      </c>
    </row>
    <row r="880" spans="1:14" x14ac:dyDescent="0.25">
      <c r="A880">
        <v>1007</v>
      </c>
      <c r="B880" t="s">
        <v>70</v>
      </c>
      <c r="C880" t="s">
        <v>35</v>
      </c>
      <c r="D880" s="74">
        <v>43300</v>
      </c>
      <c r="E880">
        <v>5</v>
      </c>
      <c r="F880">
        <v>41</v>
      </c>
      <c r="G880">
        <v>200</v>
      </c>
      <c r="H880">
        <v>801.42500000000007</v>
      </c>
      <c r="I880" s="56">
        <v>7</v>
      </c>
      <c r="J880" s="56">
        <v>1017.15</v>
      </c>
    </row>
    <row r="881" spans="1:14" x14ac:dyDescent="0.25">
      <c r="A881">
        <v>1008</v>
      </c>
      <c r="B881" t="s">
        <v>28</v>
      </c>
      <c r="C881" t="s">
        <v>31</v>
      </c>
      <c r="D881" s="74">
        <v>43300</v>
      </c>
      <c r="E881">
        <v>5</v>
      </c>
      <c r="F881">
        <v>41</v>
      </c>
      <c r="G881">
        <v>200</v>
      </c>
      <c r="H881">
        <v>801.42500000000007</v>
      </c>
      <c r="I881" s="56">
        <v>10</v>
      </c>
      <c r="J881" s="56">
        <v>1013.25</v>
      </c>
      <c r="K881" s="6">
        <f t="shared" ref="K881" si="212">AVERAGE(J881:J885)</f>
        <v>980.952</v>
      </c>
      <c r="L881" s="33">
        <f t="shared" ref="L881" si="213">STDEV(J881:J885)</f>
        <v>80.759408244488739</v>
      </c>
      <c r="M881" s="33">
        <f t="shared" ref="M881" si="214">K881+1.5*L881</f>
        <v>1102.0911123667331</v>
      </c>
      <c r="N881" s="33">
        <f t="shared" ref="N881" si="215">K881-1.5*L881</f>
        <v>859.81288763326688</v>
      </c>
    </row>
    <row r="882" spans="1:14" x14ac:dyDescent="0.25">
      <c r="A882">
        <v>1008</v>
      </c>
      <c r="B882" t="s">
        <v>28</v>
      </c>
      <c r="C882" t="s">
        <v>32</v>
      </c>
      <c r="D882" s="74">
        <v>43300</v>
      </c>
      <c r="E882">
        <v>5</v>
      </c>
      <c r="F882">
        <v>41</v>
      </c>
      <c r="G882">
        <v>200</v>
      </c>
      <c r="H882">
        <v>801.42500000000007</v>
      </c>
      <c r="I882" s="56">
        <v>8</v>
      </c>
      <c r="J882" s="56">
        <v>929.75</v>
      </c>
    </row>
    <row r="883" spans="1:14" x14ac:dyDescent="0.25">
      <c r="A883">
        <v>1008</v>
      </c>
      <c r="B883" t="s">
        <v>28</v>
      </c>
      <c r="C883" t="s">
        <v>33</v>
      </c>
      <c r="D883" s="74">
        <v>43300</v>
      </c>
      <c r="E883">
        <v>5</v>
      </c>
      <c r="F883">
        <v>41</v>
      </c>
      <c r="G883">
        <v>200</v>
      </c>
      <c r="H883">
        <v>801.42500000000007</v>
      </c>
      <c r="I883" s="56">
        <v>7</v>
      </c>
      <c r="J883" s="56">
        <v>887.15</v>
      </c>
    </row>
    <row r="884" spans="1:14" x14ac:dyDescent="0.25">
      <c r="A884">
        <v>1008</v>
      </c>
      <c r="B884" t="s">
        <v>28</v>
      </c>
      <c r="C884" t="s">
        <v>34</v>
      </c>
      <c r="D884" s="74">
        <v>43300</v>
      </c>
      <c r="E884">
        <v>5</v>
      </c>
      <c r="F884">
        <v>41</v>
      </c>
      <c r="G884">
        <v>200</v>
      </c>
      <c r="H884">
        <v>801.42500000000007</v>
      </c>
      <c r="I884" s="56">
        <v>6</v>
      </c>
      <c r="J884" s="56">
        <v>977</v>
      </c>
    </row>
    <row r="885" spans="1:14" x14ac:dyDescent="0.25">
      <c r="A885">
        <v>1008</v>
      </c>
      <c r="B885" t="s">
        <v>28</v>
      </c>
      <c r="C885" t="s">
        <v>35</v>
      </c>
      <c r="D885" s="74">
        <v>43300</v>
      </c>
      <c r="E885">
        <v>5</v>
      </c>
      <c r="F885">
        <v>41</v>
      </c>
      <c r="G885">
        <v>200</v>
      </c>
      <c r="H885">
        <v>801.42500000000007</v>
      </c>
      <c r="I885" s="56">
        <v>8</v>
      </c>
      <c r="J885" s="56">
        <v>1097.6099999999999</v>
      </c>
    </row>
    <row r="886" spans="1:14" x14ac:dyDescent="0.25">
      <c r="A886">
        <v>1009</v>
      </c>
      <c r="B886" t="s">
        <v>28</v>
      </c>
      <c r="C886" t="s">
        <v>31</v>
      </c>
      <c r="D886" s="74">
        <v>43300</v>
      </c>
      <c r="E886">
        <v>5</v>
      </c>
      <c r="F886">
        <v>41</v>
      </c>
      <c r="G886">
        <v>200</v>
      </c>
      <c r="H886">
        <v>801.42500000000007</v>
      </c>
      <c r="I886" s="56">
        <v>13</v>
      </c>
      <c r="J886" s="56">
        <v>816.65</v>
      </c>
      <c r="K886" s="6">
        <f t="shared" ref="K886" si="216">AVERAGE(J886:J890)</f>
        <v>1036.838</v>
      </c>
      <c r="L886" s="33">
        <f t="shared" ref="L886" si="217">STDEV(J886:J890)</f>
        <v>282.90444741997294</v>
      </c>
      <c r="M886" s="33">
        <f t="shared" ref="M886" si="218">K886+1.5*L886</f>
        <v>1461.1946711299593</v>
      </c>
      <c r="N886" s="33">
        <f t="shared" ref="N886" si="219">K886-1.5*L886</f>
        <v>612.48132887004056</v>
      </c>
    </row>
    <row r="887" spans="1:14" x14ac:dyDescent="0.25">
      <c r="A887">
        <v>1009</v>
      </c>
      <c r="B887" t="s">
        <v>28</v>
      </c>
      <c r="C887" t="s">
        <v>32</v>
      </c>
      <c r="D887" s="74">
        <v>43300</v>
      </c>
      <c r="E887">
        <v>5</v>
      </c>
      <c r="F887">
        <v>41</v>
      </c>
      <c r="G887">
        <v>200</v>
      </c>
      <c r="H887">
        <v>801.42500000000007</v>
      </c>
      <c r="I887" s="56">
        <v>8</v>
      </c>
      <c r="J887" s="56">
        <v>1447.21</v>
      </c>
    </row>
    <row r="888" spans="1:14" x14ac:dyDescent="0.25">
      <c r="A888">
        <v>1009</v>
      </c>
      <c r="B888" t="s">
        <v>28</v>
      </c>
      <c r="C888" t="s">
        <v>33</v>
      </c>
      <c r="D888" s="74">
        <v>43300</v>
      </c>
      <c r="E888">
        <v>5</v>
      </c>
      <c r="F888">
        <v>41</v>
      </c>
      <c r="G888">
        <v>200</v>
      </c>
      <c r="H888">
        <v>801.42500000000007</v>
      </c>
      <c r="I888" s="56">
        <v>8</v>
      </c>
      <c r="J888" s="56">
        <v>1218.3399999999999</v>
      </c>
    </row>
    <row r="889" spans="1:14" x14ac:dyDescent="0.25">
      <c r="A889">
        <v>1009</v>
      </c>
      <c r="B889" t="s">
        <v>28</v>
      </c>
      <c r="C889" t="s">
        <v>34</v>
      </c>
      <c r="D889" s="74">
        <v>43300</v>
      </c>
      <c r="E889">
        <v>5</v>
      </c>
      <c r="F889">
        <v>41</v>
      </c>
      <c r="G889">
        <v>200</v>
      </c>
      <c r="H889">
        <v>801.42500000000007</v>
      </c>
      <c r="I889" s="56">
        <v>12</v>
      </c>
      <c r="J889" s="56">
        <v>875.83</v>
      </c>
    </row>
    <row r="890" spans="1:14" x14ac:dyDescent="0.25">
      <c r="A890">
        <v>1009</v>
      </c>
      <c r="B890" t="s">
        <v>28</v>
      </c>
      <c r="C890" t="s">
        <v>35</v>
      </c>
      <c r="D890" s="74">
        <v>43300</v>
      </c>
      <c r="E890">
        <v>5</v>
      </c>
      <c r="F890">
        <v>41</v>
      </c>
      <c r="G890">
        <v>200</v>
      </c>
      <c r="H890">
        <v>801.42500000000007</v>
      </c>
      <c r="I890" s="56">
        <v>7</v>
      </c>
      <c r="J890" s="56">
        <v>826.16</v>
      </c>
    </row>
    <row r="891" spans="1:14" x14ac:dyDescent="0.25">
      <c r="A891">
        <v>1010</v>
      </c>
      <c r="B891" t="s">
        <v>69</v>
      </c>
      <c r="C891" t="s">
        <v>31</v>
      </c>
      <c r="D891" s="74">
        <v>43300</v>
      </c>
      <c r="E891">
        <v>5</v>
      </c>
      <c r="F891">
        <v>41</v>
      </c>
      <c r="G891">
        <v>200</v>
      </c>
      <c r="H891">
        <v>801.42500000000007</v>
      </c>
      <c r="I891" s="56">
        <v>8</v>
      </c>
      <c r="J891" s="56">
        <v>1284.04</v>
      </c>
      <c r="K891" s="6">
        <f t="shared" ref="K891" si="220">AVERAGE(J891:J895)</f>
        <v>1099.4959999999999</v>
      </c>
      <c r="L891" s="33">
        <f t="shared" ref="L891" si="221">STDEV(J891:J895)</f>
        <v>214.49615947610911</v>
      </c>
      <c r="M891" s="33">
        <f t="shared" ref="M891" si="222">K891+1.5*L891</f>
        <v>1421.2402392141635</v>
      </c>
      <c r="N891" s="33">
        <f t="shared" ref="N891" si="223">K891-1.5*L891</f>
        <v>777.75176078583627</v>
      </c>
    </row>
    <row r="892" spans="1:14" x14ac:dyDescent="0.25">
      <c r="A892">
        <v>1010</v>
      </c>
      <c r="B892" t="s">
        <v>69</v>
      </c>
      <c r="C892" t="s">
        <v>32</v>
      </c>
      <c r="D892" s="74">
        <v>43300</v>
      </c>
      <c r="E892">
        <v>5</v>
      </c>
      <c r="F892">
        <v>41</v>
      </c>
      <c r="G892">
        <v>200</v>
      </c>
      <c r="H892">
        <v>801.42500000000007</v>
      </c>
      <c r="I892" s="56">
        <v>8</v>
      </c>
      <c r="J892" s="56">
        <v>956.89</v>
      </c>
    </row>
    <row r="893" spans="1:14" x14ac:dyDescent="0.25">
      <c r="A893">
        <v>1010</v>
      </c>
      <c r="B893" t="s">
        <v>69</v>
      </c>
      <c r="C893" t="s">
        <v>33</v>
      </c>
      <c r="D893" s="74">
        <v>43300</v>
      </c>
      <c r="E893">
        <v>5</v>
      </c>
      <c r="F893">
        <v>41</v>
      </c>
      <c r="G893">
        <v>200</v>
      </c>
      <c r="H893">
        <v>801.42500000000007</v>
      </c>
      <c r="I893" s="56">
        <v>9</v>
      </c>
      <c r="J893" s="56">
        <v>1185.26</v>
      </c>
    </row>
    <row r="894" spans="1:14" x14ac:dyDescent="0.25">
      <c r="A894">
        <v>1010</v>
      </c>
      <c r="B894" t="s">
        <v>69</v>
      </c>
      <c r="C894" t="s">
        <v>34</v>
      </c>
      <c r="D894" s="74">
        <v>43300</v>
      </c>
      <c r="E894">
        <v>5</v>
      </c>
      <c r="F894">
        <v>41</v>
      </c>
      <c r="G894">
        <v>200</v>
      </c>
      <c r="H894">
        <v>801.42500000000007</v>
      </c>
      <c r="I894" s="56">
        <v>7</v>
      </c>
      <c r="J894" s="56">
        <v>796.76</v>
      </c>
    </row>
    <row r="895" spans="1:14" x14ac:dyDescent="0.25">
      <c r="A895">
        <v>1010</v>
      </c>
      <c r="B895" t="s">
        <v>69</v>
      </c>
      <c r="C895" t="s">
        <v>35</v>
      </c>
      <c r="D895" s="74">
        <v>43300</v>
      </c>
      <c r="E895">
        <v>5</v>
      </c>
      <c r="F895">
        <v>41</v>
      </c>
      <c r="G895">
        <v>200</v>
      </c>
      <c r="H895">
        <v>801.42500000000007</v>
      </c>
      <c r="I895" s="56">
        <v>8</v>
      </c>
      <c r="J895" s="56">
        <v>1274.53</v>
      </c>
    </row>
    <row r="896" spans="1:14" x14ac:dyDescent="0.25">
      <c r="A896">
        <v>1011</v>
      </c>
      <c r="B896" t="s">
        <v>72</v>
      </c>
      <c r="C896" t="s">
        <v>31</v>
      </c>
      <c r="D896" s="74">
        <v>43300</v>
      </c>
      <c r="E896">
        <v>5</v>
      </c>
      <c r="F896">
        <v>41</v>
      </c>
      <c r="G896">
        <v>200</v>
      </c>
      <c r="H896">
        <v>801.42500000000007</v>
      </c>
      <c r="I896" s="56">
        <v>10</v>
      </c>
      <c r="J896" s="56">
        <v>1036.74</v>
      </c>
      <c r="K896" s="6">
        <f t="shared" ref="K896" si="224">AVERAGE(J896:J900)</f>
        <v>994.26199999999994</v>
      </c>
      <c r="L896" s="33">
        <f t="shared" ref="L896" si="225">STDEV(J896:J900)</f>
        <v>133.99846368522444</v>
      </c>
      <c r="M896" s="33">
        <f t="shared" ref="M896" si="226">K896+1.5*L896</f>
        <v>1195.2596955278366</v>
      </c>
      <c r="N896" s="33">
        <f t="shared" ref="N896" si="227">K896-1.5*L896</f>
        <v>793.2643044721633</v>
      </c>
    </row>
    <row r="897" spans="1:14" x14ac:dyDescent="0.25">
      <c r="A897">
        <v>1011</v>
      </c>
      <c r="B897" t="s">
        <v>72</v>
      </c>
      <c r="C897" t="s">
        <v>32</v>
      </c>
      <c r="D897" s="74">
        <v>43300</v>
      </c>
      <c r="E897">
        <v>5</v>
      </c>
      <c r="F897">
        <v>41</v>
      </c>
      <c r="G897">
        <v>200</v>
      </c>
      <c r="H897">
        <v>801.42500000000007</v>
      </c>
      <c r="I897" s="56">
        <v>7</v>
      </c>
      <c r="J897" s="56">
        <v>809.33</v>
      </c>
    </row>
    <row r="898" spans="1:14" x14ac:dyDescent="0.25">
      <c r="A898">
        <v>1011</v>
      </c>
      <c r="B898" t="s">
        <v>72</v>
      </c>
      <c r="C898" t="s">
        <v>33</v>
      </c>
      <c r="D898" s="74">
        <v>43300</v>
      </c>
      <c r="E898">
        <v>5</v>
      </c>
      <c r="F898">
        <v>41</v>
      </c>
      <c r="G898">
        <v>200</v>
      </c>
      <c r="H898">
        <v>801.42500000000007</v>
      </c>
      <c r="I898" s="56">
        <v>10</v>
      </c>
      <c r="J898" s="56">
        <v>1032.1400000000001</v>
      </c>
    </row>
    <row r="899" spans="1:14" x14ac:dyDescent="0.25">
      <c r="A899">
        <v>1011</v>
      </c>
      <c r="B899" t="s">
        <v>72</v>
      </c>
      <c r="C899" t="s">
        <v>34</v>
      </c>
      <c r="D899" s="74">
        <v>43300</v>
      </c>
      <c r="E899">
        <v>5</v>
      </c>
      <c r="F899">
        <v>41</v>
      </c>
      <c r="G899">
        <v>200</v>
      </c>
      <c r="H899">
        <v>801.42500000000007</v>
      </c>
      <c r="I899" s="56">
        <v>9</v>
      </c>
      <c r="J899" s="56">
        <v>1166.79</v>
      </c>
    </row>
    <row r="900" spans="1:14" x14ac:dyDescent="0.25">
      <c r="A900">
        <v>1011</v>
      </c>
      <c r="B900" t="s">
        <v>72</v>
      </c>
      <c r="C900" t="s">
        <v>35</v>
      </c>
      <c r="D900" s="74">
        <v>43300</v>
      </c>
      <c r="E900">
        <v>5</v>
      </c>
      <c r="F900">
        <v>41</v>
      </c>
      <c r="G900">
        <v>200</v>
      </c>
      <c r="H900">
        <v>801.42500000000007</v>
      </c>
      <c r="I900" s="56">
        <v>7</v>
      </c>
      <c r="J900" s="56">
        <v>926.31</v>
      </c>
    </row>
    <row r="901" spans="1:14" x14ac:dyDescent="0.25">
      <c r="A901">
        <v>1012</v>
      </c>
      <c r="B901" t="s">
        <v>70</v>
      </c>
      <c r="C901" t="s">
        <v>31</v>
      </c>
      <c r="D901" s="74">
        <v>43300</v>
      </c>
      <c r="E901">
        <v>5</v>
      </c>
      <c r="F901">
        <v>41</v>
      </c>
      <c r="G901">
        <v>200</v>
      </c>
      <c r="H901">
        <v>801.42500000000007</v>
      </c>
      <c r="I901" s="56">
        <v>9</v>
      </c>
      <c r="J901" s="56">
        <v>671.08</v>
      </c>
      <c r="K901" s="6">
        <f t="shared" ref="K901" si="228">AVERAGE(J901:J905)</f>
        <v>975.50200000000007</v>
      </c>
      <c r="L901" s="33">
        <f t="shared" ref="L901" si="229">STDEV(J901:J905)</f>
        <v>246.0297229401358</v>
      </c>
      <c r="M901" s="33">
        <f t="shared" ref="M901" si="230">K901+1.5*L901</f>
        <v>1344.5465844102036</v>
      </c>
      <c r="N901" s="33">
        <f t="shared" ref="N901" si="231">K901-1.5*L901</f>
        <v>606.45741558979637</v>
      </c>
    </row>
    <row r="902" spans="1:14" x14ac:dyDescent="0.25">
      <c r="A902">
        <v>1012</v>
      </c>
      <c r="B902" t="s">
        <v>70</v>
      </c>
      <c r="C902" t="s">
        <v>32</v>
      </c>
      <c r="D902" s="74">
        <v>43300</v>
      </c>
      <c r="E902">
        <v>5</v>
      </c>
      <c r="F902">
        <v>41</v>
      </c>
      <c r="G902">
        <v>200</v>
      </c>
      <c r="H902">
        <v>801.42500000000007</v>
      </c>
      <c r="I902" s="56">
        <v>7</v>
      </c>
      <c r="J902" s="56">
        <v>1100.47</v>
      </c>
    </row>
    <row r="903" spans="1:14" x14ac:dyDescent="0.25">
      <c r="A903">
        <v>1012</v>
      </c>
      <c r="B903" t="s">
        <v>70</v>
      </c>
      <c r="C903" t="s">
        <v>33</v>
      </c>
      <c r="D903" s="74">
        <v>43300</v>
      </c>
      <c r="E903">
        <v>5</v>
      </c>
      <c r="F903">
        <v>41</v>
      </c>
      <c r="G903">
        <v>200</v>
      </c>
      <c r="H903">
        <v>801.42500000000007</v>
      </c>
      <c r="I903" s="56">
        <v>6</v>
      </c>
      <c r="J903" s="56">
        <v>1318.25</v>
      </c>
    </row>
    <row r="904" spans="1:14" x14ac:dyDescent="0.25">
      <c r="A904">
        <v>1012</v>
      </c>
      <c r="B904" t="s">
        <v>70</v>
      </c>
      <c r="C904" t="s">
        <v>34</v>
      </c>
      <c r="D904" s="74">
        <v>43300</v>
      </c>
      <c r="E904">
        <v>5</v>
      </c>
      <c r="F904">
        <v>41</v>
      </c>
      <c r="G904">
        <v>200</v>
      </c>
      <c r="H904">
        <v>801.42500000000007</v>
      </c>
      <c r="I904" s="56">
        <v>5</v>
      </c>
      <c r="J904" s="56">
        <v>932.74</v>
      </c>
    </row>
    <row r="905" spans="1:14" x14ac:dyDescent="0.25">
      <c r="A905">
        <v>1012</v>
      </c>
      <c r="B905" t="s">
        <v>70</v>
      </c>
      <c r="C905" t="s">
        <v>35</v>
      </c>
      <c r="D905" s="74">
        <v>43300</v>
      </c>
      <c r="E905">
        <v>5</v>
      </c>
      <c r="F905">
        <v>41</v>
      </c>
      <c r="G905">
        <v>200</v>
      </c>
      <c r="H905">
        <v>801.42500000000007</v>
      </c>
      <c r="I905" s="56">
        <v>6</v>
      </c>
      <c r="J905" s="56">
        <v>854.97</v>
      </c>
    </row>
    <row r="906" spans="1:14" x14ac:dyDescent="0.25">
      <c r="A906">
        <v>1001</v>
      </c>
      <c r="B906" t="s">
        <v>70</v>
      </c>
      <c r="C906" t="s">
        <v>31</v>
      </c>
      <c r="D906" s="74">
        <v>43307</v>
      </c>
      <c r="E906">
        <v>6</v>
      </c>
      <c r="F906">
        <v>48</v>
      </c>
      <c r="G906">
        <v>207</v>
      </c>
      <c r="H906">
        <v>939.625</v>
      </c>
      <c r="I906" s="56">
        <v>7</v>
      </c>
      <c r="J906" s="56">
        <v>1381.93</v>
      </c>
      <c r="K906" s="6">
        <f>AVERAGE(J906:J910)</f>
        <v>1160.1420000000001</v>
      </c>
      <c r="L906" s="33">
        <f>STDEV(J906:J910)</f>
        <v>565.30863134220738</v>
      </c>
      <c r="M906" s="33">
        <f>K906+(1.5*L906)</f>
        <v>2008.1049470133112</v>
      </c>
      <c r="N906" s="33">
        <f>K906-(1.5*L906)</f>
        <v>312.17905298668893</v>
      </c>
    </row>
    <row r="907" spans="1:14" x14ac:dyDescent="0.25">
      <c r="A907">
        <v>1001</v>
      </c>
      <c r="B907" t="s">
        <v>70</v>
      </c>
      <c r="C907" t="s">
        <v>32</v>
      </c>
      <c r="D907" s="74">
        <v>43307</v>
      </c>
      <c r="E907">
        <v>6</v>
      </c>
      <c r="F907">
        <v>48</v>
      </c>
      <c r="G907">
        <v>207</v>
      </c>
      <c r="H907">
        <v>939.625</v>
      </c>
      <c r="I907" s="56">
        <v>6</v>
      </c>
      <c r="J907" s="56">
        <v>563.46</v>
      </c>
    </row>
    <row r="908" spans="1:14" x14ac:dyDescent="0.25">
      <c r="A908">
        <v>1001</v>
      </c>
      <c r="B908" t="s">
        <v>70</v>
      </c>
      <c r="C908" t="s">
        <v>33</v>
      </c>
      <c r="D908" s="74">
        <v>43307</v>
      </c>
      <c r="E908">
        <v>6</v>
      </c>
      <c r="F908">
        <v>48</v>
      </c>
      <c r="G908">
        <v>207</v>
      </c>
      <c r="H908">
        <v>939.625</v>
      </c>
      <c r="I908" s="56">
        <v>8</v>
      </c>
      <c r="J908" s="56">
        <v>758.15</v>
      </c>
    </row>
    <row r="909" spans="1:14" x14ac:dyDescent="0.25">
      <c r="A909">
        <v>1001</v>
      </c>
      <c r="B909" t="s">
        <v>70</v>
      </c>
      <c r="C909" t="s">
        <v>34</v>
      </c>
      <c r="D909" s="74">
        <v>43307</v>
      </c>
      <c r="E909">
        <v>6</v>
      </c>
      <c r="F909">
        <v>48</v>
      </c>
      <c r="G909">
        <v>207</v>
      </c>
      <c r="H909">
        <v>939.625</v>
      </c>
      <c r="I909" s="56">
        <v>10</v>
      </c>
      <c r="J909" s="56">
        <v>1095.98</v>
      </c>
    </row>
    <row r="910" spans="1:14" x14ac:dyDescent="0.25">
      <c r="A910">
        <v>1001</v>
      </c>
      <c r="B910" t="s">
        <v>70</v>
      </c>
      <c r="C910" t="s">
        <v>35</v>
      </c>
      <c r="D910" s="74">
        <v>43307</v>
      </c>
      <c r="E910">
        <v>6</v>
      </c>
      <c r="F910">
        <v>48</v>
      </c>
      <c r="G910">
        <v>207</v>
      </c>
      <c r="H910">
        <v>939.625</v>
      </c>
      <c r="I910" s="56">
        <v>9</v>
      </c>
      <c r="J910" s="82">
        <v>2001.19</v>
      </c>
    </row>
    <row r="911" spans="1:14" x14ac:dyDescent="0.25">
      <c r="A911">
        <v>1002</v>
      </c>
      <c r="B911" t="s">
        <v>28</v>
      </c>
      <c r="C911" t="s">
        <v>31</v>
      </c>
      <c r="D911" s="74">
        <v>43307</v>
      </c>
      <c r="E911">
        <v>6</v>
      </c>
      <c r="F911">
        <v>48</v>
      </c>
      <c r="G911">
        <v>207</v>
      </c>
      <c r="H911">
        <v>939.625</v>
      </c>
      <c r="I911" s="56">
        <v>7</v>
      </c>
      <c r="J911" s="56">
        <v>1107.78</v>
      </c>
      <c r="K911" s="6">
        <f t="shared" ref="K911" si="232">AVERAGE(J911:J915)</f>
        <v>1020.324</v>
      </c>
      <c r="L911" s="33">
        <f t="shared" ref="L911" si="233">STDEV(J911:J915)</f>
        <v>270.30254055409881</v>
      </c>
      <c r="M911" s="33">
        <f t="shared" ref="M911" si="234">K911+1.5*L911</f>
        <v>1425.7778108311481</v>
      </c>
      <c r="N911" s="33">
        <f t="shared" ref="N911" si="235">K911-1.5*L911</f>
        <v>614.87018916885177</v>
      </c>
    </row>
    <row r="912" spans="1:14" x14ac:dyDescent="0.25">
      <c r="A912">
        <v>1002</v>
      </c>
      <c r="B912" t="s">
        <v>28</v>
      </c>
      <c r="C912" t="s">
        <v>32</v>
      </c>
      <c r="D912" s="74">
        <v>43307</v>
      </c>
      <c r="E912">
        <v>6</v>
      </c>
      <c r="F912">
        <v>48</v>
      </c>
      <c r="G912">
        <v>207</v>
      </c>
      <c r="H912">
        <v>939.625</v>
      </c>
      <c r="I912" s="56">
        <v>6</v>
      </c>
      <c r="J912" s="56">
        <v>815.92</v>
      </c>
    </row>
    <row r="913" spans="1:14" x14ac:dyDescent="0.25">
      <c r="A913">
        <v>1002</v>
      </c>
      <c r="B913" t="s">
        <v>28</v>
      </c>
      <c r="C913" t="s">
        <v>33</v>
      </c>
      <c r="D913" s="74">
        <v>43307</v>
      </c>
      <c r="E913">
        <v>6</v>
      </c>
      <c r="F913">
        <v>48</v>
      </c>
      <c r="G913">
        <v>207</v>
      </c>
      <c r="H913">
        <v>939.625</v>
      </c>
      <c r="I913" s="56">
        <v>7</v>
      </c>
      <c r="J913" s="56">
        <v>964.39</v>
      </c>
    </row>
    <row r="914" spans="1:14" x14ac:dyDescent="0.25">
      <c r="A914">
        <v>1002</v>
      </c>
      <c r="B914" t="s">
        <v>28</v>
      </c>
      <c r="C914" t="s">
        <v>34</v>
      </c>
      <c r="D914" s="74">
        <v>43307</v>
      </c>
      <c r="E914">
        <v>6</v>
      </c>
      <c r="F914">
        <v>48</v>
      </c>
      <c r="G914">
        <v>207</v>
      </c>
      <c r="H914">
        <v>939.625</v>
      </c>
      <c r="I914" s="56">
        <v>6</v>
      </c>
      <c r="J914" s="56">
        <v>771.54</v>
      </c>
    </row>
    <row r="915" spans="1:14" x14ac:dyDescent="0.25">
      <c r="A915">
        <v>1002</v>
      </c>
      <c r="B915" t="s">
        <v>28</v>
      </c>
      <c r="C915" t="s">
        <v>35</v>
      </c>
      <c r="D915" s="74">
        <v>43307</v>
      </c>
      <c r="E915">
        <v>6</v>
      </c>
      <c r="F915">
        <v>48</v>
      </c>
      <c r="G915">
        <v>207</v>
      </c>
      <c r="H915">
        <v>939.625</v>
      </c>
      <c r="I915" s="56">
        <v>9</v>
      </c>
      <c r="J915" s="82">
        <v>1441.99</v>
      </c>
    </row>
    <row r="916" spans="1:14" x14ac:dyDescent="0.25">
      <c r="A916">
        <v>1003</v>
      </c>
      <c r="B916" t="s">
        <v>72</v>
      </c>
      <c r="C916" t="s">
        <v>31</v>
      </c>
      <c r="D916" s="74">
        <v>43307</v>
      </c>
      <c r="E916">
        <v>6</v>
      </c>
      <c r="F916">
        <v>48</v>
      </c>
      <c r="G916">
        <v>207</v>
      </c>
      <c r="H916">
        <v>939.625</v>
      </c>
      <c r="I916" s="56">
        <v>7</v>
      </c>
      <c r="J916" s="56">
        <v>1170.92</v>
      </c>
      <c r="K916" s="6">
        <f t="shared" ref="K916" si="236">AVERAGE(J916:J920)</f>
        <v>1120.9575000000002</v>
      </c>
      <c r="L916" s="33">
        <f t="shared" ref="L916" si="237">STDEV(J916:J920)</f>
        <v>92.756400093650356</v>
      </c>
      <c r="M916" s="33">
        <f t="shared" ref="M916" si="238">K916+1.5*L916</f>
        <v>1260.0921001404758</v>
      </c>
      <c r="N916" s="33">
        <f t="shared" ref="N916" si="239">K916-1.5*L916</f>
        <v>981.82289985952468</v>
      </c>
    </row>
    <row r="917" spans="1:14" x14ac:dyDescent="0.25">
      <c r="A917">
        <v>1003</v>
      </c>
      <c r="B917" t="s">
        <v>72</v>
      </c>
      <c r="C917" t="s">
        <v>32</v>
      </c>
      <c r="D917" s="74">
        <v>43307</v>
      </c>
      <c r="E917">
        <v>6</v>
      </c>
      <c r="F917">
        <v>48</v>
      </c>
      <c r="G917">
        <v>207</v>
      </c>
      <c r="H917">
        <v>939.625</v>
      </c>
      <c r="I917" s="56">
        <v>6</v>
      </c>
      <c r="J917" s="56">
        <v>1123.0899999999999</v>
      </c>
    </row>
    <row r="918" spans="1:14" x14ac:dyDescent="0.25">
      <c r="A918">
        <v>1003</v>
      </c>
      <c r="B918" t="s">
        <v>72</v>
      </c>
      <c r="C918" t="s">
        <v>33</v>
      </c>
      <c r="D918" s="74">
        <v>43307</v>
      </c>
      <c r="E918">
        <v>6</v>
      </c>
      <c r="F918">
        <v>48</v>
      </c>
      <c r="G918">
        <v>207</v>
      </c>
      <c r="H918">
        <v>939.625</v>
      </c>
      <c r="I918" s="56">
        <v>6</v>
      </c>
      <c r="J918" s="56">
        <v>1199.68</v>
      </c>
    </row>
    <row r="919" spans="1:14" x14ac:dyDescent="0.25">
      <c r="A919">
        <v>1003</v>
      </c>
      <c r="B919" t="s">
        <v>72</v>
      </c>
      <c r="C919" t="s">
        <v>34</v>
      </c>
      <c r="D919" s="74">
        <v>43307</v>
      </c>
      <c r="E919">
        <v>6</v>
      </c>
      <c r="F919">
        <v>48</v>
      </c>
      <c r="G919">
        <v>207</v>
      </c>
      <c r="H919">
        <v>939.625</v>
      </c>
      <c r="I919" s="56">
        <v>8</v>
      </c>
      <c r="J919" s="56">
        <v>990.14</v>
      </c>
    </row>
    <row r="920" spans="1:14" x14ac:dyDescent="0.25">
      <c r="A920">
        <v>1003</v>
      </c>
      <c r="B920" t="s">
        <v>72</v>
      </c>
      <c r="C920" t="s">
        <v>35</v>
      </c>
      <c r="D920" s="74">
        <v>43307</v>
      </c>
      <c r="E920">
        <v>6</v>
      </c>
      <c r="F920">
        <v>48</v>
      </c>
      <c r="G920">
        <v>207</v>
      </c>
      <c r="H920">
        <v>939.625</v>
      </c>
    </row>
    <row r="921" spans="1:14" x14ac:dyDescent="0.25">
      <c r="A921">
        <v>1004</v>
      </c>
      <c r="B921" t="s">
        <v>69</v>
      </c>
      <c r="C921" t="s">
        <v>31</v>
      </c>
      <c r="D921" s="74">
        <v>43307</v>
      </c>
      <c r="E921">
        <v>6</v>
      </c>
      <c r="F921">
        <v>48</v>
      </c>
      <c r="G921">
        <v>207</v>
      </c>
      <c r="H921">
        <v>939.625</v>
      </c>
      <c r="I921" s="56">
        <v>9</v>
      </c>
      <c r="J921" s="56">
        <v>1097.29</v>
      </c>
      <c r="K921" s="6">
        <f t="shared" ref="K921" si="240">AVERAGE(J921:J925)</f>
        <v>1462.2459999999999</v>
      </c>
      <c r="L921" s="33">
        <f t="shared" ref="L921" si="241">STDEV(J921:J925)</f>
        <v>695.36715904621246</v>
      </c>
      <c r="M921" s="33">
        <f t="shared" ref="M921" si="242">K921+1.5*L921</f>
        <v>2505.2967385693182</v>
      </c>
      <c r="N921" s="33">
        <f t="shared" ref="N921" si="243">K921-1.5*L921</f>
        <v>419.19526143068128</v>
      </c>
    </row>
    <row r="922" spans="1:14" x14ac:dyDescent="0.25">
      <c r="A922">
        <v>1004</v>
      </c>
      <c r="B922" t="s">
        <v>69</v>
      </c>
      <c r="C922" t="s">
        <v>32</v>
      </c>
      <c r="D922" s="74">
        <v>43307</v>
      </c>
      <c r="E922">
        <v>6</v>
      </c>
      <c r="F922">
        <v>48</v>
      </c>
      <c r="G922">
        <v>207</v>
      </c>
      <c r="H922">
        <v>939.625</v>
      </c>
      <c r="I922" s="56">
        <v>9</v>
      </c>
      <c r="J922" s="56">
        <v>1324.83</v>
      </c>
    </row>
    <row r="923" spans="1:14" x14ac:dyDescent="0.25">
      <c r="A923">
        <v>1004</v>
      </c>
      <c r="B923" t="s">
        <v>69</v>
      </c>
      <c r="C923" t="s">
        <v>33</v>
      </c>
      <c r="D923" s="74">
        <v>43307</v>
      </c>
      <c r="E923">
        <v>6</v>
      </c>
      <c r="F923">
        <v>48</v>
      </c>
      <c r="G923">
        <v>207</v>
      </c>
      <c r="H923">
        <v>939.625</v>
      </c>
      <c r="I923" s="56">
        <v>7</v>
      </c>
      <c r="J923" s="56">
        <v>897.05</v>
      </c>
    </row>
    <row r="924" spans="1:14" x14ac:dyDescent="0.25">
      <c r="A924">
        <v>1004</v>
      </c>
      <c r="B924" t="s">
        <v>69</v>
      </c>
      <c r="C924" t="s">
        <v>34</v>
      </c>
      <c r="D924" s="74">
        <v>43307</v>
      </c>
      <c r="E924">
        <v>6</v>
      </c>
      <c r="F924">
        <v>48</v>
      </c>
      <c r="G924">
        <v>207</v>
      </c>
      <c r="H924">
        <v>939.625</v>
      </c>
      <c r="I924" s="56">
        <v>10</v>
      </c>
      <c r="J924" s="82">
        <v>2664.15</v>
      </c>
    </row>
    <row r="925" spans="1:14" x14ac:dyDescent="0.25">
      <c r="A925">
        <v>1004</v>
      </c>
      <c r="B925" t="s">
        <v>69</v>
      </c>
      <c r="C925" t="s">
        <v>35</v>
      </c>
      <c r="D925" s="74">
        <v>43307</v>
      </c>
      <c r="E925">
        <v>6</v>
      </c>
      <c r="F925">
        <v>48</v>
      </c>
      <c r="G925">
        <v>207</v>
      </c>
      <c r="H925">
        <v>939.625</v>
      </c>
      <c r="I925" s="56">
        <v>7</v>
      </c>
      <c r="J925" s="56">
        <v>1327.91</v>
      </c>
    </row>
    <row r="926" spans="1:14" x14ac:dyDescent="0.25">
      <c r="A926">
        <v>1005</v>
      </c>
      <c r="B926" t="s">
        <v>69</v>
      </c>
      <c r="C926" t="s">
        <v>31</v>
      </c>
      <c r="D926" s="74">
        <v>43307</v>
      </c>
      <c r="E926">
        <v>6</v>
      </c>
      <c r="F926">
        <v>48</v>
      </c>
      <c r="G926">
        <v>207</v>
      </c>
      <c r="H926">
        <v>939.625</v>
      </c>
      <c r="I926" s="56">
        <v>8</v>
      </c>
      <c r="J926" s="56">
        <v>1438.27</v>
      </c>
      <c r="K926" s="6">
        <f t="shared" ref="K926" si="244">AVERAGE(J926:J930)</f>
        <v>1186.6579999999999</v>
      </c>
      <c r="L926" s="33">
        <f t="shared" ref="L926" si="245">STDEV(J926:J930)</f>
        <v>374.17202316581586</v>
      </c>
      <c r="M926" s="33">
        <f t="shared" ref="M926" si="246">K926+1.5*L926</f>
        <v>1747.9160347487236</v>
      </c>
      <c r="N926" s="33">
        <f t="shared" ref="N926" si="247">K926-1.5*L926</f>
        <v>625.39996525127617</v>
      </c>
    </row>
    <row r="927" spans="1:14" x14ac:dyDescent="0.25">
      <c r="A927">
        <v>1005</v>
      </c>
      <c r="B927" t="s">
        <v>69</v>
      </c>
      <c r="C927" t="s">
        <v>32</v>
      </c>
      <c r="D927" s="74">
        <v>43307</v>
      </c>
      <c r="E927">
        <v>6</v>
      </c>
      <c r="F927">
        <v>48</v>
      </c>
      <c r="G927">
        <v>207</v>
      </c>
      <c r="H927">
        <v>939.625</v>
      </c>
      <c r="I927" s="56">
        <v>6</v>
      </c>
      <c r="J927" s="56">
        <v>900.1</v>
      </c>
    </row>
    <row r="928" spans="1:14" x14ac:dyDescent="0.25">
      <c r="A928">
        <v>1005</v>
      </c>
      <c r="B928" t="s">
        <v>69</v>
      </c>
      <c r="C928" t="s">
        <v>33</v>
      </c>
      <c r="D928" s="74">
        <v>43307</v>
      </c>
      <c r="E928">
        <v>6</v>
      </c>
      <c r="F928">
        <v>48</v>
      </c>
      <c r="G928">
        <v>207</v>
      </c>
      <c r="H928">
        <v>939.625</v>
      </c>
      <c r="I928" s="56">
        <v>4</v>
      </c>
      <c r="J928" s="56">
        <v>773.14</v>
      </c>
    </row>
    <row r="929" spans="1:14" x14ac:dyDescent="0.25">
      <c r="A929">
        <v>1005</v>
      </c>
      <c r="B929" t="s">
        <v>69</v>
      </c>
      <c r="C929" t="s">
        <v>34</v>
      </c>
      <c r="D929" s="74">
        <v>43307</v>
      </c>
      <c r="E929">
        <v>6</v>
      </c>
      <c r="F929">
        <v>48</v>
      </c>
      <c r="G929">
        <v>207</v>
      </c>
      <c r="H929">
        <v>939.625</v>
      </c>
      <c r="I929" s="56">
        <v>7</v>
      </c>
      <c r="J929" s="56">
        <v>1678.32</v>
      </c>
    </row>
    <row r="930" spans="1:14" x14ac:dyDescent="0.25">
      <c r="A930">
        <v>1005</v>
      </c>
      <c r="B930" t="s">
        <v>69</v>
      </c>
      <c r="C930" t="s">
        <v>35</v>
      </c>
      <c r="D930" s="74">
        <v>43307</v>
      </c>
      <c r="E930">
        <v>6</v>
      </c>
      <c r="F930">
        <v>48</v>
      </c>
      <c r="G930">
        <v>207</v>
      </c>
      <c r="H930">
        <v>939.625</v>
      </c>
      <c r="I930" s="56">
        <v>5</v>
      </c>
      <c r="J930" s="56">
        <v>1143.46</v>
      </c>
    </row>
    <row r="931" spans="1:14" x14ac:dyDescent="0.25">
      <c r="A931">
        <v>1006</v>
      </c>
      <c r="B931" t="s">
        <v>72</v>
      </c>
      <c r="C931" t="s">
        <v>31</v>
      </c>
      <c r="D931" s="74">
        <v>43307</v>
      </c>
      <c r="E931">
        <v>6</v>
      </c>
      <c r="F931">
        <v>48</v>
      </c>
      <c r="G931">
        <v>207</v>
      </c>
      <c r="H931">
        <v>939.625</v>
      </c>
      <c r="I931" s="56">
        <v>8</v>
      </c>
      <c r="J931" s="56">
        <v>1271.8800000000001</v>
      </c>
      <c r="K931" s="6">
        <f t="shared" ref="K931" si="248">AVERAGE(J931:J935)</f>
        <v>1183.5619999999999</v>
      </c>
      <c r="L931" s="33">
        <f t="shared" ref="L931" si="249">STDEV(J931:J935)</f>
        <v>442.30610290838183</v>
      </c>
      <c r="M931" s="33">
        <f t="shared" ref="M931" si="250">K931+1.5*L931</f>
        <v>1847.0211543625726</v>
      </c>
      <c r="N931" s="33">
        <f t="shared" ref="N931" si="251">K931-1.5*L931</f>
        <v>520.10284563742721</v>
      </c>
    </row>
    <row r="932" spans="1:14" x14ac:dyDescent="0.25">
      <c r="A932">
        <v>1006</v>
      </c>
      <c r="B932" t="s">
        <v>72</v>
      </c>
      <c r="C932" t="s">
        <v>32</v>
      </c>
      <c r="D932" s="74">
        <v>43307</v>
      </c>
      <c r="E932">
        <v>6</v>
      </c>
      <c r="F932">
        <v>48</v>
      </c>
      <c r="G932">
        <v>207</v>
      </c>
      <c r="H932">
        <v>939.625</v>
      </c>
      <c r="I932" s="56">
        <v>3</v>
      </c>
      <c r="J932" s="56">
        <v>707.16</v>
      </c>
    </row>
    <row r="933" spans="1:14" x14ac:dyDescent="0.25">
      <c r="A933">
        <v>1006</v>
      </c>
      <c r="B933" t="s">
        <v>72</v>
      </c>
      <c r="C933" t="s">
        <v>33</v>
      </c>
      <c r="D933" s="74">
        <v>43307</v>
      </c>
      <c r="E933">
        <v>6</v>
      </c>
      <c r="F933">
        <v>48</v>
      </c>
      <c r="G933">
        <v>207</v>
      </c>
      <c r="H933">
        <v>939.625</v>
      </c>
      <c r="I933" s="56">
        <v>4</v>
      </c>
      <c r="J933" s="56">
        <v>738.35</v>
      </c>
    </row>
    <row r="934" spans="1:14" x14ac:dyDescent="0.25">
      <c r="A934">
        <v>1006</v>
      </c>
      <c r="B934" t="s">
        <v>72</v>
      </c>
      <c r="C934" t="s">
        <v>34</v>
      </c>
      <c r="D934" s="74">
        <v>43307</v>
      </c>
      <c r="E934">
        <v>6</v>
      </c>
      <c r="F934">
        <v>48</v>
      </c>
      <c r="G934">
        <v>207</v>
      </c>
      <c r="H934">
        <v>939.625</v>
      </c>
      <c r="I934" s="56">
        <v>7</v>
      </c>
      <c r="J934" s="56">
        <v>1634.67</v>
      </c>
    </row>
    <row r="935" spans="1:14" x14ac:dyDescent="0.25">
      <c r="A935">
        <v>1006</v>
      </c>
      <c r="B935" t="s">
        <v>72</v>
      </c>
      <c r="C935" t="s">
        <v>35</v>
      </c>
      <c r="D935" s="74">
        <v>43307</v>
      </c>
      <c r="E935">
        <v>6</v>
      </c>
      <c r="F935">
        <v>48</v>
      </c>
      <c r="G935">
        <v>207</v>
      </c>
      <c r="H935">
        <v>939.625</v>
      </c>
      <c r="I935" s="56">
        <v>10</v>
      </c>
      <c r="J935" s="56">
        <v>1565.75</v>
      </c>
    </row>
    <row r="936" spans="1:14" x14ac:dyDescent="0.25">
      <c r="A936">
        <v>1007</v>
      </c>
      <c r="B936" t="s">
        <v>70</v>
      </c>
      <c r="C936" t="s">
        <v>31</v>
      </c>
      <c r="D936" s="74">
        <v>43307</v>
      </c>
      <c r="E936">
        <v>6</v>
      </c>
      <c r="F936">
        <v>48</v>
      </c>
      <c r="G936">
        <v>207</v>
      </c>
      <c r="H936">
        <v>939.625</v>
      </c>
      <c r="I936" s="56">
        <v>3</v>
      </c>
      <c r="J936" s="56">
        <v>907.48</v>
      </c>
      <c r="K936" s="6">
        <f t="shared" ref="K936" si="252">AVERAGE(J936:J940)</f>
        <v>922.85</v>
      </c>
      <c r="L936" s="33">
        <f t="shared" ref="L936" si="253">STDEV(J936:J940)</f>
        <v>308.16260853646759</v>
      </c>
      <c r="M936" s="33">
        <f t="shared" ref="M936" si="254">K936+1.5*L936</f>
        <v>1385.0939128047014</v>
      </c>
      <c r="N936" s="33">
        <f t="shared" ref="N936" si="255">K936-1.5*L936</f>
        <v>460.60608719529864</v>
      </c>
    </row>
    <row r="937" spans="1:14" x14ac:dyDescent="0.25">
      <c r="A937">
        <v>1007</v>
      </c>
      <c r="B937" t="s">
        <v>70</v>
      </c>
      <c r="C937" t="s">
        <v>32</v>
      </c>
      <c r="D937" s="74">
        <v>43307</v>
      </c>
      <c r="E937">
        <v>6</v>
      </c>
      <c r="F937">
        <v>48</v>
      </c>
      <c r="G937">
        <v>207</v>
      </c>
      <c r="H937">
        <v>939.625</v>
      </c>
      <c r="I937" s="56">
        <v>6</v>
      </c>
      <c r="J937" s="56">
        <v>1238.4100000000001</v>
      </c>
    </row>
    <row r="938" spans="1:14" x14ac:dyDescent="0.25">
      <c r="A938">
        <v>1007</v>
      </c>
      <c r="B938" t="s">
        <v>70</v>
      </c>
      <c r="C938" t="s">
        <v>33</v>
      </c>
      <c r="D938" s="74">
        <v>43307</v>
      </c>
      <c r="E938">
        <v>6</v>
      </c>
      <c r="F938">
        <v>48</v>
      </c>
      <c r="G938">
        <v>207</v>
      </c>
      <c r="H938">
        <v>939.625</v>
      </c>
      <c r="I938" s="56">
        <v>7</v>
      </c>
      <c r="J938" s="56">
        <v>622.66</v>
      </c>
    </row>
    <row r="939" spans="1:14" x14ac:dyDescent="0.25">
      <c r="A939">
        <v>1007</v>
      </c>
      <c r="B939" t="s">
        <v>70</v>
      </c>
      <c r="C939" t="s">
        <v>34</v>
      </c>
      <c r="D939" s="74">
        <v>43307</v>
      </c>
      <c r="E939">
        <v>6</v>
      </c>
      <c r="F939">
        <v>48</v>
      </c>
      <c r="G939">
        <v>207</v>
      </c>
      <c r="H939">
        <v>939.625</v>
      </c>
    </row>
    <row r="940" spans="1:14" x14ac:dyDescent="0.25">
      <c r="A940">
        <v>1007</v>
      </c>
      <c r="B940" t="s">
        <v>70</v>
      </c>
      <c r="C940" t="s">
        <v>35</v>
      </c>
      <c r="D940" s="74">
        <v>43307</v>
      </c>
      <c r="E940">
        <v>6</v>
      </c>
      <c r="F940">
        <v>48</v>
      </c>
      <c r="G940">
        <v>207</v>
      </c>
      <c r="H940">
        <v>939.625</v>
      </c>
    </row>
    <row r="941" spans="1:14" x14ac:dyDescent="0.25">
      <c r="A941">
        <v>1008</v>
      </c>
      <c r="B941" t="s">
        <v>28</v>
      </c>
      <c r="C941" t="s">
        <v>31</v>
      </c>
      <c r="D941" s="74">
        <v>43307</v>
      </c>
      <c r="E941">
        <v>6</v>
      </c>
      <c r="F941">
        <v>48</v>
      </c>
      <c r="G941">
        <v>207</v>
      </c>
      <c r="H941">
        <v>939.625</v>
      </c>
      <c r="I941" s="56">
        <v>8</v>
      </c>
      <c r="J941" s="56">
        <v>1399.47</v>
      </c>
      <c r="K941" s="6">
        <f t="shared" ref="K941" si="256">AVERAGE(J941:J945)</f>
        <v>1281.3880000000001</v>
      </c>
      <c r="L941" s="33">
        <f t="shared" ref="L941" si="257">STDEV(J941:J945)</f>
        <v>202.75136736900163</v>
      </c>
      <c r="M941" s="33">
        <f t="shared" ref="M941" si="258">K941+1.5*L941</f>
        <v>1585.5150510535027</v>
      </c>
      <c r="N941" s="33">
        <f t="shared" ref="N941" si="259">K941-1.5*L941</f>
        <v>977.26094894649771</v>
      </c>
    </row>
    <row r="942" spans="1:14" x14ac:dyDescent="0.25">
      <c r="A942">
        <v>1008</v>
      </c>
      <c r="B942" t="s">
        <v>28</v>
      </c>
      <c r="C942" t="s">
        <v>32</v>
      </c>
      <c r="D942" s="74">
        <v>43307</v>
      </c>
      <c r="E942">
        <v>6</v>
      </c>
      <c r="F942">
        <v>48</v>
      </c>
      <c r="G942">
        <v>207</v>
      </c>
      <c r="H942">
        <v>939.625</v>
      </c>
      <c r="I942" s="56">
        <v>9</v>
      </c>
      <c r="J942" s="56">
        <v>1380</v>
      </c>
    </row>
    <row r="943" spans="1:14" x14ac:dyDescent="0.25">
      <c r="A943">
        <v>1008</v>
      </c>
      <c r="B943" t="s">
        <v>28</v>
      </c>
      <c r="C943" t="s">
        <v>33</v>
      </c>
      <c r="D943" s="74">
        <v>43307</v>
      </c>
      <c r="E943">
        <v>6</v>
      </c>
      <c r="F943">
        <v>48</v>
      </c>
      <c r="G943">
        <v>207</v>
      </c>
      <c r="H943">
        <v>939.625</v>
      </c>
      <c r="I943" s="56">
        <v>6</v>
      </c>
      <c r="J943" s="56">
        <v>941.37</v>
      </c>
    </row>
    <row r="944" spans="1:14" x14ac:dyDescent="0.25">
      <c r="A944">
        <v>1008</v>
      </c>
      <c r="B944" t="s">
        <v>28</v>
      </c>
      <c r="C944" t="s">
        <v>34</v>
      </c>
      <c r="D944" s="74">
        <v>43307</v>
      </c>
      <c r="E944">
        <v>6</v>
      </c>
      <c r="F944">
        <v>48</v>
      </c>
      <c r="G944">
        <v>207</v>
      </c>
      <c r="H944">
        <v>939.625</v>
      </c>
      <c r="I944" s="56">
        <v>7</v>
      </c>
      <c r="J944" s="56">
        <v>1249.3800000000001</v>
      </c>
    </row>
    <row r="945" spans="1:14" x14ac:dyDescent="0.25">
      <c r="A945">
        <v>1008</v>
      </c>
      <c r="B945" t="s">
        <v>28</v>
      </c>
      <c r="C945" t="s">
        <v>35</v>
      </c>
      <c r="D945" s="74">
        <v>43307</v>
      </c>
      <c r="E945">
        <v>6</v>
      </c>
      <c r="F945">
        <v>48</v>
      </c>
      <c r="G945">
        <v>207</v>
      </c>
      <c r="H945">
        <v>939.625</v>
      </c>
      <c r="I945" s="56">
        <v>7</v>
      </c>
      <c r="J945" s="56">
        <v>1436.72</v>
      </c>
    </row>
    <row r="946" spans="1:14" x14ac:dyDescent="0.25">
      <c r="A946">
        <v>1009</v>
      </c>
      <c r="B946" t="s">
        <v>28</v>
      </c>
      <c r="C946" t="s">
        <v>31</v>
      </c>
      <c r="D946" s="74">
        <v>43307</v>
      </c>
      <c r="E946">
        <v>6</v>
      </c>
      <c r="F946">
        <v>48</v>
      </c>
      <c r="G946">
        <v>207</v>
      </c>
      <c r="H946">
        <v>939.625</v>
      </c>
      <c r="I946" s="56">
        <v>7</v>
      </c>
      <c r="J946" s="56">
        <v>1185.17</v>
      </c>
      <c r="K946" s="6">
        <f t="shared" ref="K946" si="260">AVERAGE(J946:J950)</f>
        <v>1173.55</v>
      </c>
      <c r="L946" s="33">
        <f t="shared" ref="L946" si="261">STDEV(J946:J950)</f>
        <v>420.49006789697188</v>
      </c>
      <c r="M946" s="33">
        <f t="shared" ref="M946" si="262">K946+1.5*L946</f>
        <v>1804.2851018454578</v>
      </c>
      <c r="N946" s="33">
        <f t="shared" ref="N946" si="263">K946-1.5*L946</f>
        <v>542.81489815454211</v>
      </c>
    </row>
    <row r="947" spans="1:14" x14ac:dyDescent="0.25">
      <c r="A947">
        <v>1009</v>
      </c>
      <c r="B947" t="s">
        <v>28</v>
      </c>
      <c r="C947" t="s">
        <v>32</v>
      </c>
      <c r="D947" s="74">
        <v>43307</v>
      </c>
      <c r="E947">
        <v>6</v>
      </c>
      <c r="F947">
        <v>48</v>
      </c>
      <c r="G947">
        <v>207</v>
      </c>
      <c r="H947">
        <v>939.625</v>
      </c>
      <c r="I947" s="56">
        <v>7</v>
      </c>
      <c r="J947" s="56">
        <v>863.72</v>
      </c>
    </row>
    <row r="948" spans="1:14" x14ac:dyDescent="0.25">
      <c r="A948">
        <v>1009</v>
      </c>
      <c r="B948" t="s">
        <v>28</v>
      </c>
      <c r="C948" t="s">
        <v>33</v>
      </c>
      <c r="D948" s="74">
        <v>43307</v>
      </c>
      <c r="E948">
        <v>6</v>
      </c>
      <c r="F948">
        <v>48</v>
      </c>
      <c r="G948">
        <v>207</v>
      </c>
      <c r="H948">
        <v>939.625</v>
      </c>
      <c r="I948" s="56">
        <v>7</v>
      </c>
      <c r="J948" s="56">
        <v>1792.94</v>
      </c>
    </row>
    <row r="949" spans="1:14" x14ac:dyDescent="0.25">
      <c r="A949">
        <v>1009</v>
      </c>
      <c r="B949" t="s">
        <v>28</v>
      </c>
      <c r="C949" t="s">
        <v>34</v>
      </c>
      <c r="D949" s="74">
        <v>43307</v>
      </c>
      <c r="E949">
        <v>6</v>
      </c>
      <c r="F949">
        <v>48</v>
      </c>
      <c r="G949">
        <v>207</v>
      </c>
      <c r="H949">
        <v>939.625</v>
      </c>
      <c r="I949" s="56">
        <v>6</v>
      </c>
      <c r="J949" s="56">
        <v>716.4</v>
      </c>
    </row>
    <row r="950" spans="1:14" x14ac:dyDescent="0.25">
      <c r="A950">
        <v>1009</v>
      </c>
      <c r="B950" t="s">
        <v>28</v>
      </c>
      <c r="C950" t="s">
        <v>35</v>
      </c>
      <c r="D950" s="74">
        <v>43307</v>
      </c>
      <c r="E950">
        <v>6</v>
      </c>
      <c r="F950">
        <v>48</v>
      </c>
      <c r="G950">
        <v>207</v>
      </c>
      <c r="H950">
        <v>939.625</v>
      </c>
      <c r="I950" s="56">
        <v>6</v>
      </c>
      <c r="J950" s="56">
        <v>1309.52</v>
      </c>
    </row>
    <row r="951" spans="1:14" x14ac:dyDescent="0.25">
      <c r="A951">
        <v>1010</v>
      </c>
      <c r="B951" t="s">
        <v>69</v>
      </c>
      <c r="C951" t="s">
        <v>31</v>
      </c>
      <c r="D951" s="74">
        <v>43307</v>
      </c>
      <c r="E951">
        <v>6</v>
      </c>
      <c r="F951">
        <v>48</v>
      </c>
      <c r="G951">
        <v>207</v>
      </c>
      <c r="H951">
        <v>939.625</v>
      </c>
      <c r="I951" s="56">
        <v>9</v>
      </c>
      <c r="J951" s="56">
        <v>1346.41</v>
      </c>
      <c r="K951" s="6">
        <f t="shared" ref="K951" si="264">AVERAGE(J951:J955)</f>
        <v>1482.6980000000001</v>
      </c>
      <c r="L951" s="33">
        <f t="shared" ref="L951" si="265">STDEV(J951:J955)</f>
        <v>311.68273054502009</v>
      </c>
      <c r="M951" s="33">
        <f t="shared" ref="M951" si="266">K951+1.5*L951</f>
        <v>1950.2220958175303</v>
      </c>
      <c r="N951" s="33">
        <f t="shared" ref="N951" si="267">K951-1.5*L951</f>
        <v>1015.17390418247</v>
      </c>
    </row>
    <row r="952" spans="1:14" x14ac:dyDescent="0.25">
      <c r="A952">
        <v>1010</v>
      </c>
      <c r="B952" t="s">
        <v>69</v>
      </c>
      <c r="C952" t="s">
        <v>32</v>
      </c>
      <c r="D952" s="74">
        <v>43307</v>
      </c>
      <c r="E952">
        <v>6</v>
      </c>
      <c r="F952">
        <v>48</v>
      </c>
      <c r="G952">
        <v>207</v>
      </c>
      <c r="H952">
        <v>939.625</v>
      </c>
      <c r="I952" s="56">
        <v>8</v>
      </c>
      <c r="J952" s="56">
        <v>1695.49</v>
      </c>
    </row>
    <row r="953" spans="1:14" x14ac:dyDescent="0.25">
      <c r="A953">
        <v>1010</v>
      </c>
      <c r="B953" t="s">
        <v>69</v>
      </c>
      <c r="C953" t="s">
        <v>33</v>
      </c>
      <c r="D953" s="74">
        <v>43307</v>
      </c>
      <c r="E953">
        <v>6</v>
      </c>
      <c r="F953">
        <v>48</v>
      </c>
      <c r="G953">
        <v>207</v>
      </c>
      <c r="H953">
        <v>939.625</v>
      </c>
      <c r="I953" s="56">
        <v>8</v>
      </c>
      <c r="J953" s="56">
        <v>1203.73</v>
      </c>
    </row>
    <row r="954" spans="1:14" x14ac:dyDescent="0.25">
      <c r="A954">
        <v>1010</v>
      </c>
      <c r="B954" t="s">
        <v>69</v>
      </c>
      <c r="C954" t="s">
        <v>34</v>
      </c>
      <c r="D954" s="74">
        <v>43307</v>
      </c>
      <c r="E954">
        <v>6</v>
      </c>
      <c r="F954">
        <v>48</v>
      </c>
      <c r="G954">
        <v>207</v>
      </c>
      <c r="H954">
        <v>939.625</v>
      </c>
      <c r="I954" s="56">
        <v>8</v>
      </c>
      <c r="J954" s="56">
        <v>1247.47</v>
      </c>
    </row>
    <row r="955" spans="1:14" x14ac:dyDescent="0.25">
      <c r="A955">
        <v>1010</v>
      </c>
      <c r="B955" t="s">
        <v>69</v>
      </c>
      <c r="C955" t="s">
        <v>35</v>
      </c>
      <c r="D955" s="74">
        <v>43307</v>
      </c>
      <c r="E955">
        <v>6</v>
      </c>
      <c r="F955">
        <v>48</v>
      </c>
      <c r="G955">
        <v>207</v>
      </c>
      <c r="H955">
        <v>939.625</v>
      </c>
      <c r="I955" s="56">
        <v>8</v>
      </c>
      <c r="J955" s="56">
        <v>1920.39</v>
      </c>
    </row>
    <row r="956" spans="1:14" x14ac:dyDescent="0.25">
      <c r="A956">
        <v>1011</v>
      </c>
      <c r="B956" t="s">
        <v>72</v>
      </c>
      <c r="C956" t="s">
        <v>31</v>
      </c>
      <c r="D956" s="74">
        <v>43307</v>
      </c>
      <c r="E956">
        <v>6</v>
      </c>
      <c r="F956">
        <v>48</v>
      </c>
      <c r="G956">
        <v>207</v>
      </c>
      <c r="H956">
        <v>939.625</v>
      </c>
      <c r="I956" s="56">
        <v>5</v>
      </c>
      <c r="J956" s="56">
        <v>629.5</v>
      </c>
      <c r="K956" s="6">
        <f t="shared" ref="K956" si="268">AVERAGE(J956:J960)</f>
        <v>987.34799999999996</v>
      </c>
      <c r="L956" s="33">
        <f t="shared" ref="L956" si="269">STDEV(J956:J960)</f>
        <v>317.12542403598002</v>
      </c>
      <c r="M956" s="33">
        <f t="shared" ref="M956" si="270">K956+1.5*L956</f>
        <v>1463.03613605397</v>
      </c>
      <c r="N956" s="33">
        <f t="shared" ref="N956" si="271">K956-1.5*L956</f>
        <v>511.65986394602993</v>
      </c>
    </row>
    <row r="957" spans="1:14" x14ac:dyDescent="0.25">
      <c r="A957">
        <v>1011</v>
      </c>
      <c r="B957" t="s">
        <v>72</v>
      </c>
      <c r="C957" t="s">
        <v>32</v>
      </c>
      <c r="D957" s="74">
        <v>43307</v>
      </c>
      <c r="E957">
        <v>6</v>
      </c>
      <c r="F957">
        <v>48</v>
      </c>
      <c r="G957">
        <v>207</v>
      </c>
      <c r="H957">
        <v>939.625</v>
      </c>
      <c r="I957" s="56">
        <v>10</v>
      </c>
      <c r="J957" s="56">
        <v>796.57</v>
      </c>
    </row>
    <row r="958" spans="1:14" x14ac:dyDescent="0.25">
      <c r="A958">
        <v>1011</v>
      </c>
      <c r="B958" t="s">
        <v>72</v>
      </c>
      <c r="C958" t="s">
        <v>33</v>
      </c>
      <c r="D958" s="74">
        <v>43307</v>
      </c>
      <c r="E958">
        <v>6</v>
      </c>
      <c r="F958">
        <v>48</v>
      </c>
      <c r="G958">
        <v>207</v>
      </c>
      <c r="H958">
        <v>939.625</v>
      </c>
      <c r="I958" s="56">
        <v>8</v>
      </c>
      <c r="J958" s="56">
        <v>1018.58</v>
      </c>
    </row>
    <row r="959" spans="1:14" x14ac:dyDescent="0.25">
      <c r="A959">
        <v>1011</v>
      </c>
      <c r="B959" t="s">
        <v>72</v>
      </c>
      <c r="C959" t="s">
        <v>34</v>
      </c>
      <c r="D959" s="74">
        <v>43307</v>
      </c>
      <c r="E959">
        <v>6</v>
      </c>
      <c r="F959">
        <v>48</v>
      </c>
      <c r="G959">
        <v>207</v>
      </c>
      <c r="H959">
        <v>939.625</v>
      </c>
      <c r="I959" s="56">
        <v>11</v>
      </c>
      <c r="J959" s="56">
        <v>1019.11</v>
      </c>
    </row>
    <row r="960" spans="1:14" x14ac:dyDescent="0.25">
      <c r="A960">
        <v>1011</v>
      </c>
      <c r="B960" t="s">
        <v>72</v>
      </c>
      <c r="C960" t="s">
        <v>35</v>
      </c>
      <c r="D960" s="74">
        <v>43307</v>
      </c>
      <c r="E960">
        <v>6</v>
      </c>
      <c r="F960">
        <v>48</v>
      </c>
      <c r="G960">
        <v>207</v>
      </c>
      <c r="H960">
        <v>939.625</v>
      </c>
      <c r="I960" s="56">
        <v>7</v>
      </c>
      <c r="J960" s="82">
        <v>1472.98</v>
      </c>
    </row>
    <row r="961" spans="1:14" x14ac:dyDescent="0.25">
      <c r="A961">
        <v>1012</v>
      </c>
      <c r="B961" t="s">
        <v>70</v>
      </c>
      <c r="C961" t="s">
        <v>31</v>
      </c>
      <c r="D961" s="74">
        <v>43307</v>
      </c>
      <c r="E961">
        <v>6</v>
      </c>
      <c r="F961">
        <v>48</v>
      </c>
      <c r="G961">
        <v>207</v>
      </c>
      <c r="H961">
        <v>939.625</v>
      </c>
      <c r="I961" s="56">
        <v>7</v>
      </c>
      <c r="J961" s="82">
        <v>542.58000000000004</v>
      </c>
      <c r="K961" s="6">
        <f t="shared" ref="K961" si="272">AVERAGE(J961:J965)</f>
        <v>1080.7059999999999</v>
      </c>
      <c r="L961" s="33">
        <f t="shared" ref="L961" si="273">STDEV(J961:J965)</f>
        <v>342.72625035150128</v>
      </c>
      <c r="M961" s="33">
        <f t="shared" ref="M961" si="274">K961+1.5*L961</f>
        <v>1594.795375527252</v>
      </c>
      <c r="N961" s="33">
        <f t="shared" ref="N961" si="275">K961-1.5*L961</f>
        <v>566.61662447274796</v>
      </c>
    </row>
    <row r="962" spans="1:14" x14ac:dyDescent="0.25">
      <c r="A962">
        <v>1012</v>
      </c>
      <c r="B962" t="s">
        <v>70</v>
      </c>
      <c r="C962" t="s">
        <v>32</v>
      </c>
      <c r="D962" s="74">
        <v>43307</v>
      </c>
      <c r="E962">
        <v>6</v>
      </c>
      <c r="F962">
        <v>48</v>
      </c>
      <c r="G962">
        <v>207</v>
      </c>
      <c r="H962">
        <v>939.625</v>
      </c>
      <c r="I962" s="56">
        <v>9</v>
      </c>
      <c r="J962" s="56">
        <v>1271.6400000000001</v>
      </c>
    </row>
    <row r="963" spans="1:14" x14ac:dyDescent="0.25">
      <c r="A963">
        <v>1012</v>
      </c>
      <c r="B963" t="s">
        <v>70</v>
      </c>
      <c r="C963" t="s">
        <v>33</v>
      </c>
      <c r="D963" s="74">
        <v>43307</v>
      </c>
      <c r="E963">
        <v>6</v>
      </c>
      <c r="F963">
        <v>48</v>
      </c>
      <c r="G963">
        <v>207</v>
      </c>
      <c r="H963">
        <v>939.625</v>
      </c>
      <c r="I963" s="56">
        <v>10</v>
      </c>
      <c r="J963" s="56">
        <v>1376.78</v>
      </c>
    </row>
    <row r="964" spans="1:14" x14ac:dyDescent="0.25">
      <c r="A964">
        <v>1012</v>
      </c>
      <c r="B964" t="s">
        <v>70</v>
      </c>
      <c r="C964" t="s">
        <v>34</v>
      </c>
      <c r="D964" s="74">
        <v>43307</v>
      </c>
      <c r="E964">
        <v>6</v>
      </c>
      <c r="F964">
        <v>48</v>
      </c>
      <c r="G964">
        <v>207</v>
      </c>
      <c r="H964">
        <v>939.625</v>
      </c>
      <c r="I964" s="56">
        <v>9</v>
      </c>
      <c r="J964" s="56">
        <v>1271.8599999999999</v>
      </c>
    </row>
    <row r="965" spans="1:14" x14ac:dyDescent="0.25">
      <c r="A965">
        <v>1012</v>
      </c>
      <c r="B965" t="s">
        <v>70</v>
      </c>
      <c r="C965" t="s">
        <v>35</v>
      </c>
      <c r="D965" s="74">
        <v>43307</v>
      </c>
      <c r="E965">
        <v>6</v>
      </c>
      <c r="F965">
        <v>48</v>
      </c>
      <c r="G965">
        <v>207</v>
      </c>
      <c r="H965">
        <v>939.625</v>
      </c>
      <c r="I965" s="56">
        <v>5</v>
      </c>
      <c r="J965" s="56">
        <v>940.67</v>
      </c>
    </row>
    <row r="966" spans="1:14" x14ac:dyDescent="0.25">
      <c r="A966">
        <v>1001</v>
      </c>
      <c r="B966" t="s">
        <v>70</v>
      </c>
      <c r="C966" t="s">
        <v>31</v>
      </c>
      <c r="D966" s="74">
        <v>43314</v>
      </c>
      <c r="E966">
        <v>7</v>
      </c>
      <c r="F966">
        <v>54</v>
      </c>
      <c r="G966">
        <v>214</v>
      </c>
      <c r="H966">
        <v>1081.3749999999998</v>
      </c>
      <c r="I966" s="56">
        <v>5</v>
      </c>
      <c r="J966" s="56">
        <v>1025.7</v>
      </c>
      <c r="K966" s="6">
        <f t="shared" ref="K966" si="276">AVERAGE(J966:J970)</f>
        <v>796.99199999999996</v>
      </c>
      <c r="L966" s="33">
        <f t="shared" ref="L966" si="277">STDEV(J966:J970)</f>
        <v>161.4934341389768</v>
      </c>
      <c r="M966" s="33">
        <f t="shared" ref="M966" si="278">K966+1.5*L966</f>
        <v>1039.2321512084652</v>
      </c>
      <c r="N966" s="33">
        <f t="shared" ref="N966" si="279">K966-1.5*L966</f>
        <v>554.75184879153471</v>
      </c>
    </row>
    <row r="967" spans="1:14" x14ac:dyDescent="0.25">
      <c r="A967">
        <v>1001</v>
      </c>
      <c r="B967" t="s">
        <v>70</v>
      </c>
      <c r="C967" t="s">
        <v>32</v>
      </c>
      <c r="D967" s="74">
        <v>43314</v>
      </c>
      <c r="E967">
        <v>7</v>
      </c>
      <c r="F967">
        <v>54</v>
      </c>
      <c r="G967">
        <v>214</v>
      </c>
      <c r="H967">
        <v>1081.3749999999998</v>
      </c>
      <c r="I967" s="56">
        <v>6</v>
      </c>
      <c r="J967" s="56">
        <v>655.22</v>
      </c>
    </row>
    <row r="968" spans="1:14" x14ac:dyDescent="0.25">
      <c r="A968">
        <v>1001</v>
      </c>
      <c r="B968" t="s">
        <v>70</v>
      </c>
      <c r="C968" t="s">
        <v>33</v>
      </c>
      <c r="D968" s="74">
        <v>43314</v>
      </c>
      <c r="E968">
        <v>7</v>
      </c>
      <c r="F968">
        <v>54</v>
      </c>
      <c r="G968">
        <v>214</v>
      </c>
      <c r="H968">
        <v>1081.3749999999998</v>
      </c>
      <c r="I968" s="56">
        <v>6</v>
      </c>
      <c r="J968" s="56">
        <v>701.9</v>
      </c>
    </row>
    <row r="969" spans="1:14" x14ac:dyDescent="0.25">
      <c r="A969">
        <v>1001</v>
      </c>
      <c r="B969" t="s">
        <v>70</v>
      </c>
      <c r="C969" t="s">
        <v>34</v>
      </c>
      <c r="D969" s="74">
        <v>43314</v>
      </c>
      <c r="E969">
        <v>7</v>
      </c>
      <c r="F969">
        <v>54</v>
      </c>
      <c r="G969">
        <v>214</v>
      </c>
      <c r="H969">
        <v>1081.3749999999998</v>
      </c>
      <c r="I969" s="56">
        <v>6</v>
      </c>
      <c r="J969" s="56">
        <v>907.93</v>
      </c>
    </row>
    <row r="970" spans="1:14" x14ac:dyDescent="0.25">
      <c r="A970">
        <v>1001</v>
      </c>
      <c r="B970" t="s">
        <v>70</v>
      </c>
      <c r="C970" t="s">
        <v>35</v>
      </c>
      <c r="D970" s="74">
        <v>43314</v>
      </c>
      <c r="E970">
        <v>7</v>
      </c>
      <c r="F970">
        <v>54</v>
      </c>
      <c r="G970">
        <v>214</v>
      </c>
      <c r="H970">
        <v>1081.3749999999998</v>
      </c>
      <c r="I970" s="56">
        <v>7</v>
      </c>
      <c r="J970" s="56">
        <v>694.21</v>
      </c>
    </row>
    <row r="971" spans="1:14" x14ac:dyDescent="0.25">
      <c r="A971">
        <v>1002</v>
      </c>
      <c r="B971" t="s">
        <v>28</v>
      </c>
      <c r="C971" t="s">
        <v>31</v>
      </c>
      <c r="D971" s="74">
        <v>43314</v>
      </c>
      <c r="E971">
        <v>7</v>
      </c>
      <c r="F971">
        <v>54</v>
      </c>
      <c r="G971">
        <v>214</v>
      </c>
      <c r="H971">
        <v>1081.3749999999998</v>
      </c>
      <c r="I971" s="56">
        <v>11</v>
      </c>
      <c r="J971" s="56">
        <v>1458.29</v>
      </c>
      <c r="K971" s="6">
        <f t="shared" ref="K971" si="280">AVERAGE(J971:J975)</f>
        <v>1145.6200000000001</v>
      </c>
      <c r="L971" s="33">
        <f t="shared" ref="L971" si="281">STDEV(J971:J975)</f>
        <v>258.87593263955608</v>
      </c>
      <c r="M971" s="33">
        <f t="shared" ref="M971" si="282">K971+1.5*L971</f>
        <v>1533.9338989593343</v>
      </c>
      <c r="N971" s="33">
        <f t="shared" ref="N971" si="283">K971-1.5*L971</f>
        <v>757.30610104066602</v>
      </c>
    </row>
    <row r="972" spans="1:14" x14ac:dyDescent="0.25">
      <c r="A972">
        <v>1002</v>
      </c>
      <c r="B972" t="s">
        <v>28</v>
      </c>
      <c r="C972" t="s">
        <v>32</v>
      </c>
      <c r="D972" s="74">
        <v>43314</v>
      </c>
      <c r="E972">
        <v>7</v>
      </c>
      <c r="F972">
        <v>54</v>
      </c>
      <c r="G972">
        <v>214</v>
      </c>
      <c r="H972">
        <v>1081.3749999999998</v>
      </c>
      <c r="I972" s="56">
        <v>6</v>
      </c>
      <c r="J972" s="56">
        <v>859.53</v>
      </c>
    </row>
    <row r="973" spans="1:14" x14ac:dyDescent="0.25">
      <c r="A973">
        <v>1002</v>
      </c>
      <c r="B973" t="s">
        <v>28</v>
      </c>
      <c r="C973" t="s">
        <v>33</v>
      </c>
      <c r="D973" s="74">
        <v>43314</v>
      </c>
      <c r="E973">
        <v>7</v>
      </c>
      <c r="F973">
        <v>54</v>
      </c>
      <c r="G973">
        <v>214</v>
      </c>
      <c r="H973">
        <v>1081.3749999999998</v>
      </c>
      <c r="I973" s="56">
        <v>6</v>
      </c>
      <c r="J973" s="56">
        <v>1045.01</v>
      </c>
    </row>
    <row r="974" spans="1:14" x14ac:dyDescent="0.25">
      <c r="A974">
        <v>1002</v>
      </c>
      <c r="B974" t="s">
        <v>28</v>
      </c>
      <c r="C974" t="s">
        <v>34</v>
      </c>
      <c r="D974" s="74">
        <v>43314</v>
      </c>
      <c r="E974">
        <v>7</v>
      </c>
      <c r="F974">
        <v>54</v>
      </c>
      <c r="G974">
        <v>214</v>
      </c>
      <c r="H974">
        <v>1081.3749999999998</v>
      </c>
      <c r="I974" s="56">
        <v>9</v>
      </c>
      <c r="J974" s="56">
        <v>988.22</v>
      </c>
    </row>
    <row r="975" spans="1:14" x14ac:dyDescent="0.25">
      <c r="A975">
        <v>1002</v>
      </c>
      <c r="B975" t="s">
        <v>28</v>
      </c>
      <c r="C975" t="s">
        <v>35</v>
      </c>
      <c r="D975" s="74">
        <v>43314</v>
      </c>
      <c r="E975">
        <v>7</v>
      </c>
      <c r="F975">
        <v>54</v>
      </c>
      <c r="G975">
        <v>214</v>
      </c>
      <c r="H975">
        <v>1081.3749999999998</v>
      </c>
      <c r="I975" s="56">
        <v>8</v>
      </c>
      <c r="J975" s="56">
        <v>1377.05</v>
      </c>
    </row>
    <row r="976" spans="1:14" x14ac:dyDescent="0.25">
      <c r="A976">
        <v>1003</v>
      </c>
      <c r="B976" t="s">
        <v>72</v>
      </c>
      <c r="C976" t="s">
        <v>31</v>
      </c>
      <c r="D976" s="74">
        <v>43314</v>
      </c>
      <c r="E976">
        <v>7</v>
      </c>
      <c r="F976">
        <v>54</v>
      </c>
      <c r="G976">
        <v>214</v>
      </c>
      <c r="H976">
        <v>1081.3749999999998</v>
      </c>
      <c r="I976" s="56">
        <v>6</v>
      </c>
      <c r="J976" s="56">
        <v>681.48</v>
      </c>
      <c r="K976" s="6">
        <f t="shared" ref="K976" si="284">AVERAGE(J976:J980)</f>
        <v>946.65799999999979</v>
      </c>
      <c r="L976" s="33">
        <f t="shared" ref="L976" si="285">STDEV(J976:J980)</f>
        <v>417.22371207782578</v>
      </c>
      <c r="M976" s="33">
        <f t="shared" ref="M976" si="286">K976+1.5*L976</f>
        <v>1572.4935681167385</v>
      </c>
      <c r="N976" s="33">
        <f t="shared" ref="N976" si="287">K976-1.5*L976</f>
        <v>320.82243188326117</v>
      </c>
    </row>
    <row r="977" spans="1:14" x14ac:dyDescent="0.25">
      <c r="A977">
        <v>1003</v>
      </c>
      <c r="B977" t="s">
        <v>72</v>
      </c>
      <c r="C977" t="s">
        <v>32</v>
      </c>
      <c r="D977" s="74">
        <v>43314</v>
      </c>
      <c r="E977">
        <v>7</v>
      </c>
      <c r="F977">
        <v>54</v>
      </c>
      <c r="G977">
        <v>214</v>
      </c>
      <c r="H977">
        <v>1081.3749999999998</v>
      </c>
      <c r="I977" s="56">
        <v>6</v>
      </c>
      <c r="J977" s="56">
        <v>938.79</v>
      </c>
    </row>
    <row r="978" spans="1:14" x14ac:dyDescent="0.25">
      <c r="A978">
        <v>1003</v>
      </c>
      <c r="B978" t="s">
        <v>72</v>
      </c>
      <c r="C978" t="s">
        <v>33</v>
      </c>
      <c r="D978" s="74">
        <v>43314</v>
      </c>
      <c r="E978">
        <v>7</v>
      </c>
      <c r="F978">
        <v>54</v>
      </c>
      <c r="G978">
        <v>214</v>
      </c>
      <c r="H978">
        <v>1081.3749999999998</v>
      </c>
      <c r="I978" s="56">
        <v>9</v>
      </c>
      <c r="J978" s="82">
        <v>1667.3</v>
      </c>
    </row>
    <row r="979" spans="1:14" x14ac:dyDescent="0.25">
      <c r="A979">
        <v>1003</v>
      </c>
      <c r="B979" t="s">
        <v>72</v>
      </c>
      <c r="C979" t="s">
        <v>34</v>
      </c>
      <c r="D979" s="74">
        <v>43314</v>
      </c>
      <c r="E979">
        <v>7</v>
      </c>
      <c r="F979">
        <v>54</v>
      </c>
      <c r="G979">
        <v>214</v>
      </c>
      <c r="H979">
        <v>1081.3749999999998</v>
      </c>
      <c r="I979" s="56">
        <v>5</v>
      </c>
      <c r="J979" s="56">
        <v>666.18</v>
      </c>
    </row>
    <row r="980" spans="1:14" x14ac:dyDescent="0.25">
      <c r="A980">
        <v>1003</v>
      </c>
      <c r="B980" t="s">
        <v>72</v>
      </c>
      <c r="C980" t="s">
        <v>35</v>
      </c>
      <c r="D980" s="74">
        <v>43314</v>
      </c>
      <c r="E980">
        <v>7</v>
      </c>
      <c r="F980">
        <v>54</v>
      </c>
      <c r="G980">
        <v>214</v>
      </c>
      <c r="H980">
        <v>1081.3749999999998</v>
      </c>
      <c r="I980" s="56">
        <v>8</v>
      </c>
      <c r="J980" s="56">
        <v>779.54</v>
      </c>
    </row>
    <row r="981" spans="1:14" x14ac:dyDescent="0.25">
      <c r="A981">
        <v>1004</v>
      </c>
      <c r="B981" t="s">
        <v>69</v>
      </c>
      <c r="C981" t="s">
        <v>31</v>
      </c>
      <c r="D981" s="74">
        <v>43314</v>
      </c>
      <c r="E981">
        <v>7</v>
      </c>
      <c r="F981">
        <v>54</v>
      </c>
      <c r="G981">
        <v>214</v>
      </c>
      <c r="H981">
        <v>1081.3749999999998</v>
      </c>
      <c r="I981" s="56">
        <v>10</v>
      </c>
      <c r="J981" s="56">
        <v>1798.66</v>
      </c>
      <c r="K981" s="6">
        <f t="shared" ref="K981" si="288">AVERAGE(J981:J985)</f>
        <v>1612.2540000000001</v>
      </c>
      <c r="L981" s="33">
        <f t="shared" ref="L981" si="289">STDEV(J981:J985)</f>
        <v>478.16695209936751</v>
      </c>
      <c r="M981" s="33">
        <f t="shared" ref="M981" si="290">K981+1.5*L981</f>
        <v>2329.5044281490514</v>
      </c>
      <c r="N981" s="33">
        <f t="shared" ref="N981" si="291">K981-1.5*L981</f>
        <v>895.0035718509489</v>
      </c>
    </row>
    <row r="982" spans="1:14" x14ac:dyDescent="0.25">
      <c r="A982">
        <v>1004</v>
      </c>
      <c r="B982" t="s">
        <v>69</v>
      </c>
      <c r="C982" t="s">
        <v>32</v>
      </c>
      <c r="D982" s="74">
        <v>43314</v>
      </c>
      <c r="E982">
        <v>7</v>
      </c>
      <c r="F982">
        <v>54</v>
      </c>
      <c r="G982">
        <v>214</v>
      </c>
      <c r="H982">
        <v>1081.3749999999998</v>
      </c>
      <c r="I982" s="56">
        <v>8</v>
      </c>
      <c r="J982" s="82">
        <v>2335.29</v>
      </c>
    </row>
    <row r="983" spans="1:14" x14ac:dyDescent="0.25">
      <c r="A983">
        <v>1004</v>
      </c>
      <c r="B983" t="s">
        <v>69</v>
      </c>
      <c r="C983" t="s">
        <v>33</v>
      </c>
      <c r="D983" s="74">
        <v>43314</v>
      </c>
      <c r="E983">
        <v>7</v>
      </c>
      <c r="F983">
        <v>54</v>
      </c>
      <c r="G983">
        <v>214</v>
      </c>
      <c r="H983">
        <v>1081.3749999999998</v>
      </c>
      <c r="I983" s="56">
        <v>6</v>
      </c>
      <c r="J983" s="56">
        <v>1259.06</v>
      </c>
    </row>
    <row r="984" spans="1:14" x14ac:dyDescent="0.25">
      <c r="A984">
        <v>1004</v>
      </c>
      <c r="B984" t="s">
        <v>69</v>
      </c>
      <c r="C984" t="s">
        <v>34</v>
      </c>
      <c r="D984" s="74">
        <v>43314</v>
      </c>
      <c r="E984">
        <v>7</v>
      </c>
      <c r="F984">
        <v>54</v>
      </c>
      <c r="G984">
        <v>214</v>
      </c>
      <c r="H984">
        <v>1081.3749999999998</v>
      </c>
      <c r="I984" s="56">
        <v>6</v>
      </c>
      <c r="J984" s="56">
        <v>1137.1600000000001</v>
      </c>
    </row>
    <row r="985" spans="1:14" x14ac:dyDescent="0.25">
      <c r="A985">
        <v>1004</v>
      </c>
      <c r="B985" t="s">
        <v>69</v>
      </c>
      <c r="C985" t="s">
        <v>35</v>
      </c>
      <c r="D985" s="74">
        <v>43314</v>
      </c>
      <c r="E985">
        <v>7</v>
      </c>
      <c r="F985">
        <v>54</v>
      </c>
      <c r="G985">
        <v>214</v>
      </c>
      <c r="H985">
        <v>1081.3749999999998</v>
      </c>
      <c r="I985" s="56">
        <v>7</v>
      </c>
      <c r="J985" s="56">
        <v>1531.1</v>
      </c>
    </row>
    <row r="986" spans="1:14" x14ac:dyDescent="0.25">
      <c r="A986">
        <v>1005</v>
      </c>
      <c r="B986" t="s">
        <v>69</v>
      </c>
      <c r="C986" t="s">
        <v>31</v>
      </c>
      <c r="D986" s="74">
        <v>43314</v>
      </c>
      <c r="E986">
        <v>7</v>
      </c>
      <c r="F986">
        <v>54</v>
      </c>
      <c r="G986">
        <v>214</v>
      </c>
      <c r="H986">
        <v>1081.3749999999998</v>
      </c>
      <c r="I986" s="56">
        <v>8</v>
      </c>
      <c r="J986" s="56">
        <v>1521.33</v>
      </c>
      <c r="K986" s="6">
        <f t="shared" ref="K986" si="292">AVERAGE(J986:J990)</f>
        <v>1274.422</v>
      </c>
      <c r="L986" s="33">
        <f t="shared" ref="L986" si="293">STDEV(J986:J990)</f>
        <v>377.90737339988448</v>
      </c>
      <c r="M986" s="33">
        <f t="shared" ref="M986" si="294">K986+1.5*L986</f>
        <v>1841.2830600998268</v>
      </c>
      <c r="N986" s="33">
        <f t="shared" ref="N986" si="295">K986-1.5*L986</f>
        <v>707.56093990017325</v>
      </c>
    </row>
    <row r="987" spans="1:14" x14ac:dyDescent="0.25">
      <c r="A987">
        <v>1005</v>
      </c>
      <c r="B987" t="s">
        <v>69</v>
      </c>
      <c r="C987" t="s">
        <v>32</v>
      </c>
      <c r="D987" s="74">
        <v>43314</v>
      </c>
      <c r="E987">
        <v>7</v>
      </c>
      <c r="F987">
        <v>54</v>
      </c>
      <c r="G987">
        <v>214</v>
      </c>
      <c r="H987">
        <v>1081.3749999999998</v>
      </c>
      <c r="I987" s="56">
        <v>9</v>
      </c>
      <c r="J987" s="56">
        <v>1699.93</v>
      </c>
    </row>
    <row r="988" spans="1:14" x14ac:dyDescent="0.25">
      <c r="A988">
        <v>1005</v>
      </c>
      <c r="B988" t="s">
        <v>69</v>
      </c>
      <c r="C988" t="s">
        <v>33</v>
      </c>
      <c r="D988" s="74">
        <v>43314</v>
      </c>
      <c r="E988">
        <v>7</v>
      </c>
      <c r="F988">
        <v>54</v>
      </c>
      <c r="G988">
        <v>214</v>
      </c>
      <c r="H988">
        <v>1081.3749999999998</v>
      </c>
      <c r="I988" s="56">
        <v>7</v>
      </c>
      <c r="J988" s="56">
        <v>709.72</v>
      </c>
    </row>
    <row r="989" spans="1:14" x14ac:dyDescent="0.25">
      <c r="A989">
        <v>1005</v>
      </c>
      <c r="B989" t="s">
        <v>69</v>
      </c>
      <c r="C989" t="s">
        <v>34</v>
      </c>
      <c r="D989" s="74">
        <v>43314</v>
      </c>
      <c r="E989">
        <v>7</v>
      </c>
      <c r="F989">
        <v>54</v>
      </c>
      <c r="G989">
        <v>214</v>
      </c>
      <c r="H989">
        <v>1081.3749999999998</v>
      </c>
      <c r="I989" s="56">
        <v>6</v>
      </c>
      <c r="J989" s="56">
        <v>1172.8900000000001</v>
      </c>
    </row>
    <row r="990" spans="1:14" x14ac:dyDescent="0.25">
      <c r="A990">
        <v>1005</v>
      </c>
      <c r="B990" t="s">
        <v>69</v>
      </c>
      <c r="C990" t="s">
        <v>35</v>
      </c>
      <c r="D990" s="74">
        <v>43314</v>
      </c>
      <c r="E990">
        <v>7</v>
      </c>
      <c r="F990">
        <v>54</v>
      </c>
      <c r="G990">
        <v>214</v>
      </c>
      <c r="H990">
        <v>1081.3749999999998</v>
      </c>
      <c r="I990" s="56">
        <v>7</v>
      </c>
      <c r="J990" s="56">
        <v>1268.24</v>
      </c>
    </row>
    <row r="991" spans="1:14" x14ac:dyDescent="0.25">
      <c r="A991">
        <v>1006</v>
      </c>
      <c r="B991" t="s">
        <v>72</v>
      </c>
      <c r="C991" t="s">
        <v>31</v>
      </c>
      <c r="D991" s="74">
        <v>43314</v>
      </c>
      <c r="E991">
        <v>7</v>
      </c>
      <c r="F991">
        <v>54</v>
      </c>
      <c r="G991">
        <v>214</v>
      </c>
      <c r="H991">
        <v>1081.3749999999998</v>
      </c>
      <c r="I991" s="56">
        <v>6</v>
      </c>
      <c r="J991" s="56">
        <v>1420.32</v>
      </c>
      <c r="K991" s="6">
        <f t="shared" ref="K991" si="296">AVERAGE(J991:J995)</f>
        <v>1000.034</v>
      </c>
      <c r="L991" s="33">
        <f t="shared" ref="L991" si="297">STDEV(J991:J995)</f>
        <v>298.29195971396842</v>
      </c>
      <c r="M991" s="33">
        <f t="shared" ref="M991" si="298">K991+1.5*L991</f>
        <v>1447.4719395709526</v>
      </c>
      <c r="N991" s="33">
        <f t="shared" ref="N991" si="299">K991-1.5*L991</f>
        <v>552.59606042904738</v>
      </c>
    </row>
    <row r="992" spans="1:14" x14ac:dyDescent="0.25">
      <c r="A992">
        <v>1006</v>
      </c>
      <c r="B992" t="s">
        <v>72</v>
      </c>
      <c r="C992" t="s">
        <v>32</v>
      </c>
      <c r="D992" s="74">
        <v>43314</v>
      </c>
      <c r="E992">
        <v>7</v>
      </c>
      <c r="F992">
        <v>54</v>
      </c>
      <c r="G992">
        <v>214</v>
      </c>
      <c r="H992">
        <v>1081.3749999999998</v>
      </c>
      <c r="I992" s="56">
        <v>5</v>
      </c>
      <c r="J992" s="56">
        <v>819.87</v>
      </c>
    </row>
    <row r="993" spans="1:14" x14ac:dyDescent="0.25">
      <c r="A993">
        <v>1006</v>
      </c>
      <c r="B993" t="s">
        <v>72</v>
      </c>
      <c r="C993" t="s">
        <v>33</v>
      </c>
      <c r="D993" s="74">
        <v>43314</v>
      </c>
      <c r="E993">
        <v>7</v>
      </c>
      <c r="F993">
        <v>54</v>
      </c>
      <c r="G993">
        <v>214</v>
      </c>
      <c r="H993">
        <v>1081.3749999999998</v>
      </c>
      <c r="I993" s="56">
        <v>6</v>
      </c>
      <c r="J993" s="56">
        <v>898.37</v>
      </c>
    </row>
    <row r="994" spans="1:14" x14ac:dyDescent="0.25">
      <c r="A994">
        <v>1006</v>
      </c>
      <c r="B994" t="s">
        <v>72</v>
      </c>
      <c r="C994" t="s">
        <v>34</v>
      </c>
      <c r="D994" s="74">
        <v>43314</v>
      </c>
      <c r="E994">
        <v>7</v>
      </c>
      <c r="F994">
        <v>54</v>
      </c>
      <c r="G994">
        <v>214</v>
      </c>
      <c r="H994">
        <v>1081.3749999999998</v>
      </c>
      <c r="I994" s="56">
        <v>6</v>
      </c>
      <c r="J994" s="56">
        <v>678.92</v>
      </c>
    </row>
    <row r="995" spans="1:14" x14ac:dyDescent="0.25">
      <c r="A995">
        <v>1006</v>
      </c>
      <c r="B995" t="s">
        <v>72</v>
      </c>
      <c r="C995" t="s">
        <v>35</v>
      </c>
      <c r="D995" s="74">
        <v>43314</v>
      </c>
      <c r="E995">
        <v>7</v>
      </c>
      <c r="F995">
        <v>54</v>
      </c>
      <c r="G995">
        <v>214</v>
      </c>
      <c r="H995">
        <v>1081.3749999999998</v>
      </c>
      <c r="I995" s="56">
        <v>10</v>
      </c>
      <c r="J995" s="56">
        <v>1182.69</v>
      </c>
    </row>
    <row r="996" spans="1:14" x14ac:dyDescent="0.25">
      <c r="A996">
        <v>1007</v>
      </c>
      <c r="B996" t="s">
        <v>70</v>
      </c>
      <c r="C996" t="s">
        <v>31</v>
      </c>
      <c r="D996" s="74">
        <v>43314</v>
      </c>
      <c r="E996">
        <v>7</v>
      </c>
      <c r="F996">
        <v>54</v>
      </c>
      <c r="G996">
        <v>214</v>
      </c>
      <c r="H996">
        <v>1081.3749999999998</v>
      </c>
      <c r="I996" s="56">
        <v>6</v>
      </c>
      <c r="J996" s="56">
        <v>1091.5999999999999</v>
      </c>
      <c r="K996" s="6">
        <f t="shared" ref="K996" si="300">AVERAGE(J996:J1000)</f>
        <v>822.774</v>
      </c>
      <c r="L996" s="33">
        <f t="shared" ref="L996" si="301">STDEV(J996:J1000)</f>
        <v>193.36927633416852</v>
      </c>
      <c r="M996" s="33">
        <f t="shared" ref="M996" si="302">K996+1.5*L996</f>
        <v>1112.8279145012527</v>
      </c>
      <c r="N996" s="33">
        <f t="shared" ref="N996" si="303">K996-1.5*L996</f>
        <v>532.72008549874727</v>
      </c>
    </row>
    <row r="997" spans="1:14" x14ac:dyDescent="0.25">
      <c r="A997">
        <v>1007</v>
      </c>
      <c r="B997" t="s">
        <v>70</v>
      </c>
      <c r="C997" t="s">
        <v>32</v>
      </c>
      <c r="D997" s="74">
        <v>43314</v>
      </c>
      <c r="E997">
        <v>7</v>
      </c>
      <c r="F997">
        <v>54</v>
      </c>
      <c r="G997">
        <v>214</v>
      </c>
      <c r="H997">
        <v>1081.3749999999998</v>
      </c>
      <c r="I997" s="56">
        <v>6</v>
      </c>
      <c r="J997" s="56">
        <v>711.29</v>
      </c>
    </row>
    <row r="998" spans="1:14" x14ac:dyDescent="0.25">
      <c r="A998">
        <v>1007</v>
      </c>
      <c r="B998" t="s">
        <v>70</v>
      </c>
      <c r="C998" t="s">
        <v>33</v>
      </c>
      <c r="D998" s="74">
        <v>43314</v>
      </c>
      <c r="E998">
        <v>7</v>
      </c>
      <c r="F998">
        <v>54</v>
      </c>
      <c r="G998">
        <v>214</v>
      </c>
      <c r="H998">
        <v>1081.3749999999998</v>
      </c>
      <c r="I998" s="56">
        <v>6</v>
      </c>
      <c r="J998" s="56">
        <v>664.63</v>
      </c>
    </row>
    <row r="999" spans="1:14" x14ac:dyDescent="0.25">
      <c r="A999">
        <v>1007</v>
      </c>
      <c r="B999" t="s">
        <v>70</v>
      </c>
      <c r="C999" t="s">
        <v>34</v>
      </c>
      <c r="D999" s="74">
        <v>43314</v>
      </c>
      <c r="E999">
        <v>7</v>
      </c>
      <c r="F999">
        <v>54</v>
      </c>
      <c r="G999">
        <v>214</v>
      </c>
      <c r="H999">
        <v>1081.3749999999998</v>
      </c>
      <c r="I999" s="56">
        <v>3</v>
      </c>
      <c r="J999" s="56">
        <v>964.35</v>
      </c>
    </row>
    <row r="1000" spans="1:14" x14ac:dyDescent="0.25">
      <c r="A1000">
        <v>1007</v>
      </c>
      <c r="B1000" t="s">
        <v>70</v>
      </c>
      <c r="C1000" t="s">
        <v>35</v>
      </c>
      <c r="D1000" s="74">
        <v>43314</v>
      </c>
      <c r="E1000">
        <v>7</v>
      </c>
      <c r="F1000">
        <v>54</v>
      </c>
      <c r="G1000">
        <v>214</v>
      </c>
      <c r="H1000">
        <v>1081.3749999999998</v>
      </c>
      <c r="I1000" s="56">
        <v>8</v>
      </c>
      <c r="J1000" s="56">
        <v>682</v>
      </c>
    </row>
    <row r="1001" spans="1:14" x14ac:dyDescent="0.25">
      <c r="A1001">
        <v>1008</v>
      </c>
      <c r="B1001" t="s">
        <v>28</v>
      </c>
      <c r="C1001" t="s">
        <v>31</v>
      </c>
      <c r="D1001" s="74">
        <v>43314</v>
      </c>
      <c r="E1001">
        <v>7</v>
      </c>
      <c r="F1001">
        <v>54</v>
      </c>
      <c r="G1001">
        <v>214</v>
      </c>
      <c r="H1001">
        <v>1081.3749999999998</v>
      </c>
      <c r="I1001" s="56">
        <v>7</v>
      </c>
      <c r="J1001" s="56">
        <v>1279.4100000000001</v>
      </c>
      <c r="K1001" s="6">
        <f t="shared" ref="K1001" si="304">AVERAGE(J1001:J1005)</f>
        <v>1149.3439999999998</v>
      </c>
      <c r="L1001" s="33">
        <f t="shared" ref="L1001" si="305">STDEV(J1001:J1005)</f>
        <v>128.62020614973372</v>
      </c>
      <c r="M1001" s="33">
        <f t="shared" ref="M1001" si="306">K1001+1.5*L1001</f>
        <v>1342.2743092246005</v>
      </c>
      <c r="N1001" s="33">
        <f t="shared" ref="N1001" si="307">K1001-1.5*L1001</f>
        <v>956.41369077539923</v>
      </c>
    </row>
    <row r="1002" spans="1:14" x14ac:dyDescent="0.25">
      <c r="A1002">
        <v>1008</v>
      </c>
      <c r="B1002" t="s">
        <v>28</v>
      </c>
      <c r="C1002" t="s">
        <v>32</v>
      </c>
      <c r="D1002" s="74">
        <v>43314</v>
      </c>
      <c r="E1002">
        <v>7</v>
      </c>
      <c r="F1002">
        <v>54</v>
      </c>
      <c r="G1002">
        <v>214</v>
      </c>
      <c r="H1002">
        <v>1081.3749999999998</v>
      </c>
      <c r="I1002" s="56">
        <v>9</v>
      </c>
      <c r="J1002" s="56">
        <v>1187.58</v>
      </c>
    </row>
    <row r="1003" spans="1:14" x14ac:dyDescent="0.25">
      <c r="A1003">
        <v>1008</v>
      </c>
      <c r="B1003" t="s">
        <v>28</v>
      </c>
      <c r="C1003" t="s">
        <v>33</v>
      </c>
      <c r="D1003" s="74">
        <v>43314</v>
      </c>
      <c r="E1003">
        <v>7</v>
      </c>
      <c r="F1003">
        <v>54</v>
      </c>
      <c r="G1003">
        <v>214</v>
      </c>
      <c r="H1003">
        <v>1081.3749999999998</v>
      </c>
      <c r="I1003" s="56">
        <v>6</v>
      </c>
      <c r="J1003" s="56">
        <v>1232.1199999999999</v>
      </c>
    </row>
    <row r="1004" spans="1:14" x14ac:dyDescent="0.25">
      <c r="A1004">
        <v>1008</v>
      </c>
      <c r="B1004" t="s">
        <v>28</v>
      </c>
      <c r="C1004" t="s">
        <v>34</v>
      </c>
      <c r="D1004" s="74">
        <v>43314</v>
      </c>
      <c r="E1004">
        <v>7</v>
      </c>
      <c r="F1004">
        <v>54</v>
      </c>
      <c r="G1004">
        <v>214</v>
      </c>
      <c r="H1004">
        <v>1081.3749999999998</v>
      </c>
      <c r="I1004" s="56">
        <v>8</v>
      </c>
      <c r="J1004" s="82">
        <v>955.17</v>
      </c>
    </row>
    <row r="1005" spans="1:14" x14ac:dyDescent="0.25">
      <c r="A1005">
        <v>1008</v>
      </c>
      <c r="B1005" t="s">
        <v>28</v>
      </c>
      <c r="C1005" t="s">
        <v>35</v>
      </c>
      <c r="D1005" s="74">
        <v>43314</v>
      </c>
      <c r="E1005">
        <v>7</v>
      </c>
      <c r="F1005">
        <v>54</v>
      </c>
      <c r="G1005">
        <v>214</v>
      </c>
      <c r="H1005">
        <v>1081.3749999999998</v>
      </c>
      <c r="I1005" s="56">
        <v>7</v>
      </c>
      <c r="J1005" s="56">
        <v>1092.44</v>
      </c>
    </row>
    <row r="1006" spans="1:14" x14ac:dyDescent="0.25">
      <c r="A1006">
        <v>1009</v>
      </c>
      <c r="B1006" t="s">
        <v>28</v>
      </c>
      <c r="C1006" t="s">
        <v>31</v>
      </c>
      <c r="D1006" s="74">
        <v>43314</v>
      </c>
      <c r="E1006">
        <v>7</v>
      </c>
      <c r="F1006">
        <v>54</v>
      </c>
      <c r="G1006">
        <v>214</v>
      </c>
      <c r="H1006">
        <v>1081.3749999999998</v>
      </c>
      <c r="I1006" s="56">
        <v>5</v>
      </c>
      <c r="J1006" s="56">
        <v>1208.49</v>
      </c>
      <c r="K1006" s="6">
        <f t="shared" ref="K1006" si="308">AVERAGE(J1006:J1010)</f>
        <v>1026.672</v>
      </c>
      <c r="L1006" s="33">
        <f t="shared" ref="L1006" si="309">STDEV(J1006:J1010)</f>
        <v>151.94800235606917</v>
      </c>
      <c r="M1006" s="33">
        <f t="shared" ref="M1006" si="310">K1006+1.5*L1006</f>
        <v>1254.5940035341036</v>
      </c>
      <c r="N1006" s="33">
        <f t="shared" ref="N1006" si="311">K1006-1.5*L1006</f>
        <v>798.74999646589629</v>
      </c>
    </row>
    <row r="1007" spans="1:14" x14ac:dyDescent="0.25">
      <c r="A1007">
        <v>1009</v>
      </c>
      <c r="B1007" t="s">
        <v>28</v>
      </c>
      <c r="C1007" t="s">
        <v>32</v>
      </c>
      <c r="D1007" s="74">
        <v>43314</v>
      </c>
      <c r="E1007">
        <v>7</v>
      </c>
      <c r="F1007">
        <v>54</v>
      </c>
      <c r="G1007">
        <v>214</v>
      </c>
      <c r="H1007">
        <v>1081.3749999999998</v>
      </c>
      <c r="I1007" s="56">
        <v>8</v>
      </c>
      <c r="J1007" s="56">
        <v>1063.68</v>
      </c>
    </row>
    <row r="1008" spans="1:14" x14ac:dyDescent="0.25">
      <c r="A1008">
        <v>1009</v>
      </c>
      <c r="B1008" t="s">
        <v>28</v>
      </c>
      <c r="C1008" t="s">
        <v>33</v>
      </c>
      <c r="D1008" s="74">
        <v>43314</v>
      </c>
      <c r="E1008">
        <v>7</v>
      </c>
      <c r="F1008">
        <v>54</v>
      </c>
      <c r="G1008">
        <v>214</v>
      </c>
      <c r="H1008">
        <v>1081.3749999999998</v>
      </c>
      <c r="I1008" s="56">
        <v>6</v>
      </c>
      <c r="J1008" s="56">
        <v>946.61</v>
      </c>
    </row>
    <row r="1009" spans="1:14" x14ac:dyDescent="0.25">
      <c r="A1009">
        <v>1009</v>
      </c>
      <c r="B1009" t="s">
        <v>28</v>
      </c>
      <c r="C1009" t="s">
        <v>34</v>
      </c>
      <c r="D1009" s="74">
        <v>43314</v>
      </c>
      <c r="E1009">
        <v>7</v>
      </c>
      <c r="F1009">
        <v>54</v>
      </c>
      <c r="G1009">
        <v>214</v>
      </c>
      <c r="H1009">
        <v>1081.3749999999998</v>
      </c>
      <c r="I1009" s="56">
        <v>7</v>
      </c>
      <c r="J1009" s="56">
        <v>1102.01</v>
      </c>
    </row>
    <row r="1010" spans="1:14" x14ac:dyDescent="0.25">
      <c r="A1010">
        <v>1009</v>
      </c>
      <c r="B1010" t="s">
        <v>28</v>
      </c>
      <c r="C1010" t="s">
        <v>35</v>
      </c>
      <c r="D1010" s="74">
        <v>43314</v>
      </c>
      <c r="E1010">
        <v>7</v>
      </c>
      <c r="F1010">
        <v>54</v>
      </c>
      <c r="G1010">
        <v>214</v>
      </c>
      <c r="H1010">
        <v>1081.3749999999998</v>
      </c>
      <c r="I1010" s="56">
        <v>6</v>
      </c>
      <c r="J1010" s="56">
        <v>812.57</v>
      </c>
    </row>
    <row r="1011" spans="1:14" x14ac:dyDescent="0.25">
      <c r="A1011">
        <v>1010</v>
      </c>
      <c r="B1011" t="s">
        <v>69</v>
      </c>
      <c r="C1011" t="s">
        <v>31</v>
      </c>
      <c r="D1011" s="74">
        <v>43314</v>
      </c>
      <c r="E1011">
        <v>7</v>
      </c>
      <c r="F1011">
        <v>54</v>
      </c>
      <c r="G1011">
        <v>214</v>
      </c>
      <c r="H1011">
        <v>1081.3749999999998</v>
      </c>
      <c r="I1011" s="56">
        <v>6</v>
      </c>
      <c r="J1011" s="56">
        <v>1011.91</v>
      </c>
      <c r="K1011" s="6">
        <f t="shared" ref="K1011" si="312">AVERAGE(J1011:J1015)</f>
        <v>821.75200000000007</v>
      </c>
      <c r="L1011" s="33">
        <f t="shared" ref="L1011" si="313">STDEV(J1011:J1015)</f>
        <v>150.54052301622889</v>
      </c>
      <c r="M1011" s="33">
        <f t="shared" ref="M1011" si="314">K1011+1.5*L1011</f>
        <v>1047.5627845243434</v>
      </c>
      <c r="N1011" s="33">
        <f t="shared" ref="N1011" si="315">K1011-1.5*L1011</f>
        <v>595.94121547565669</v>
      </c>
    </row>
    <row r="1012" spans="1:14" x14ac:dyDescent="0.25">
      <c r="A1012">
        <v>1010</v>
      </c>
      <c r="B1012" t="s">
        <v>69</v>
      </c>
      <c r="C1012" t="s">
        <v>32</v>
      </c>
      <c r="D1012" s="74">
        <v>43314</v>
      </c>
      <c r="E1012">
        <v>7</v>
      </c>
      <c r="F1012">
        <v>54</v>
      </c>
      <c r="G1012">
        <v>214</v>
      </c>
      <c r="H1012">
        <v>1081.3749999999998</v>
      </c>
      <c r="I1012" s="56">
        <v>4</v>
      </c>
      <c r="J1012" s="56">
        <v>713.71</v>
      </c>
    </row>
    <row r="1013" spans="1:14" x14ac:dyDescent="0.25">
      <c r="A1013">
        <v>1010</v>
      </c>
      <c r="B1013" t="s">
        <v>69</v>
      </c>
      <c r="C1013" t="s">
        <v>33</v>
      </c>
      <c r="D1013" s="74">
        <v>43314</v>
      </c>
      <c r="E1013">
        <v>7</v>
      </c>
      <c r="F1013">
        <v>54</v>
      </c>
      <c r="G1013">
        <v>214</v>
      </c>
      <c r="H1013">
        <v>1081.3749999999998</v>
      </c>
      <c r="I1013" s="56">
        <v>4</v>
      </c>
      <c r="J1013" s="56">
        <v>635.29999999999995</v>
      </c>
    </row>
    <row r="1014" spans="1:14" x14ac:dyDescent="0.25">
      <c r="A1014">
        <v>1010</v>
      </c>
      <c r="B1014" t="s">
        <v>69</v>
      </c>
      <c r="C1014" t="s">
        <v>34</v>
      </c>
      <c r="D1014" s="74">
        <v>43314</v>
      </c>
      <c r="E1014">
        <v>7</v>
      </c>
      <c r="F1014">
        <v>54</v>
      </c>
      <c r="G1014">
        <v>214</v>
      </c>
      <c r="H1014">
        <v>1081.3749999999998</v>
      </c>
      <c r="I1014" s="56">
        <v>8</v>
      </c>
      <c r="J1014" s="56">
        <v>837.8</v>
      </c>
    </row>
    <row r="1015" spans="1:14" x14ac:dyDescent="0.25">
      <c r="A1015">
        <v>1010</v>
      </c>
      <c r="B1015" t="s">
        <v>69</v>
      </c>
      <c r="C1015" t="s">
        <v>35</v>
      </c>
      <c r="D1015" s="74">
        <v>43314</v>
      </c>
      <c r="E1015">
        <v>7</v>
      </c>
      <c r="F1015">
        <v>54</v>
      </c>
      <c r="G1015">
        <v>214</v>
      </c>
      <c r="H1015">
        <v>1081.3749999999998</v>
      </c>
      <c r="I1015" s="56">
        <v>4</v>
      </c>
      <c r="J1015" s="56">
        <v>910.04</v>
      </c>
    </row>
    <row r="1016" spans="1:14" x14ac:dyDescent="0.25">
      <c r="A1016">
        <v>1011</v>
      </c>
      <c r="B1016" t="s">
        <v>72</v>
      </c>
      <c r="C1016" t="s">
        <v>31</v>
      </c>
      <c r="D1016" s="74">
        <v>43314</v>
      </c>
      <c r="E1016">
        <v>7</v>
      </c>
      <c r="F1016">
        <v>54</v>
      </c>
      <c r="G1016">
        <v>214</v>
      </c>
      <c r="H1016">
        <v>1081.3749999999998</v>
      </c>
      <c r="I1016" s="56">
        <v>7</v>
      </c>
      <c r="J1016" s="56">
        <v>1134.96</v>
      </c>
      <c r="K1016" s="6">
        <f t="shared" ref="K1016" si="316">AVERAGE(J1016:J1020)</f>
        <v>807.68200000000002</v>
      </c>
      <c r="L1016" s="33">
        <f t="shared" ref="L1016" si="317">STDEV(J1016:J1020)</f>
        <v>227.70689662370759</v>
      </c>
      <c r="M1016" s="33">
        <f t="shared" ref="M1016" si="318">K1016+1.5*L1016</f>
        <v>1149.2423449355615</v>
      </c>
      <c r="N1016" s="33">
        <f t="shared" ref="N1016" si="319">K1016-1.5*L1016</f>
        <v>466.12165506443864</v>
      </c>
    </row>
    <row r="1017" spans="1:14" x14ac:dyDescent="0.25">
      <c r="A1017">
        <v>1011</v>
      </c>
      <c r="B1017" t="s">
        <v>72</v>
      </c>
      <c r="C1017" t="s">
        <v>32</v>
      </c>
      <c r="D1017" s="74">
        <v>43314</v>
      </c>
      <c r="E1017">
        <v>7</v>
      </c>
      <c r="F1017">
        <v>54</v>
      </c>
      <c r="G1017">
        <v>214</v>
      </c>
      <c r="H1017">
        <v>1081.3749999999998</v>
      </c>
      <c r="I1017" s="56">
        <v>4</v>
      </c>
      <c r="J1017" s="56">
        <v>513.04999999999995</v>
      </c>
    </row>
    <row r="1018" spans="1:14" x14ac:dyDescent="0.25">
      <c r="A1018">
        <v>1011</v>
      </c>
      <c r="B1018" t="s">
        <v>72</v>
      </c>
      <c r="C1018" t="s">
        <v>33</v>
      </c>
      <c r="D1018" s="74">
        <v>43314</v>
      </c>
      <c r="E1018">
        <v>7</v>
      </c>
      <c r="F1018">
        <v>54</v>
      </c>
      <c r="G1018">
        <v>214</v>
      </c>
      <c r="H1018">
        <v>1081.3749999999998</v>
      </c>
      <c r="I1018" s="56">
        <v>7</v>
      </c>
      <c r="J1018" s="56">
        <v>883.26</v>
      </c>
    </row>
    <row r="1019" spans="1:14" x14ac:dyDescent="0.25">
      <c r="A1019">
        <v>1011</v>
      </c>
      <c r="B1019" t="s">
        <v>72</v>
      </c>
      <c r="C1019" t="s">
        <v>34</v>
      </c>
      <c r="D1019" s="74">
        <v>43314</v>
      </c>
      <c r="E1019">
        <v>7</v>
      </c>
      <c r="F1019">
        <v>54</v>
      </c>
      <c r="G1019">
        <v>214</v>
      </c>
      <c r="H1019">
        <v>1081.3749999999998</v>
      </c>
      <c r="I1019" s="56">
        <v>6</v>
      </c>
      <c r="J1019" s="56">
        <v>784.51</v>
      </c>
    </row>
    <row r="1020" spans="1:14" x14ac:dyDescent="0.25">
      <c r="A1020">
        <v>1011</v>
      </c>
      <c r="B1020" t="s">
        <v>72</v>
      </c>
      <c r="C1020" t="s">
        <v>35</v>
      </c>
      <c r="D1020" s="74">
        <v>43314</v>
      </c>
      <c r="E1020">
        <v>7</v>
      </c>
      <c r="F1020">
        <v>54</v>
      </c>
      <c r="G1020">
        <v>214</v>
      </c>
      <c r="H1020">
        <v>1081.3749999999998</v>
      </c>
      <c r="I1020" s="56">
        <v>5</v>
      </c>
      <c r="J1020" s="56">
        <v>722.63</v>
      </c>
    </row>
    <row r="1021" spans="1:14" x14ac:dyDescent="0.25">
      <c r="A1021">
        <v>1012</v>
      </c>
      <c r="B1021" t="s">
        <v>70</v>
      </c>
      <c r="C1021" t="s">
        <v>31</v>
      </c>
      <c r="D1021" s="74">
        <v>43314</v>
      </c>
      <c r="E1021">
        <v>7</v>
      </c>
      <c r="F1021">
        <v>54</v>
      </c>
      <c r="G1021">
        <v>214</v>
      </c>
      <c r="H1021">
        <v>1081.3749999999998</v>
      </c>
      <c r="I1021" s="56">
        <v>8</v>
      </c>
      <c r="J1021" s="56">
        <v>909.84</v>
      </c>
      <c r="K1021" s="6">
        <f t="shared" ref="K1021" si="320">AVERAGE(J1021:J1025)</f>
        <v>953.15</v>
      </c>
      <c r="L1021" s="33">
        <f t="shared" ref="L1021" si="321">STDEV(J1021:J1025)</f>
        <v>263.81778683401939</v>
      </c>
      <c r="M1021" s="33">
        <f t="shared" ref="M1021" si="322">K1021+1.5*L1021</f>
        <v>1348.876680251029</v>
      </c>
      <c r="N1021" s="33">
        <f t="shared" ref="N1021" si="323">K1021-1.5*L1021</f>
        <v>557.42331974897093</v>
      </c>
    </row>
    <row r="1022" spans="1:14" x14ac:dyDescent="0.25">
      <c r="A1022">
        <v>1012</v>
      </c>
      <c r="B1022" t="s">
        <v>70</v>
      </c>
      <c r="C1022" t="s">
        <v>32</v>
      </c>
      <c r="D1022" s="74">
        <v>43314</v>
      </c>
      <c r="E1022">
        <v>7</v>
      </c>
      <c r="F1022">
        <v>54</v>
      </c>
      <c r="G1022">
        <v>214</v>
      </c>
      <c r="H1022">
        <v>1081.3749999999998</v>
      </c>
      <c r="I1022" s="56">
        <v>8</v>
      </c>
      <c r="J1022" s="56">
        <v>827.03</v>
      </c>
    </row>
    <row r="1023" spans="1:14" x14ac:dyDescent="0.25">
      <c r="A1023">
        <v>1012</v>
      </c>
      <c r="B1023" t="s">
        <v>70</v>
      </c>
      <c r="C1023" t="s">
        <v>33</v>
      </c>
      <c r="D1023" s="74">
        <v>43314</v>
      </c>
      <c r="E1023">
        <v>7</v>
      </c>
      <c r="F1023">
        <v>54</v>
      </c>
      <c r="G1023">
        <v>214</v>
      </c>
      <c r="H1023">
        <v>1081.3749999999998</v>
      </c>
      <c r="I1023" s="56">
        <v>6</v>
      </c>
      <c r="J1023" s="56">
        <v>1122.93</v>
      </c>
    </row>
    <row r="1024" spans="1:14" x14ac:dyDescent="0.25">
      <c r="A1024">
        <v>1012</v>
      </c>
      <c r="B1024" t="s">
        <v>70</v>
      </c>
      <c r="C1024" t="s">
        <v>34</v>
      </c>
      <c r="D1024" s="74">
        <v>43314</v>
      </c>
      <c r="E1024">
        <v>7</v>
      </c>
      <c r="F1024">
        <v>54</v>
      </c>
      <c r="G1024">
        <v>214</v>
      </c>
      <c r="H1024">
        <v>1081.3749999999998</v>
      </c>
      <c r="I1024" s="56">
        <v>5</v>
      </c>
      <c r="J1024" s="56">
        <v>612.54</v>
      </c>
    </row>
    <row r="1025" spans="1:14" x14ac:dyDescent="0.25">
      <c r="A1025">
        <v>1012</v>
      </c>
      <c r="B1025" t="s">
        <v>70</v>
      </c>
      <c r="C1025" t="s">
        <v>35</v>
      </c>
      <c r="D1025" s="74">
        <v>43314</v>
      </c>
      <c r="E1025">
        <v>7</v>
      </c>
      <c r="F1025">
        <v>54</v>
      </c>
      <c r="G1025">
        <v>214</v>
      </c>
      <c r="H1025">
        <v>1081.3749999999998</v>
      </c>
      <c r="I1025" s="56">
        <v>8</v>
      </c>
      <c r="J1025" s="56">
        <v>1293.4100000000001</v>
      </c>
    </row>
    <row r="1026" spans="1:14" x14ac:dyDescent="0.25">
      <c r="A1026">
        <v>1001</v>
      </c>
      <c r="B1026" t="s">
        <v>70</v>
      </c>
      <c r="C1026" t="s">
        <v>31</v>
      </c>
      <c r="D1026" s="74">
        <v>43321</v>
      </c>
      <c r="E1026">
        <v>8</v>
      </c>
      <c r="F1026">
        <v>61</v>
      </c>
      <c r="G1026">
        <v>221</v>
      </c>
      <c r="H1026">
        <v>1221.1749999999997</v>
      </c>
      <c r="I1026" s="56">
        <v>7</v>
      </c>
      <c r="J1026" s="56">
        <v>924.7</v>
      </c>
      <c r="K1026" s="6">
        <f t="shared" ref="K1026" si="324">AVERAGE(J1026:J1030)</f>
        <v>907.35200000000009</v>
      </c>
      <c r="L1026" s="33">
        <f t="shared" ref="L1026" si="325">STDEV(J1026:J1030)</f>
        <v>311.90353688279947</v>
      </c>
      <c r="M1026" s="33">
        <f t="shared" ref="M1026" si="326">K1026+1.5*L1026</f>
        <v>1375.2073053241993</v>
      </c>
      <c r="N1026" s="33">
        <f t="shared" ref="N1026" si="327">K1026-1.5*L1026</f>
        <v>439.49669467580088</v>
      </c>
    </row>
    <row r="1027" spans="1:14" x14ac:dyDescent="0.25">
      <c r="A1027">
        <v>1001</v>
      </c>
      <c r="B1027" t="s">
        <v>70</v>
      </c>
      <c r="C1027" t="s">
        <v>32</v>
      </c>
      <c r="D1027" s="74">
        <v>43321</v>
      </c>
      <c r="E1027">
        <v>8</v>
      </c>
      <c r="F1027">
        <v>61</v>
      </c>
      <c r="G1027">
        <v>221</v>
      </c>
      <c r="H1027">
        <v>1221.1749999999997</v>
      </c>
      <c r="I1027" s="56">
        <v>7</v>
      </c>
      <c r="J1027" s="56">
        <v>507.15</v>
      </c>
    </row>
    <row r="1028" spans="1:14" x14ac:dyDescent="0.25">
      <c r="A1028">
        <v>1001</v>
      </c>
      <c r="B1028" t="s">
        <v>70</v>
      </c>
      <c r="C1028" t="s">
        <v>33</v>
      </c>
      <c r="D1028" s="74">
        <v>43321</v>
      </c>
      <c r="E1028">
        <v>8</v>
      </c>
      <c r="F1028">
        <v>61</v>
      </c>
      <c r="G1028">
        <v>221</v>
      </c>
      <c r="H1028">
        <v>1221.1749999999997</v>
      </c>
      <c r="I1028" s="56">
        <v>9</v>
      </c>
      <c r="J1028" s="56">
        <v>1357.81</v>
      </c>
    </row>
    <row r="1029" spans="1:14" x14ac:dyDescent="0.25">
      <c r="A1029">
        <v>1001</v>
      </c>
      <c r="B1029" t="s">
        <v>70</v>
      </c>
      <c r="C1029" t="s">
        <v>34</v>
      </c>
      <c r="D1029" s="74">
        <v>43321</v>
      </c>
      <c r="E1029">
        <v>8</v>
      </c>
      <c r="F1029">
        <v>61</v>
      </c>
      <c r="G1029">
        <v>221</v>
      </c>
      <c r="H1029">
        <v>1221.1749999999997</v>
      </c>
      <c r="I1029" s="56">
        <v>7</v>
      </c>
      <c r="J1029" s="56">
        <v>765.21</v>
      </c>
    </row>
    <row r="1030" spans="1:14" x14ac:dyDescent="0.25">
      <c r="A1030">
        <v>1001</v>
      </c>
      <c r="B1030" t="s">
        <v>70</v>
      </c>
      <c r="C1030" t="s">
        <v>35</v>
      </c>
      <c r="D1030" s="74">
        <v>43321</v>
      </c>
      <c r="E1030">
        <v>8</v>
      </c>
      <c r="F1030">
        <v>61</v>
      </c>
      <c r="G1030">
        <v>221</v>
      </c>
      <c r="H1030">
        <v>1221.1749999999997</v>
      </c>
      <c r="I1030" s="56">
        <v>9</v>
      </c>
      <c r="J1030" s="56">
        <v>981.89</v>
      </c>
    </row>
    <row r="1031" spans="1:14" x14ac:dyDescent="0.25">
      <c r="A1031">
        <v>1002</v>
      </c>
      <c r="B1031" t="s">
        <v>28</v>
      </c>
      <c r="C1031" t="s">
        <v>31</v>
      </c>
      <c r="D1031" s="74">
        <v>43321</v>
      </c>
      <c r="E1031">
        <v>8</v>
      </c>
      <c r="F1031">
        <v>61</v>
      </c>
      <c r="G1031">
        <v>221</v>
      </c>
      <c r="H1031">
        <v>1221.1749999999997</v>
      </c>
      <c r="I1031" s="56">
        <v>6</v>
      </c>
      <c r="J1031" s="56">
        <v>607.33000000000004</v>
      </c>
      <c r="K1031" s="6">
        <f t="shared" ref="K1031" si="328">AVERAGE(J1031:J1035)</f>
        <v>811.76999999999987</v>
      </c>
      <c r="L1031" s="33">
        <f t="shared" ref="L1031" si="329">STDEV(J1031:J1035)</f>
        <v>199.38502789828576</v>
      </c>
      <c r="M1031" s="33">
        <f t="shared" ref="M1031" si="330">K1031+1.5*L1031</f>
        <v>1110.8475418474286</v>
      </c>
      <c r="N1031" s="33">
        <f t="shared" ref="N1031" si="331">K1031-1.5*L1031</f>
        <v>512.69245815257125</v>
      </c>
    </row>
    <row r="1032" spans="1:14" x14ac:dyDescent="0.25">
      <c r="A1032">
        <v>1002</v>
      </c>
      <c r="B1032" t="s">
        <v>28</v>
      </c>
      <c r="C1032" t="s">
        <v>32</v>
      </c>
      <c r="D1032" s="74">
        <v>43321</v>
      </c>
      <c r="E1032">
        <v>8</v>
      </c>
      <c r="F1032">
        <v>61</v>
      </c>
      <c r="G1032">
        <v>221</v>
      </c>
      <c r="H1032">
        <v>1221.1749999999997</v>
      </c>
      <c r="I1032" s="56">
        <v>9</v>
      </c>
      <c r="J1032" s="82">
        <v>1120.77</v>
      </c>
    </row>
    <row r="1033" spans="1:14" x14ac:dyDescent="0.25">
      <c r="A1033">
        <v>1002</v>
      </c>
      <c r="B1033" t="s">
        <v>28</v>
      </c>
      <c r="C1033" t="s">
        <v>33</v>
      </c>
      <c r="D1033" s="74">
        <v>43321</v>
      </c>
      <c r="E1033">
        <v>8</v>
      </c>
      <c r="F1033">
        <v>61</v>
      </c>
      <c r="G1033">
        <v>221</v>
      </c>
      <c r="H1033">
        <v>1221.1749999999997</v>
      </c>
      <c r="I1033" s="56">
        <v>4</v>
      </c>
      <c r="J1033" s="56">
        <v>705.56</v>
      </c>
    </row>
    <row r="1034" spans="1:14" x14ac:dyDescent="0.25">
      <c r="A1034">
        <v>1002</v>
      </c>
      <c r="B1034" t="s">
        <v>28</v>
      </c>
      <c r="C1034" t="s">
        <v>34</v>
      </c>
      <c r="D1034" s="74">
        <v>43321</v>
      </c>
      <c r="E1034">
        <v>8</v>
      </c>
      <c r="F1034">
        <v>61</v>
      </c>
      <c r="G1034">
        <v>221</v>
      </c>
      <c r="H1034">
        <v>1221.1749999999997</v>
      </c>
      <c r="I1034" s="56">
        <v>5</v>
      </c>
      <c r="J1034" s="56">
        <v>740.28</v>
      </c>
    </row>
    <row r="1035" spans="1:14" x14ac:dyDescent="0.25">
      <c r="A1035">
        <v>1002</v>
      </c>
      <c r="B1035" t="s">
        <v>28</v>
      </c>
      <c r="C1035" t="s">
        <v>35</v>
      </c>
      <c r="D1035" s="74">
        <v>43321</v>
      </c>
      <c r="E1035">
        <v>8</v>
      </c>
      <c r="F1035">
        <v>61</v>
      </c>
      <c r="G1035">
        <v>221</v>
      </c>
      <c r="H1035">
        <v>1221.1749999999997</v>
      </c>
      <c r="I1035" s="56">
        <v>7</v>
      </c>
      <c r="J1035" s="56">
        <v>884.91</v>
      </c>
    </row>
    <row r="1036" spans="1:14" x14ac:dyDescent="0.25">
      <c r="A1036">
        <v>1003</v>
      </c>
      <c r="B1036" t="s">
        <v>72</v>
      </c>
      <c r="C1036" t="s">
        <v>31</v>
      </c>
      <c r="D1036" s="74">
        <v>43321</v>
      </c>
      <c r="E1036">
        <v>8</v>
      </c>
      <c r="F1036">
        <v>61</v>
      </c>
      <c r="G1036">
        <v>221</v>
      </c>
      <c r="H1036">
        <v>1221.1749999999997</v>
      </c>
      <c r="I1036" s="56">
        <v>9</v>
      </c>
      <c r="J1036" s="56">
        <v>929.29</v>
      </c>
      <c r="K1036" s="6">
        <f t="shared" ref="K1036" si="332">AVERAGE(J1036:J1040)</f>
        <v>675.68000000000006</v>
      </c>
      <c r="L1036" s="33">
        <f t="shared" ref="L1036" si="333">STDEV(J1036:J1040)</f>
        <v>249.13592053335014</v>
      </c>
      <c r="M1036" s="33">
        <f t="shared" ref="M1036" si="334">K1036+1.5*L1036</f>
        <v>1049.3838808000253</v>
      </c>
      <c r="N1036" s="33">
        <f t="shared" ref="N1036" si="335">K1036-1.5*L1036</f>
        <v>301.97611919997485</v>
      </c>
    </row>
    <row r="1037" spans="1:14" x14ac:dyDescent="0.25">
      <c r="A1037">
        <v>1003</v>
      </c>
      <c r="B1037" t="s">
        <v>72</v>
      </c>
      <c r="C1037" t="s">
        <v>32</v>
      </c>
      <c r="D1037" s="74">
        <v>43321</v>
      </c>
      <c r="E1037">
        <v>8</v>
      </c>
      <c r="F1037">
        <v>61</v>
      </c>
      <c r="G1037">
        <v>221</v>
      </c>
      <c r="H1037">
        <v>1221.1749999999997</v>
      </c>
      <c r="I1037" s="56">
        <v>5</v>
      </c>
      <c r="J1037" s="56">
        <v>743.59</v>
      </c>
    </row>
    <row r="1038" spans="1:14" x14ac:dyDescent="0.25">
      <c r="A1038">
        <v>1003</v>
      </c>
      <c r="B1038" t="s">
        <v>72</v>
      </c>
      <c r="C1038" t="s">
        <v>33</v>
      </c>
      <c r="D1038" s="74">
        <v>43321</v>
      </c>
      <c r="E1038">
        <v>8</v>
      </c>
      <c r="F1038">
        <v>61</v>
      </c>
      <c r="G1038">
        <v>221</v>
      </c>
      <c r="H1038">
        <v>1221.1749999999997</v>
      </c>
      <c r="I1038" s="56">
        <v>6</v>
      </c>
      <c r="J1038" s="56">
        <v>698.32</v>
      </c>
    </row>
    <row r="1039" spans="1:14" x14ac:dyDescent="0.25">
      <c r="A1039">
        <v>1003</v>
      </c>
      <c r="B1039" t="s">
        <v>72</v>
      </c>
      <c r="C1039" t="s">
        <v>34</v>
      </c>
      <c r="D1039" s="74">
        <v>43321</v>
      </c>
      <c r="E1039">
        <v>8</v>
      </c>
      <c r="F1039">
        <v>61</v>
      </c>
      <c r="G1039">
        <v>221</v>
      </c>
      <c r="H1039">
        <v>1221.1749999999997</v>
      </c>
      <c r="I1039" s="56">
        <v>5</v>
      </c>
      <c r="J1039" s="56">
        <v>748.15</v>
      </c>
    </row>
    <row r="1040" spans="1:14" x14ac:dyDescent="0.25">
      <c r="A1040">
        <v>1003</v>
      </c>
      <c r="B1040" t="s">
        <v>72</v>
      </c>
      <c r="C1040" t="s">
        <v>35</v>
      </c>
      <c r="D1040" s="74">
        <v>43321</v>
      </c>
      <c r="E1040">
        <v>8</v>
      </c>
      <c r="F1040">
        <v>61</v>
      </c>
      <c r="G1040">
        <v>221</v>
      </c>
      <c r="H1040">
        <v>1221.1749999999997</v>
      </c>
      <c r="I1040" s="56">
        <v>7</v>
      </c>
      <c r="J1040" s="82">
        <v>259.05</v>
      </c>
    </row>
    <row r="1041" spans="1:14" x14ac:dyDescent="0.25">
      <c r="A1041">
        <v>1004</v>
      </c>
      <c r="B1041" t="s">
        <v>69</v>
      </c>
      <c r="C1041" t="s">
        <v>31</v>
      </c>
      <c r="D1041" s="74">
        <v>43321</v>
      </c>
      <c r="E1041">
        <v>8</v>
      </c>
      <c r="F1041">
        <v>61</v>
      </c>
      <c r="G1041">
        <v>221</v>
      </c>
      <c r="H1041">
        <v>1221.1749999999997</v>
      </c>
      <c r="I1041" s="56">
        <v>4</v>
      </c>
      <c r="J1041" s="56">
        <v>941.9</v>
      </c>
      <c r="K1041" s="6">
        <f t="shared" ref="K1041" si="336">AVERAGE(J1041:J1045)</f>
        <v>1075.308</v>
      </c>
      <c r="L1041" s="33">
        <f t="shared" ref="L1041" si="337">STDEV(J1041:J1045)</f>
        <v>191.21800534991434</v>
      </c>
      <c r="M1041" s="33">
        <f t="shared" ref="M1041" si="338">K1041+1.5*L1041</f>
        <v>1362.1350080248715</v>
      </c>
      <c r="N1041" s="33">
        <f t="shared" ref="N1041" si="339">K1041-1.5*L1041</f>
        <v>788.48099197512852</v>
      </c>
    </row>
    <row r="1042" spans="1:14" x14ac:dyDescent="0.25">
      <c r="A1042">
        <v>1004</v>
      </c>
      <c r="B1042" t="s">
        <v>69</v>
      </c>
      <c r="C1042" t="s">
        <v>32</v>
      </c>
      <c r="D1042" s="74">
        <v>43321</v>
      </c>
      <c r="E1042">
        <v>8</v>
      </c>
      <c r="F1042">
        <v>61</v>
      </c>
      <c r="G1042">
        <v>221</v>
      </c>
      <c r="H1042">
        <v>1221.1749999999997</v>
      </c>
      <c r="I1042" s="56">
        <v>8</v>
      </c>
      <c r="J1042" s="56">
        <v>825.62</v>
      </c>
    </row>
    <row r="1043" spans="1:14" x14ac:dyDescent="0.25">
      <c r="A1043">
        <v>1004</v>
      </c>
      <c r="B1043" t="s">
        <v>69</v>
      </c>
      <c r="C1043" t="s">
        <v>33</v>
      </c>
      <c r="D1043" s="74">
        <v>43321</v>
      </c>
      <c r="E1043">
        <v>8</v>
      </c>
      <c r="F1043">
        <v>61</v>
      </c>
      <c r="G1043">
        <v>221</v>
      </c>
      <c r="H1043">
        <v>1221.1749999999997</v>
      </c>
      <c r="I1043" s="56">
        <v>11</v>
      </c>
      <c r="J1043" s="56">
        <v>1142.77</v>
      </c>
    </row>
    <row r="1044" spans="1:14" x14ac:dyDescent="0.25">
      <c r="A1044">
        <v>1004</v>
      </c>
      <c r="B1044" t="s">
        <v>69</v>
      </c>
      <c r="C1044" t="s">
        <v>34</v>
      </c>
      <c r="D1044" s="74">
        <v>43321</v>
      </c>
      <c r="E1044">
        <v>8</v>
      </c>
      <c r="F1044">
        <v>61</v>
      </c>
      <c r="G1044">
        <v>221</v>
      </c>
      <c r="H1044">
        <v>1221.1749999999997</v>
      </c>
      <c r="I1044" s="56">
        <v>11</v>
      </c>
      <c r="J1044" s="56">
        <v>1309.78</v>
      </c>
    </row>
    <row r="1045" spans="1:14" x14ac:dyDescent="0.25">
      <c r="A1045">
        <v>1004</v>
      </c>
      <c r="B1045" t="s">
        <v>69</v>
      </c>
      <c r="C1045" t="s">
        <v>35</v>
      </c>
      <c r="D1045" s="74">
        <v>43321</v>
      </c>
      <c r="E1045">
        <v>8</v>
      </c>
      <c r="F1045">
        <v>61</v>
      </c>
      <c r="G1045">
        <v>221</v>
      </c>
      <c r="H1045">
        <v>1221.1749999999997</v>
      </c>
      <c r="I1045" s="56">
        <v>8</v>
      </c>
      <c r="J1045" s="56">
        <v>1156.47</v>
      </c>
    </row>
    <row r="1046" spans="1:14" x14ac:dyDescent="0.25">
      <c r="A1046">
        <v>1005</v>
      </c>
      <c r="B1046" t="s">
        <v>69</v>
      </c>
      <c r="C1046" t="s">
        <v>31</v>
      </c>
      <c r="D1046" s="74">
        <v>43321</v>
      </c>
      <c r="E1046">
        <v>8</v>
      </c>
      <c r="F1046">
        <v>61</v>
      </c>
      <c r="G1046">
        <v>221</v>
      </c>
      <c r="H1046">
        <v>1221.1749999999997</v>
      </c>
      <c r="I1046" s="56">
        <v>5</v>
      </c>
      <c r="J1046" s="56">
        <v>605.29999999999995</v>
      </c>
      <c r="K1046" s="6">
        <f t="shared" ref="K1046" si="340">AVERAGE(J1046:J1050)</f>
        <v>804.13</v>
      </c>
      <c r="L1046" s="33">
        <f t="shared" ref="L1046" si="341">STDEV(J1046:J1050)</f>
        <v>214.67072087268951</v>
      </c>
      <c r="M1046" s="33">
        <f t="shared" ref="M1046" si="342">K1046+1.5*L1046</f>
        <v>1126.1360813090341</v>
      </c>
      <c r="N1046" s="33">
        <f t="shared" ref="N1046" si="343">K1046-1.5*L1046</f>
        <v>482.12391869096575</v>
      </c>
    </row>
    <row r="1047" spans="1:14" x14ac:dyDescent="0.25">
      <c r="A1047">
        <v>1005</v>
      </c>
      <c r="B1047" t="s">
        <v>69</v>
      </c>
      <c r="C1047" t="s">
        <v>32</v>
      </c>
      <c r="D1047" s="74">
        <v>43321</v>
      </c>
      <c r="E1047">
        <v>8</v>
      </c>
      <c r="F1047">
        <v>61</v>
      </c>
      <c r="G1047">
        <v>221</v>
      </c>
      <c r="H1047">
        <v>1221.1749999999997</v>
      </c>
      <c r="I1047" s="56">
        <v>4</v>
      </c>
      <c r="J1047" s="56">
        <v>705.7</v>
      </c>
    </row>
    <row r="1048" spans="1:14" x14ac:dyDescent="0.25">
      <c r="A1048">
        <v>1005</v>
      </c>
      <c r="B1048" t="s">
        <v>69</v>
      </c>
      <c r="C1048" t="s">
        <v>33</v>
      </c>
      <c r="D1048" s="74">
        <v>43321</v>
      </c>
      <c r="E1048">
        <v>8</v>
      </c>
      <c r="F1048">
        <v>61</v>
      </c>
      <c r="G1048">
        <v>221</v>
      </c>
      <c r="H1048">
        <v>1221.1749999999997</v>
      </c>
      <c r="I1048" s="56">
        <v>7</v>
      </c>
      <c r="J1048" s="56">
        <v>1037.44</v>
      </c>
    </row>
    <row r="1049" spans="1:14" x14ac:dyDescent="0.25">
      <c r="A1049">
        <v>1005</v>
      </c>
      <c r="B1049" t="s">
        <v>69</v>
      </c>
      <c r="C1049" t="s">
        <v>34</v>
      </c>
      <c r="D1049" s="74">
        <v>43321</v>
      </c>
      <c r="E1049">
        <v>8</v>
      </c>
      <c r="F1049">
        <v>61</v>
      </c>
      <c r="G1049">
        <v>221</v>
      </c>
      <c r="H1049">
        <v>1221.1749999999997</v>
      </c>
      <c r="I1049" s="56">
        <v>6</v>
      </c>
      <c r="J1049" s="56">
        <v>1034.3900000000001</v>
      </c>
    </row>
    <row r="1050" spans="1:14" x14ac:dyDescent="0.25">
      <c r="A1050">
        <v>1005</v>
      </c>
      <c r="B1050" t="s">
        <v>69</v>
      </c>
      <c r="C1050" t="s">
        <v>35</v>
      </c>
      <c r="D1050" s="74">
        <v>43321</v>
      </c>
      <c r="E1050">
        <v>8</v>
      </c>
      <c r="F1050">
        <v>61</v>
      </c>
      <c r="G1050">
        <v>221</v>
      </c>
      <c r="H1050">
        <v>1221.1749999999997</v>
      </c>
      <c r="I1050" s="56">
        <v>6</v>
      </c>
      <c r="J1050" s="56">
        <v>637.82000000000005</v>
      </c>
    </row>
    <row r="1051" spans="1:14" x14ac:dyDescent="0.25">
      <c r="A1051">
        <v>1006</v>
      </c>
      <c r="B1051" t="s">
        <v>72</v>
      </c>
      <c r="C1051" t="s">
        <v>31</v>
      </c>
      <c r="D1051" s="74">
        <v>43321</v>
      </c>
      <c r="E1051">
        <v>8</v>
      </c>
      <c r="F1051">
        <v>61</v>
      </c>
      <c r="G1051">
        <v>221</v>
      </c>
      <c r="H1051">
        <v>1221.1749999999997</v>
      </c>
      <c r="I1051" s="56">
        <v>4</v>
      </c>
      <c r="J1051" s="56">
        <v>526.21</v>
      </c>
      <c r="K1051" s="6">
        <f t="shared" ref="K1051" si="344">AVERAGE(J1051:J1055)</f>
        <v>809.81200000000013</v>
      </c>
      <c r="L1051" s="33">
        <f t="shared" ref="L1051" si="345">STDEV(J1051:J1055)</f>
        <v>209.24450045341624</v>
      </c>
      <c r="M1051" s="33">
        <f t="shared" ref="M1051" si="346">K1051+1.5*L1051</f>
        <v>1123.6787506801245</v>
      </c>
      <c r="N1051" s="33">
        <f t="shared" ref="N1051" si="347">K1051-1.5*L1051</f>
        <v>495.94524931987576</v>
      </c>
    </row>
    <row r="1052" spans="1:14" x14ac:dyDescent="0.25">
      <c r="A1052">
        <v>1006</v>
      </c>
      <c r="B1052" t="s">
        <v>72</v>
      </c>
      <c r="C1052" t="s">
        <v>32</v>
      </c>
      <c r="D1052" s="74">
        <v>43321</v>
      </c>
      <c r="E1052">
        <v>8</v>
      </c>
      <c r="F1052">
        <v>61</v>
      </c>
      <c r="G1052">
        <v>221</v>
      </c>
      <c r="H1052">
        <v>1221.1749999999997</v>
      </c>
      <c r="I1052" s="56">
        <v>5</v>
      </c>
      <c r="J1052" s="56">
        <v>776.63</v>
      </c>
    </row>
    <row r="1053" spans="1:14" x14ac:dyDescent="0.25">
      <c r="A1053">
        <v>1006</v>
      </c>
      <c r="B1053" t="s">
        <v>72</v>
      </c>
      <c r="C1053" t="s">
        <v>33</v>
      </c>
      <c r="D1053" s="74">
        <v>43321</v>
      </c>
      <c r="E1053">
        <v>8</v>
      </c>
      <c r="F1053">
        <v>61</v>
      </c>
      <c r="G1053">
        <v>221</v>
      </c>
      <c r="H1053">
        <v>1221.1749999999997</v>
      </c>
      <c r="I1053" s="56">
        <v>6</v>
      </c>
      <c r="J1053" s="56">
        <v>894.44</v>
      </c>
    </row>
    <row r="1054" spans="1:14" x14ac:dyDescent="0.25">
      <c r="A1054">
        <v>1006</v>
      </c>
      <c r="B1054" t="s">
        <v>72</v>
      </c>
      <c r="C1054" t="s">
        <v>34</v>
      </c>
      <c r="D1054" s="74">
        <v>43321</v>
      </c>
      <c r="E1054">
        <v>8</v>
      </c>
      <c r="F1054">
        <v>61</v>
      </c>
      <c r="G1054">
        <v>221</v>
      </c>
      <c r="H1054">
        <v>1221.1749999999997</v>
      </c>
      <c r="I1054" s="56">
        <v>6</v>
      </c>
      <c r="J1054" s="56">
        <v>753.42</v>
      </c>
    </row>
    <row r="1055" spans="1:14" x14ac:dyDescent="0.25">
      <c r="A1055">
        <v>1006</v>
      </c>
      <c r="B1055" t="s">
        <v>72</v>
      </c>
      <c r="C1055" t="s">
        <v>35</v>
      </c>
      <c r="D1055" s="74">
        <v>43321</v>
      </c>
      <c r="E1055">
        <v>8</v>
      </c>
      <c r="F1055">
        <v>61</v>
      </c>
      <c r="G1055">
        <v>221</v>
      </c>
      <c r="H1055">
        <v>1221.1749999999997</v>
      </c>
      <c r="I1055" s="56">
        <v>6</v>
      </c>
      <c r="J1055" s="56">
        <v>1098.3599999999999</v>
      </c>
    </row>
    <row r="1056" spans="1:14" x14ac:dyDescent="0.25">
      <c r="A1056">
        <v>1007</v>
      </c>
      <c r="B1056" t="s">
        <v>70</v>
      </c>
      <c r="C1056" t="s">
        <v>31</v>
      </c>
      <c r="D1056" s="74">
        <v>43321</v>
      </c>
      <c r="E1056">
        <v>8</v>
      </c>
      <c r="F1056">
        <v>61</v>
      </c>
      <c r="G1056">
        <v>221</v>
      </c>
      <c r="H1056">
        <v>1221.1749999999997</v>
      </c>
      <c r="I1056" s="56">
        <v>6</v>
      </c>
      <c r="J1056" s="56">
        <v>687.81</v>
      </c>
      <c r="K1056" s="6">
        <f t="shared" ref="K1056" si="348">AVERAGE(J1056:J1060)</f>
        <v>935.68600000000004</v>
      </c>
      <c r="L1056" s="33">
        <f t="shared" ref="L1056" si="349">STDEV(J1056:J1060)</f>
        <v>204.12413926334139</v>
      </c>
      <c r="M1056" s="33">
        <f t="shared" ref="M1056" si="350">K1056+1.5*L1056</f>
        <v>1241.8722088950121</v>
      </c>
      <c r="N1056" s="33">
        <f t="shared" ref="N1056" si="351">K1056-1.5*L1056</f>
        <v>629.49979110498793</v>
      </c>
    </row>
    <row r="1057" spans="1:14" x14ac:dyDescent="0.25">
      <c r="A1057">
        <v>1007</v>
      </c>
      <c r="B1057" t="s">
        <v>70</v>
      </c>
      <c r="C1057" t="s">
        <v>32</v>
      </c>
      <c r="D1057" s="74">
        <v>43321</v>
      </c>
      <c r="E1057">
        <v>8</v>
      </c>
      <c r="F1057">
        <v>61</v>
      </c>
      <c r="G1057">
        <v>221</v>
      </c>
      <c r="H1057">
        <v>1221.1749999999997</v>
      </c>
      <c r="I1057" s="56">
        <v>8</v>
      </c>
      <c r="J1057" s="56">
        <v>1183.79</v>
      </c>
    </row>
    <row r="1058" spans="1:14" x14ac:dyDescent="0.25">
      <c r="A1058">
        <v>1007</v>
      </c>
      <c r="B1058" t="s">
        <v>70</v>
      </c>
      <c r="C1058" t="s">
        <v>33</v>
      </c>
      <c r="D1058" s="74">
        <v>43321</v>
      </c>
      <c r="E1058">
        <v>8</v>
      </c>
      <c r="F1058">
        <v>61</v>
      </c>
      <c r="G1058">
        <v>221</v>
      </c>
      <c r="H1058">
        <v>1221.1749999999997</v>
      </c>
      <c r="I1058" s="56">
        <v>9</v>
      </c>
      <c r="J1058" s="56">
        <v>1106.2</v>
      </c>
    </row>
    <row r="1059" spans="1:14" x14ac:dyDescent="0.25">
      <c r="A1059">
        <v>1007</v>
      </c>
      <c r="B1059" t="s">
        <v>70</v>
      </c>
      <c r="C1059" t="s">
        <v>34</v>
      </c>
      <c r="D1059" s="74">
        <v>43321</v>
      </c>
      <c r="E1059">
        <v>8</v>
      </c>
      <c r="F1059">
        <v>61</v>
      </c>
      <c r="G1059">
        <v>221</v>
      </c>
      <c r="H1059">
        <v>1221.1749999999997</v>
      </c>
      <c r="I1059" s="56">
        <v>6</v>
      </c>
      <c r="J1059" s="56">
        <v>847.39</v>
      </c>
    </row>
    <row r="1060" spans="1:14" x14ac:dyDescent="0.25">
      <c r="A1060">
        <v>1007</v>
      </c>
      <c r="B1060" t="s">
        <v>70</v>
      </c>
      <c r="C1060" t="s">
        <v>35</v>
      </c>
      <c r="D1060" s="74">
        <v>43321</v>
      </c>
      <c r="E1060">
        <v>8</v>
      </c>
      <c r="F1060">
        <v>61</v>
      </c>
      <c r="G1060">
        <v>221</v>
      </c>
      <c r="H1060">
        <v>1221.1749999999997</v>
      </c>
      <c r="I1060" s="56">
        <v>7</v>
      </c>
      <c r="J1060" s="56">
        <v>853.24</v>
      </c>
    </row>
    <row r="1061" spans="1:14" x14ac:dyDescent="0.25">
      <c r="A1061">
        <v>1008</v>
      </c>
      <c r="B1061" t="s">
        <v>28</v>
      </c>
      <c r="C1061" t="s">
        <v>31</v>
      </c>
      <c r="D1061" s="74">
        <v>43321</v>
      </c>
      <c r="E1061">
        <v>8</v>
      </c>
      <c r="F1061">
        <v>61</v>
      </c>
      <c r="G1061">
        <v>221</v>
      </c>
      <c r="H1061">
        <v>1221.1749999999997</v>
      </c>
      <c r="I1061" s="56">
        <v>10</v>
      </c>
      <c r="J1061" s="56">
        <v>868.5</v>
      </c>
      <c r="K1061" s="6">
        <f t="shared" ref="K1061" si="352">AVERAGE(J1061:J1065)</f>
        <v>935.66399999999999</v>
      </c>
      <c r="L1061" s="33">
        <f t="shared" ref="L1061" si="353">STDEV(J1061:J1065)</f>
        <v>178.67554807527605</v>
      </c>
      <c r="M1061" s="33">
        <f t="shared" ref="M1061" si="354">K1061+1.5*L1061</f>
        <v>1203.677322112914</v>
      </c>
      <c r="N1061" s="33">
        <f t="shared" ref="N1061" si="355">K1061-1.5*L1061</f>
        <v>667.65067788708598</v>
      </c>
    </row>
    <row r="1062" spans="1:14" x14ac:dyDescent="0.25">
      <c r="A1062">
        <v>1008</v>
      </c>
      <c r="B1062" t="s">
        <v>28</v>
      </c>
      <c r="C1062" t="s">
        <v>32</v>
      </c>
      <c r="D1062" s="74">
        <v>43321</v>
      </c>
      <c r="E1062">
        <v>8</v>
      </c>
      <c r="F1062">
        <v>61</v>
      </c>
      <c r="G1062">
        <v>221</v>
      </c>
      <c r="H1062">
        <v>1221.1749999999997</v>
      </c>
      <c r="I1062" s="56">
        <v>5</v>
      </c>
      <c r="J1062" s="56">
        <v>721.91</v>
      </c>
    </row>
    <row r="1063" spans="1:14" x14ac:dyDescent="0.25">
      <c r="A1063">
        <v>1008</v>
      </c>
      <c r="B1063" t="s">
        <v>28</v>
      </c>
      <c r="C1063" t="s">
        <v>33</v>
      </c>
      <c r="D1063" s="74">
        <v>43321</v>
      </c>
      <c r="E1063">
        <v>8</v>
      </c>
      <c r="F1063">
        <v>61</v>
      </c>
      <c r="G1063">
        <v>221</v>
      </c>
      <c r="H1063">
        <v>1221.1749999999997</v>
      </c>
      <c r="I1063" s="56">
        <v>8</v>
      </c>
      <c r="J1063" s="56">
        <v>867.31</v>
      </c>
    </row>
    <row r="1064" spans="1:14" x14ac:dyDescent="0.25">
      <c r="A1064">
        <v>1008</v>
      </c>
      <c r="B1064" t="s">
        <v>28</v>
      </c>
      <c r="C1064" t="s">
        <v>34</v>
      </c>
      <c r="D1064" s="74">
        <v>43321</v>
      </c>
      <c r="E1064">
        <v>8</v>
      </c>
      <c r="F1064">
        <v>61</v>
      </c>
      <c r="G1064">
        <v>221</v>
      </c>
      <c r="H1064">
        <v>1221.1749999999997</v>
      </c>
      <c r="I1064" s="56">
        <v>8</v>
      </c>
      <c r="J1064" s="56">
        <v>1187.21</v>
      </c>
    </row>
    <row r="1065" spans="1:14" x14ac:dyDescent="0.25">
      <c r="A1065">
        <v>1008</v>
      </c>
      <c r="B1065" t="s">
        <v>28</v>
      </c>
      <c r="C1065" t="s">
        <v>35</v>
      </c>
      <c r="D1065" s="74">
        <v>43321</v>
      </c>
      <c r="E1065">
        <v>8</v>
      </c>
      <c r="F1065">
        <v>61</v>
      </c>
      <c r="G1065">
        <v>221</v>
      </c>
      <c r="H1065">
        <v>1221.1749999999997</v>
      </c>
      <c r="I1065" s="56">
        <v>7</v>
      </c>
      <c r="J1065" s="56">
        <v>1033.3900000000001</v>
      </c>
    </row>
    <row r="1066" spans="1:14" x14ac:dyDescent="0.25">
      <c r="A1066">
        <v>1009</v>
      </c>
      <c r="B1066" t="s">
        <v>28</v>
      </c>
      <c r="C1066" t="s">
        <v>31</v>
      </c>
      <c r="D1066" s="74">
        <v>43321</v>
      </c>
      <c r="E1066">
        <v>8</v>
      </c>
      <c r="F1066">
        <v>61</v>
      </c>
      <c r="G1066">
        <v>221</v>
      </c>
      <c r="H1066">
        <v>1221.1749999999997</v>
      </c>
      <c r="I1066" s="56">
        <v>8</v>
      </c>
      <c r="J1066" s="56">
        <v>632.42999999999995</v>
      </c>
      <c r="K1066" s="6">
        <f t="shared" ref="K1066" si="356">AVERAGE(J1066:J1070)</f>
        <v>980.33400000000006</v>
      </c>
      <c r="L1066" s="33">
        <f t="shared" ref="L1066" si="357">STDEV(J1066:J1070)</f>
        <v>317.64961770793934</v>
      </c>
      <c r="M1066" s="33">
        <f t="shared" ref="M1066" si="358">K1066+1.5*L1066</f>
        <v>1456.8084265619091</v>
      </c>
      <c r="N1066" s="33">
        <f t="shared" ref="N1066" si="359">K1066-1.5*L1066</f>
        <v>503.85957343809105</v>
      </c>
    </row>
    <row r="1067" spans="1:14" x14ac:dyDescent="0.25">
      <c r="A1067">
        <v>1009</v>
      </c>
      <c r="B1067" t="s">
        <v>28</v>
      </c>
      <c r="C1067" t="s">
        <v>32</v>
      </c>
      <c r="D1067" s="74">
        <v>43321</v>
      </c>
      <c r="E1067">
        <v>8</v>
      </c>
      <c r="F1067">
        <v>61</v>
      </c>
      <c r="G1067">
        <v>221</v>
      </c>
      <c r="H1067">
        <v>1221.1749999999997</v>
      </c>
      <c r="I1067" s="56">
        <v>11</v>
      </c>
      <c r="J1067" s="56">
        <v>1443.64</v>
      </c>
    </row>
    <row r="1068" spans="1:14" x14ac:dyDescent="0.25">
      <c r="A1068">
        <v>1009</v>
      </c>
      <c r="B1068" t="s">
        <v>28</v>
      </c>
      <c r="C1068" t="s">
        <v>33</v>
      </c>
      <c r="D1068" s="74">
        <v>43321</v>
      </c>
      <c r="E1068">
        <v>8</v>
      </c>
      <c r="F1068">
        <v>61</v>
      </c>
      <c r="G1068">
        <v>221</v>
      </c>
      <c r="H1068">
        <v>1221.1749999999997</v>
      </c>
      <c r="I1068" s="56">
        <v>7</v>
      </c>
      <c r="J1068" s="56">
        <v>1138.8499999999999</v>
      </c>
    </row>
    <row r="1069" spans="1:14" x14ac:dyDescent="0.25">
      <c r="A1069">
        <v>1009</v>
      </c>
      <c r="B1069" t="s">
        <v>28</v>
      </c>
      <c r="C1069" t="s">
        <v>34</v>
      </c>
      <c r="D1069" s="74">
        <v>43321</v>
      </c>
      <c r="E1069">
        <v>8</v>
      </c>
      <c r="F1069">
        <v>61</v>
      </c>
      <c r="G1069">
        <v>221</v>
      </c>
      <c r="H1069">
        <v>1221.1749999999997</v>
      </c>
      <c r="I1069" s="56">
        <v>5</v>
      </c>
      <c r="J1069" s="56">
        <v>894.72</v>
      </c>
    </row>
    <row r="1070" spans="1:14" x14ac:dyDescent="0.25">
      <c r="A1070">
        <v>1009</v>
      </c>
      <c r="B1070" t="s">
        <v>28</v>
      </c>
      <c r="C1070" t="s">
        <v>35</v>
      </c>
      <c r="D1070" s="74">
        <v>43321</v>
      </c>
      <c r="E1070">
        <v>8</v>
      </c>
      <c r="F1070">
        <v>61</v>
      </c>
      <c r="G1070">
        <v>221</v>
      </c>
      <c r="H1070">
        <v>1221.1749999999997</v>
      </c>
      <c r="I1070" s="56">
        <v>6</v>
      </c>
      <c r="J1070" s="56">
        <v>792.03</v>
      </c>
    </row>
    <row r="1071" spans="1:14" x14ac:dyDescent="0.25">
      <c r="A1071">
        <v>1010</v>
      </c>
      <c r="B1071" t="s">
        <v>69</v>
      </c>
      <c r="C1071" t="s">
        <v>31</v>
      </c>
      <c r="D1071" s="74">
        <v>43321</v>
      </c>
      <c r="E1071">
        <v>8</v>
      </c>
      <c r="F1071">
        <v>61</v>
      </c>
      <c r="G1071">
        <v>221</v>
      </c>
      <c r="H1071">
        <v>1221.1749999999997</v>
      </c>
      <c r="I1071" s="56">
        <v>6</v>
      </c>
      <c r="J1071" s="56">
        <v>666.93</v>
      </c>
      <c r="K1071" s="6">
        <f t="shared" ref="K1071" si="360">AVERAGE(J1071:J1075)</f>
        <v>824.8</v>
      </c>
      <c r="L1071" s="33">
        <f t="shared" ref="L1071" si="361">STDEV(J1071:J1075)</f>
        <v>459.58060381177972</v>
      </c>
      <c r="M1071" s="33">
        <f t="shared" ref="M1071" si="362">K1071+1.5*L1071</f>
        <v>1514.1709057176695</v>
      </c>
      <c r="N1071" s="33">
        <f t="shared" ref="N1071" si="363">K1071-1.5*L1071</f>
        <v>135.42909428233042</v>
      </c>
    </row>
    <row r="1072" spans="1:14" x14ac:dyDescent="0.25">
      <c r="A1072">
        <v>1010</v>
      </c>
      <c r="B1072" t="s">
        <v>69</v>
      </c>
      <c r="C1072" t="s">
        <v>32</v>
      </c>
      <c r="D1072" s="74">
        <v>43321</v>
      </c>
      <c r="E1072">
        <v>8</v>
      </c>
      <c r="F1072">
        <v>61</v>
      </c>
      <c r="G1072">
        <v>221</v>
      </c>
      <c r="H1072">
        <v>1221.1749999999997</v>
      </c>
      <c r="I1072" s="56">
        <v>6</v>
      </c>
      <c r="J1072" s="56">
        <v>648.85</v>
      </c>
    </row>
    <row r="1073" spans="1:14" x14ac:dyDescent="0.25">
      <c r="A1073">
        <v>1010</v>
      </c>
      <c r="B1073" t="s">
        <v>69</v>
      </c>
      <c r="C1073" t="s">
        <v>33</v>
      </c>
      <c r="D1073" s="74">
        <v>43321</v>
      </c>
      <c r="E1073">
        <v>8</v>
      </c>
      <c r="F1073">
        <v>61</v>
      </c>
      <c r="G1073">
        <v>221</v>
      </c>
      <c r="H1073">
        <v>1221.1749999999997</v>
      </c>
      <c r="I1073" s="56">
        <v>3</v>
      </c>
      <c r="J1073" s="56">
        <v>431.55</v>
      </c>
    </row>
    <row r="1074" spans="1:14" x14ac:dyDescent="0.25">
      <c r="A1074">
        <v>1010</v>
      </c>
      <c r="B1074" t="s">
        <v>69</v>
      </c>
      <c r="C1074" t="s">
        <v>34</v>
      </c>
      <c r="D1074" s="74">
        <v>43321</v>
      </c>
      <c r="E1074">
        <v>8</v>
      </c>
      <c r="F1074">
        <v>61</v>
      </c>
      <c r="G1074">
        <v>221</v>
      </c>
      <c r="H1074">
        <v>1221.1749999999997</v>
      </c>
      <c r="I1074" s="56">
        <v>6</v>
      </c>
      <c r="J1074" s="56">
        <v>758.21</v>
      </c>
    </row>
    <row r="1075" spans="1:14" x14ac:dyDescent="0.25">
      <c r="A1075">
        <v>1010</v>
      </c>
      <c r="B1075" t="s">
        <v>69</v>
      </c>
      <c r="C1075" t="s">
        <v>35</v>
      </c>
      <c r="D1075" s="74">
        <v>43321</v>
      </c>
      <c r="E1075">
        <v>8</v>
      </c>
      <c r="F1075">
        <v>61</v>
      </c>
      <c r="G1075">
        <v>221</v>
      </c>
      <c r="H1075">
        <v>1221.1749999999997</v>
      </c>
      <c r="I1075" s="56">
        <v>11</v>
      </c>
      <c r="J1075" s="82">
        <v>1618.46</v>
      </c>
    </row>
    <row r="1076" spans="1:14" x14ac:dyDescent="0.25">
      <c r="A1076">
        <v>1011</v>
      </c>
      <c r="B1076" t="s">
        <v>72</v>
      </c>
      <c r="C1076" t="s">
        <v>31</v>
      </c>
      <c r="D1076" s="74">
        <v>43321</v>
      </c>
      <c r="E1076">
        <v>8</v>
      </c>
      <c r="F1076">
        <v>61</v>
      </c>
      <c r="G1076">
        <v>221</v>
      </c>
      <c r="H1076">
        <v>1221.1749999999997</v>
      </c>
      <c r="I1076" s="56">
        <v>6</v>
      </c>
      <c r="J1076" s="56">
        <v>744.58</v>
      </c>
      <c r="K1076" s="6">
        <f t="shared" ref="K1076" si="364">AVERAGE(J1076:J1080)</f>
        <v>658.24199999999996</v>
      </c>
      <c r="L1076" s="33">
        <f t="shared" ref="L1076" si="365">STDEV(J1076:J1080)</f>
        <v>149.48265809116498</v>
      </c>
      <c r="M1076" s="33">
        <f t="shared" ref="M1076" si="366">K1076+1.5*L1076</f>
        <v>882.46598713674746</v>
      </c>
      <c r="N1076" s="33">
        <f t="shared" ref="N1076" si="367">K1076-1.5*L1076</f>
        <v>434.01801286325247</v>
      </c>
    </row>
    <row r="1077" spans="1:14" x14ac:dyDescent="0.25">
      <c r="A1077">
        <v>1011</v>
      </c>
      <c r="B1077" t="s">
        <v>72</v>
      </c>
      <c r="C1077" t="s">
        <v>32</v>
      </c>
      <c r="D1077" s="74">
        <v>43321</v>
      </c>
      <c r="E1077">
        <v>8</v>
      </c>
      <c r="F1077">
        <v>61</v>
      </c>
      <c r="G1077">
        <v>221</v>
      </c>
      <c r="H1077">
        <v>1221.1749999999997</v>
      </c>
      <c r="I1077" s="56">
        <v>5</v>
      </c>
      <c r="J1077" s="56">
        <v>572.58000000000004</v>
      </c>
    </row>
    <row r="1078" spans="1:14" x14ac:dyDescent="0.25">
      <c r="A1078">
        <v>1011</v>
      </c>
      <c r="B1078" t="s">
        <v>72</v>
      </c>
      <c r="C1078" t="s">
        <v>33</v>
      </c>
      <c r="D1078" s="74">
        <v>43321</v>
      </c>
      <c r="E1078">
        <v>8</v>
      </c>
      <c r="F1078">
        <v>61</v>
      </c>
      <c r="G1078">
        <v>221</v>
      </c>
      <c r="H1078">
        <v>1221.1749999999997</v>
      </c>
      <c r="I1078" s="56">
        <v>4</v>
      </c>
      <c r="J1078" s="56">
        <v>449.63</v>
      </c>
    </row>
    <row r="1079" spans="1:14" x14ac:dyDescent="0.25">
      <c r="A1079">
        <v>1011</v>
      </c>
      <c r="B1079" t="s">
        <v>72</v>
      </c>
      <c r="C1079" t="s">
        <v>34</v>
      </c>
      <c r="D1079" s="74">
        <v>43321</v>
      </c>
      <c r="E1079">
        <v>8</v>
      </c>
      <c r="F1079">
        <v>61</v>
      </c>
      <c r="G1079">
        <v>221</v>
      </c>
      <c r="H1079">
        <v>1221.1749999999997</v>
      </c>
      <c r="I1079" s="56">
        <v>6</v>
      </c>
      <c r="J1079" s="56">
        <v>693.47</v>
      </c>
    </row>
    <row r="1080" spans="1:14" x14ac:dyDescent="0.25">
      <c r="A1080">
        <v>1011</v>
      </c>
      <c r="B1080" t="s">
        <v>72</v>
      </c>
      <c r="C1080" t="s">
        <v>35</v>
      </c>
      <c r="D1080" s="74">
        <v>43321</v>
      </c>
      <c r="E1080">
        <v>8</v>
      </c>
      <c r="F1080">
        <v>61</v>
      </c>
      <c r="G1080">
        <v>221</v>
      </c>
      <c r="H1080">
        <v>1221.1749999999997</v>
      </c>
      <c r="I1080" s="56">
        <v>7</v>
      </c>
      <c r="J1080" s="56">
        <v>830.95</v>
      </c>
    </row>
    <row r="1081" spans="1:14" x14ac:dyDescent="0.25">
      <c r="A1081">
        <v>1012</v>
      </c>
      <c r="B1081" t="s">
        <v>70</v>
      </c>
      <c r="C1081" t="s">
        <v>31</v>
      </c>
      <c r="D1081" s="74">
        <v>43321</v>
      </c>
      <c r="E1081">
        <v>8</v>
      </c>
      <c r="F1081">
        <v>61</v>
      </c>
      <c r="G1081">
        <v>221</v>
      </c>
      <c r="H1081">
        <v>1221.1749999999997</v>
      </c>
      <c r="I1081" s="56">
        <v>6</v>
      </c>
      <c r="J1081" s="56">
        <v>754.46</v>
      </c>
      <c r="K1081" s="6">
        <f t="shared" ref="K1081" si="368">AVERAGE(J1081:J1085)</f>
        <v>785.08400000000006</v>
      </c>
      <c r="L1081" s="33">
        <f t="shared" ref="L1081" si="369">STDEV(J1081:J1085)</f>
        <v>158.52503455290579</v>
      </c>
      <c r="M1081" s="33">
        <f t="shared" ref="M1081" si="370">K1081+1.5*L1081</f>
        <v>1022.8715518293587</v>
      </c>
      <c r="N1081" s="33">
        <f t="shared" ref="N1081" si="371">K1081-1.5*L1081</f>
        <v>547.29644817064138</v>
      </c>
    </row>
    <row r="1082" spans="1:14" x14ac:dyDescent="0.25">
      <c r="A1082">
        <v>1012</v>
      </c>
      <c r="B1082" t="s">
        <v>70</v>
      </c>
      <c r="C1082" t="s">
        <v>32</v>
      </c>
      <c r="D1082" s="74">
        <v>43321</v>
      </c>
      <c r="E1082">
        <v>8</v>
      </c>
      <c r="F1082">
        <v>61</v>
      </c>
      <c r="G1082">
        <v>221</v>
      </c>
      <c r="H1082">
        <v>1221.1749999999997</v>
      </c>
      <c r="I1082" s="56">
        <v>8</v>
      </c>
      <c r="J1082" s="56">
        <v>772.81</v>
      </c>
    </row>
    <row r="1083" spans="1:14" x14ac:dyDescent="0.25">
      <c r="A1083">
        <v>1012</v>
      </c>
      <c r="B1083" t="s">
        <v>70</v>
      </c>
      <c r="C1083" t="s">
        <v>33</v>
      </c>
      <c r="D1083" s="74">
        <v>43321</v>
      </c>
      <c r="E1083">
        <v>8</v>
      </c>
      <c r="F1083">
        <v>61</v>
      </c>
      <c r="G1083">
        <v>221</v>
      </c>
      <c r="H1083">
        <v>1221.1749999999997</v>
      </c>
      <c r="I1083" s="56">
        <v>8</v>
      </c>
      <c r="J1083" s="56">
        <v>573.30999999999995</v>
      </c>
    </row>
    <row r="1084" spans="1:14" x14ac:dyDescent="0.25">
      <c r="A1084">
        <v>1012</v>
      </c>
      <c r="B1084" t="s">
        <v>70</v>
      </c>
      <c r="C1084" t="s">
        <v>34</v>
      </c>
      <c r="D1084" s="74">
        <v>43321</v>
      </c>
      <c r="E1084">
        <v>8</v>
      </c>
      <c r="F1084">
        <v>61</v>
      </c>
      <c r="G1084">
        <v>221</v>
      </c>
      <c r="H1084">
        <v>1221.1749999999997</v>
      </c>
      <c r="I1084" s="56">
        <v>10</v>
      </c>
      <c r="J1084" s="56">
        <v>1017.67</v>
      </c>
    </row>
    <row r="1085" spans="1:14" x14ac:dyDescent="0.25">
      <c r="A1085">
        <v>1012</v>
      </c>
      <c r="B1085" t="s">
        <v>70</v>
      </c>
      <c r="C1085" t="s">
        <v>35</v>
      </c>
      <c r="D1085" s="74">
        <v>43321</v>
      </c>
      <c r="E1085">
        <v>8</v>
      </c>
      <c r="F1085">
        <v>61</v>
      </c>
      <c r="G1085">
        <v>221</v>
      </c>
      <c r="H1085">
        <v>1221.1749999999997</v>
      </c>
      <c r="I1085" s="56">
        <v>8</v>
      </c>
      <c r="J1085" s="56">
        <v>807.17</v>
      </c>
    </row>
    <row r="1086" spans="1:14" x14ac:dyDescent="0.25">
      <c r="A1086">
        <v>1001</v>
      </c>
      <c r="B1086" t="s">
        <v>70</v>
      </c>
      <c r="C1086" t="s">
        <v>31</v>
      </c>
      <c r="D1086" s="74">
        <v>43328</v>
      </c>
      <c r="E1086">
        <v>9</v>
      </c>
      <c r="F1086">
        <v>69</v>
      </c>
      <c r="G1086">
        <v>228</v>
      </c>
      <c r="H1086">
        <v>1347.4749999999995</v>
      </c>
      <c r="I1086" s="56">
        <v>5</v>
      </c>
      <c r="J1086" s="56">
        <v>448.54</v>
      </c>
      <c r="K1086" s="6">
        <f t="shared" ref="K1086" si="372">AVERAGE(J1086:J1090)</f>
        <v>967.9</v>
      </c>
      <c r="L1086" s="33">
        <f t="shared" ref="L1086" si="373">STDEV(J1086:J1090)</f>
        <v>428.36128647439648</v>
      </c>
      <c r="M1086" s="33">
        <f t="shared" ref="M1086" si="374">K1086+1.5*L1086</f>
        <v>1610.4419297115946</v>
      </c>
      <c r="N1086" s="33">
        <f t="shared" ref="N1086" si="375">K1086-1.5*L1086</f>
        <v>325.3580702884052</v>
      </c>
    </row>
    <row r="1087" spans="1:14" x14ac:dyDescent="0.25">
      <c r="A1087">
        <v>1001</v>
      </c>
      <c r="B1087" t="s">
        <v>70</v>
      </c>
      <c r="C1087" t="s">
        <v>32</v>
      </c>
      <c r="D1087" s="74">
        <v>43328</v>
      </c>
      <c r="E1087">
        <v>9</v>
      </c>
      <c r="F1087">
        <v>69</v>
      </c>
      <c r="G1087">
        <v>228</v>
      </c>
      <c r="H1087">
        <v>1347.4749999999995</v>
      </c>
      <c r="I1087" s="56">
        <v>4</v>
      </c>
      <c r="J1087" s="56">
        <v>629.55999999999995</v>
      </c>
    </row>
    <row r="1088" spans="1:14" x14ac:dyDescent="0.25">
      <c r="A1088">
        <v>1001</v>
      </c>
      <c r="B1088" t="s">
        <v>70</v>
      </c>
      <c r="C1088" t="s">
        <v>33</v>
      </c>
      <c r="D1088" s="74">
        <v>43328</v>
      </c>
      <c r="E1088">
        <v>9</v>
      </c>
      <c r="F1088">
        <v>69</v>
      </c>
      <c r="G1088">
        <v>228</v>
      </c>
      <c r="H1088">
        <v>1347.4749999999995</v>
      </c>
      <c r="I1088" s="56">
        <v>7</v>
      </c>
      <c r="J1088" s="56">
        <v>1062.58</v>
      </c>
    </row>
    <row r="1089" spans="1:14" x14ac:dyDescent="0.25">
      <c r="A1089">
        <v>1001</v>
      </c>
      <c r="B1089" t="s">
        <v>70</v>
      </c>
      <c r="C1089" t="s">
        <v>34</v>
      </c>
      <c r="D1089" s="74">
        <v>43328</v>
      </c>
      <c r="E1089">
        <v>9</v>
      </c>
      <c r="F1089">
        <v>69</v>
      </c>
      <c r="G1089">
        <v>228</v>
      </c>
      <c r="H1089">
        <v>1347.4749999999995</v>
      </c>
      <c r="I1089" s="56">
        <v>7</v>
      </c>
      <c r="J1089" s="56">
        <v>1507.05</v>
      </c>
    </row>
    <row r="1090" spans="1:14" x14ac:dyDescent="0.25">
      <c r="A1090">
        <v>1001</v>
      </c>
      <c r="B1090" t="s">
        <v>70</v>
      </c>
      <c r="C1090" t="s">
        <v>35</v>
      </c>
      <c r="D1090" s="74">
        <v>43328</v>
      </c>
      <c r="E1090">
        <v>9</v>
      </c>
      <c r="F1090">
        <v>69</v>
      </c>
      <c r="G1090">
        <v>228</v>
      </c>
      <c r="H1090">
        <v>1347.4749999999995</v>
      </c>
      <c r="I1090" s="56">
        <v>6</v>
      </c>
      <c r="J1090" s="56">
        <v>1191.77</v>
      </c>
    </row>
    <row r="1091" spans="1:14" x14ac:dyDescent="0.25">
      <c r="A1091">
        <v>1002</v>
      </c>
      <c r="B1091" t="s">
        <v>28</v>
      </c>
      <c r="C1091" t="s">
        <v>31</v>
      </c>
      <c r="D1091" s="74">
        <v>43328</v>
      </c>
      <c r="E1091">
        <v>9</v>
      </c>
      <c r="F1091">
        <v>69</v>
      </c>
      <c r="G1091">
        <v>228</v>
      </c>
      <c r="H1091">
        <v>1347.4749999999995</v>
      </c>
      <c r="I1091" s="56">
        <v>6</v>
      </c>
      <c r="J1091" s="56">
        <v>849.55</v>
      </c>
      <c r="K1091" s="6">
        <f t="shared" ref="K1091" si="376">AVERAGE(J1091:J1095)</f>
        <v>1148.97</v>
      </c>
      <c r="L1091" s="33">
        <f t="shared" ref="L1091" si="377">STDEV(J1091:J1095)</f>
        <v>707.19466619877733</v>
      </c>
      <c r="M1091" s="33">
        <f t="shared" ref="M1091" si="378">K1091+1.5*L1091</f>
        <v>2209.7619992981663</v>
      </c>
      <c r="N1091" s="33">
        <f t="shared" ref="N1091" si="379">K1091-1.5*L1091</f>
        <v>88.17800070183398</v>
      </c>
    </row>
    <row r="1092" spans="1:14" x14ac:dyDescent="0.25">
      <c r="A1092">
        <v>1002</v>
      </c>
      <c r="B1092" t="s">
        <v>28</v>
      </c>
      <c r="C1092" t="s">
        <v>32</v>
      </c>
      <c r="D1092" s="74">
        <v>43328</v>
      </c>
      <c r="E1092">
        <v>9</v>
      </c>
      <c r="F1092">
        <v>69</v>
      </c>
      <c r="G1092">
        <v>228</v>
      </c>
      <c r="H1092">
        <v>1347.4749999999995</v>
      </c>
      <c r="I1092" s="56">
        <v>5</v>
      </c>
      <c r="J1092" s="56">
        <v>1956.62</v>
      </c>
    </row>
    <row r="1093" spans="1:14" x14ac:dyDescent="0.25">
      <c r="A1093">
        <v>1002</v>
      </c>
      <c r="B1093" t="s">
        <v>28</v>
      </c>
      <c r="C1093" t="s">
        <v>33</v>
      </c>
      <c r="D1093" s="74">
        <v>43328</v>
      </c>
      <c r="E1093">
        <v>9</v>
      </c>
      <c r="F1093">
        <v>69</v>
      </c>
      <c r="G1093">
        <v>228</v>
      </c>
      <c r="H1093">
        <v>1347.4749999999995</v>
      </c>
      <c r="I1093" s="56">
        <v>6</v>
      </c>
      <c r="J1093" s="56">
        <v>640.74</v>
      </c>
    </row>
    <row r="1094" spans="1:14" x14ac:dyDescent="0.25">
      <c r="A1094">
        <v>1002</v>
      </c>
      <c r="B1094" t="s">
        <v>28</v>
      </c>
      <c r="C1094" t="s">
        <v>34</v>
      </c>
      <c r="D1094" s="74">
        <v>43328</v>
      </c>
      <c r="E1094">
        <v>9</v>
      </c>
      <c r="F1094">
        <v>69</v>
      </c>
      <c r="G1094">
        <v>228</v>
      </c>
      <c r="H1094">
        <v>1347.4749999999995</v>
      </c>
    </row>
    <row r="1095" spans="1:14" x14ac:dyDescent="0.25">
      <c r="A1095">
        <v>1002</v>
      </c>
      <c r="B1095" t="s">
        <v>28</v>
      </c>
      <c r="C1095" t="s">
        <v>35</v>
      </c>
      <c r="D1095" s="74">
        <v>43328</v>
      </c>
      <c r="E1095">
        <v>9</v>
      </c>
      <c r="F1095">
        <v>69</v>
      </c>
      <c r="G1095">
        <v>228</v>
      </c>
      <c r="H1095">
        <v>1347.4749999999995</v>
      </c>
    </row>
    <row r="1096" spans="1:14" x14ac:dyDescent="0.25">
      <c r="A1096">
        <v>1003</v>
      </c>
      <c r="B1096" t="s">
        <v>72</v>
      </c>
      <c r="C1096" t="s">
        <v>31</v>
      </c>
      <c r="D1096" s="74">
        <v>43328</v>
      </c>
      <c r="E1096">
        <v>9</v>
      </c>
      <c r="F1096">
        <v>69</v>
      </c>
      <c r="G1096">
        <v>228</v>
      </c>
      <c r="H1096">
        <v>1347.4749999999995</v>
      </c>
      <c r="I1096" s="56">
        <v>4</v>
      </c>
      <c r="J1096" s="56">
        <v>398.53</v>
      </c>
      <c r="K1096" s="6">
        <f t="shared" ref="K1096" si="380">AVERAGE(J1096:J1100)</f>
        <v>781.49400000000003</v>
      </c>
      <c r="L1096" s="33">
        <f t="shared" ref="L1096" si="381">STDEV(J1096:J1100)</f>
        <v>781.43186771464605</v>
      </c>
      <c r="M1096" s="33">
        <f t="shared" ref="M1096" si="382">K1096+1.5*L1096</f>
        <v>1953.6418015719692</v>
      </c>
      <c r="N1096" s="33">
        <f t="shared" ref="N1096" si="383">K1096-1.5*L1096</f>
        <v>-390.65380157196898</v>
      </c>
    </row>
    <row r="1097" spans="1:14" x14ac:dyDescent="0.25">
      <c r="A1097">
        <v>1003</v>
      </c>
      <c r="B1097" t="s">
        <v>72</v>
      </c>
      <c r="C1097" t="s">
        <v>32</v>
      </c>
      <c r="D1097" s="74">
        <v>43328</v>
      </c>
      <c r="E1097">
        <v>9</v>
      </c>
      <c r="F1097">
        <v>69</v>
      </c>
      <c r="G1097">
        <v>228</v>
      </c>
      <c r="H1097">
        <v>1347.4749999999995</v>
      </c>
      <c r="I1097" s="56">
        <v>3</v>
      </c>
      <c r="J1097" s="56">
        <v>374.12</v>
      </c>
    </row>
    <row r="1098" spans="1:14" x14ac:dyDescent="0.25">
      <c r="A1098">
        <v>1003</v>
      </c>
      <c r="B1098" t="s">
        <v>72</v>
      </c>
      <c r="C1098" t="s">
        <v>33</v>
      </c>
      <c r="D1098" s="74">
        <v>43328</v>
      </c>
      <c r="E1098">
        <v>9</v>
      </c>
      <c r="F1098">
        <v>69</v>
      </c>
      <c r="G1098">
        <v>228</v>
      </c>
      <c r="H1098">
        <v>1347.4749999999995</v>
      </c>
      <c r="I1098" s="56">
        <v>5</v>
      </c>
      <c r="J1098" s="56">
        <v>586.78</v>
      </c>
    </row>
    <row r="1099" spans="1:14" x14ac:dyDescent="0.25">
      <c r="A1099">
        <v>1003</v>
      </c>
      <c r="B1099" t="s">
        <v>72</v>
      </c>
      <c r="C1099" t="s">
        <v>34</v>
      </c>
      <c r="D1099" s="74">
        <v>43328</v>
      </c>
      <c r="E1099">
        <v>9</v>
      </c>
      <c r="F1099">
        <v>69</v>
      </c>
      <c r="G1099">
        <v>228</v>
      </c>
      <c r="H1099">
        <v>1347.4749999999995</v>
      </c>
      <c r="I1099" s="56">
        <v>5</v>
      </c>
      <c r="J1099" s="56">
        <v>377.68</v>
      </c>
    </row>
    <row r="1100" spans="1:14" x14ac:dyDescent="0.25">
      <c r="A1100">
        <v>1003</v>
      </c>
      <c r="B1100" t="s">
        <v>72</v>
      </c>
      <c r="C1100" t="s">
        <v>35</v>
      </c>
      <c r="D1100" s="74">
        <v>43328</v>
      </c>
      <c r="E1100">
        <v>9</v>
      </c>
      <c r="F1100">
        <v>69</v>
      </c>
      <c r="G1100">
        <v>228</v>
      </c>
      <c r="H1100">
        <v>1347.4749999999995</v>
      </c>
      <c r="I1100" s="56">
        <v>14</v>
      </c>
      <c r="J1100" s="82">
        <v>2170.36</v>
      </c>
    </row>
    <row r="1101" spans="1:14" x14ac:dyDescent="0.25">
      <c r="A1101">
        <v>1004</v>
      </c>
      <c r="B1101" t="s">
        <v>69</v>
      </c>
      <c r="C1101" t="s">
        <v>31</v>
      </c>
      <c r="D1101" s="74">
        <v>43328</v>
      </c>
      <c r="E1101">
        <v>9</v>
      </c>
      <c r="F1101">
        <v>69</v>
      </c>
      <c r="G1101">
        <v>228</v>
      </c>
      <c r="H1101">
        <v>1347.4749999999995</v>
      </c>
      <c r="I1101" s="56">
        <v>7</v>
      </c>
      <c r="J1101" s="56">
        <v>1268.7</v>
      </c>
      <c r="K1101" s="6">
        <f t="shared" ref="K1101" si="384">AVERAGE(J1101:J1105)</f>
        <v>1042.1220000000001</v>
      </c>
      <c r="L1101" s="33">
        <f t="shared" ref="L1101" si="385">STDEV(J1101:J1105)</f>
        <v>534.64642865168321</v>
      </c>
      <c r="M1101" s="33">
        <f t="shared" ref="M1101" si="386">K1101+1.5*L1101</f>
        <v>1844.0916429775248</v>
      </c>
      <c r="N1101" s="33">
        <f t="shared" ref="N1101" si="387">K1101-1.5*L1101</f>
        <v>240.15235702247526</v>
      </c>
    </row>
    <row r="1102" spans="1:14" x14ac:dyDescent="0.25">
      <c r="A1102">
        <v>1004</v>
      </c>
      <c r="B1102" t="s">
        <v>69</v>
      </c>
      <c r="C1102" t="s">
        <v>32</v>
      </c>
      <c r="D1102" s="74">
        <v>43328</v>
      </c>
      <c r="E1102">
        <v>9</v>
      </c>
      <c r="F1102">
        <v>69</v>
      </c>
      <c r="G1102">
        <v>228</v>
      </c>
      <c r="H1102">
        <v>1347.4749999999995</v>
      </c>
      <c r="I1102" s="56">
        <v>4</v>
      </c>
      <c r="J1102" s="56">
        <v>417.71</v>
      </c>
    </row>
    <row r="1103" spans="1:14" x14ac:dyDescent="0.25">
      <c r="A1103">
        <v>1004</v>
      </c>
      <c r="B1103" t="s">
        <v>69</v>
      </c>
      <c r="C1103" t="s">
        <v>33</v>
      </c>
      <c r="D1103" s="74">
        <v>43328</v>
      </c>
      <c r="E1103">
        <v>9</v>
      </c>
      <c r="F1103">
        <v>69</v>
      </c>
      <c r="G1103">
        <v>228</v>
      </c>
      <c r="H1103">
        <v>1347.4749999999995</v>
      </c>
      <c r="I1103" s="56">
        <v>5</v>
      </c>
      <c r="J1103" s="56">
        <v>1346.25</v>
      </c>
    </row>
    <row r="1104" spans="1:14" x14ac:dyDescent="0.25">
      <c r="A1104">
        <v>1004</v>
      </c>
      <c r="B1104" t="s">
        <v>69</v>
      </c>
      <c r="C1104" t="s">
        <v>34</v>
      </c>
      <c r="D1104" s="74">
        <v>43328</v>
      </c>
      <c r="E1104">
        <v>9</v>
      </c>
      <c r="F1104">
        <v>69</v>
      </c>
      <c r="G1104">
        <v>228</v>
      </c>
      <c r="H1104">
        <v>1347.4749999999995</v>
      </c>
      <c r="I1104" s="56">
        <v>7</v>
      </c>
      <c r="J1104" s="56">
        <v>1639.1</v>
      </c>
    </row>
    <row r="1105" spans="1:14" x14ac:dyDescent="0.25">
      <c r="A1105">
        <v>1004</v>
      </c>
      <c r="B1105" t="s">
        <v>69</v>
      </c>
      <c r="C1105" t="s">
        <v>35</v>
      </c>
      <c r="D1105" s="74">
        <v>43328</v>
      </c>
      <c r="E1105">
        <v>9</v>
      </c>
      <c r="F1105">
        <v>69</v>
      </c>
      <c r="G1105">
        <v>228</v>
      </c>
      <c r="H1105">
        <v>1347.4749999999995</v>
      </c>
      <c r="I1105" s="56">
        <v>4</v>
      </c>
      <c r="J1105" s="56">
        <v>538.85</v>
      </c>
    </row>
    <row r="1106" spans="1:14" x14ac:dyDescent="0.25">
      <c r="A1106">
        <v>1005</v>
      </c>
      <c r="B1106" t="s">
        <v>69</v>
      </c>
      <c r="C1106" t="s">
        <v>31</v>
      </c>
      <c r="D1106" s="74">
        <v>43328</v>
      </c>
      <c r="E1106">
        <v>9</v>
      </c>
      <c r="F1106">
        <v>69</v>
      </c>
      <c r="G1106">
        <v>228</v>
      </c>
      <c r="H1106">
        <v>1347.4749999999995</v>
      </c>
      <c r="I1106" s="56">
        <v>8</v>
      </c>
      <c r="J1106" s="56">
        <v>1452.37</v>
      </c>
      <c r="K1106" s="6">
        <f t="shared" ref="K1106" si="388">AVERAGE(J1106:J1110)</f>
        <v>1044.8175000000001</v>
      </c>
      <c r="L1106" s="33">
        <f t="shared" ref="L1106" si="389">STDEV(J1106:J1110)</f>
        <v>281.80367153688059</v>
      </c>
      <c r="M1106" s="33">
        <f t="shared" ref="M1106" si="390">K1106+1.5*L1106</f>
        <v>1467.523007305321</v>
      </c>
      <c r="N1106" s="33">
        <f t="shared" ref="N1106" si="391">K1106-1.5*L1106</f>
        <v>622.1119926946792</v>
      </c>
    </row>
    <row r="1107" spans="1:14" x14ac:dyDescent="0.25">
      <c r="A1107">
        <v>1005</v>
      </c>
      <c r="B1107" t="s">
        <v>69</v>
      </c>
      <c r="C1107" t="s">
        <v>32</v>
      </c>
      <c r="D1107" s="74">
        <v>43328</v>
      </c>
      <c r="E1107">
        <v>9</v>
      </c>
      <c r="F1107">
        <v>69</v>
      </c>
      <c r="G1107">
        <v>228</v>
      </c>
      <c r="H1107">
        <v>1347.4749999999995</v>
      </c>
      <c r="I1107" s="56">
        <v>6</v>
      </c>
      <c r="J1107" s="56">
        <v>1011.8</v>
      </c>
    </row>
    <row r="1108" spans="1:14" x14ac:dyDescent="0.25">
      <c r="A1108">
        <v>1005</v>
      </c>
      <c r="B1108" t="s">
        <v>69</v>
      </c>
      <c r="C1108" t="s">
        <v>33</v>
      </c>
      <c r="D1108" s="74">
        <v>43328</v>
      </c>
      <c r="E1108">
        <v>9</v>
      </c>
      <c r="F1108">
        <v>69</v>
      </c>
      <c r="G1108">
        <v>228</v>
      </c>
      <c r="H1108">
        <v>1347.4749999999995</v>
      </c>
      <c r="I1108" s="56">
        <v>6</v>
      </c>
      <c r="J1108" s="56">
        <v>836.19</v>
      </c>
    </row>
    <row r="1109" spans="1:14" x14ac:dyDescent="0.25">
      <c r="A1109">
        <v>1005</v>
      </c>
      <c r="B1109" t="s">
        <v>69</v>
      </c>
      <c r="C1109" t="s">
        <v>34</v>
      </c>
      <c r="D1109" s="74">
        <v>43328</v>
      </c>
      <c r="E1109">
        <v>9</v>
      </c>
      <c r="F1109">
        <v>69</v>
      </c>
      <c r="G1109">
        <v>228</v>
      </c>
      <c r="H1109">
        <v>1347.4749999999995</v>
      </c>
      <c r="I1109" s="56">
        <v>5</v>
      </c>
      <c r="J1109" s="56">
        <v>878.91</v>
      </c>
    </row>
    <row r="1110" spans="1:14" x14ac:dyDescent="0.25">
      <c r="A1110">
        <v>1005</v>
      </c>
      <c r="B1110" t="s">
        <v>69</v>
      </c>
      <c r="C1110" t="s">
        <v>35</v>
      </c>
      <c r="D1110" s="74">
        <v>43328</v>
      </c>
      <c r="E1110">
        <v>9</v>
      </c>
      <c r="F1110">
        <v>69</v>
      </c>
      <c r="G1110">
        <v>228</v>
      </c>
      <c r="H1110">
        <v>1347.4749999999995</v>
      </c>
    </row>
    <row r="1111" spans="1:14" x14ac:dyDescent="0.25">
      <c r="A1111">
        <v>1006</v>
      </c>
      <c r="B1111" t="s">
        <v>72</v>
      </c>
      <c r="C1111" t="s">
        <v>31</v>
      </c>
      <c r="D1111" s="74">
        <v>43328</v>
      </c>
      <c r="E1111">
        <v>9</v>
      </c>
      <c r="F1111">
        <v>69</v>
      </c>
      <c r="G1111">
        <v>228</v>
      </c>
      <c r="H1111">
        <v>1347.4749999999995</v>
      </c>
      <c r="I1111" s="56">
        <v>7</v>
      </c>
      <c r="J1111" s="56">
        <v>1000.74</v>
      </c>
      <c r="K1111" s="6">
        <f t="shared" ref="K1111" si="392">AVERAGE(J1111:J1115)</f>
        <v>1025.69</v>
      </c>
      <c r="L1111" s="33">
        <f t="shared" ref="L1111" si="393">STDEV(J1111:J1115)</f>
        <v>219.66238526429638</v>
      </c>
      <c r="M1111" s="33">
        <f t="shared" ref="M1111" si="394">K1111+1.5*L1111</f>
        <v>1355.1835778964446</v>
      </c>
      <c r="N1111" s="33">
        <f t="shared" ref="N1111" si="395">K1111-1.5*L1111</f>
        <v>696.19642210355551</v>
      </c>
    </row>
    <row r="1112" spans="1:14" x14ac:dyDescent="0.25">
      <c r="A1112">
        <v>1006</v>
      </c>
      <c r="B1112" t="s">
        <v>72</v>
      </c>
      <c r="C1112" t="s">
        <v>32</v>
      </c>
      <c r="D1112" s="74">
        <v>43328</v>
      </c>
      <c r="E1112">
        <v>9</v>
      </c>
      <c r="F1112">
        <v>69</v>
      </c>
      <c r="G1112">
        <v>228</v>
      </c>
      <c r="H1112">
        <v>1347.4749999999995</v>
      </c>
      <c r="I1112" s="56">
        <v>7</v>
      </c>
      <c r="J1112" s="56">
        <v>1187.6600000000001</v>
      </c>
    </row>
    <row r="1113" spans="1:14" x14ac:dyDescent="0.25">
      <c r="A1113">
        <v>1006</v>
      </c>
      <c r="B1113" t="s">
        <v>72</v>
      </c>
      <c r="C1113" t="s">
        <v>33</v>
      </c>
      <c r="D1113" s="74">
        <v>43328</v>
      </c>
      <c r="E1113">
        <v>9</v>
      </c>
      <c r="F1113">
        <v>69</v>
      </c>
      <c r="G1113">
        <v>228</v>
      </c>
      <c r="H1113">
        <v>1347.4749999999995</v>
      </c>
      <c r="I1113" s="56">
        <v>6</v>
      </c>
      <c r="J1113" s="56">
        <v>793.4</v>
      </c>
    </row>
    <row r="1114" spans="1:14" x14ac:dyDescent="0.25">
      <c r="A1114">
        <v>1006</v>
      </c>
      <c r="B1114" t="s">
        <v>72</v>
      </c>
      <c r="C1114" t="s">
        <v>34</v>
      </c>
      <c r="D1114" s="74">
        <v>43328</v>
      </c>
      <c r="E1114">
        <v>9</v>
      </c>
      <c r="F1114">
        <v>69</v>
      </c>
      <c r="G1114">
        <v>228</v>
      </c>
      <c r="H1114">
        <v>1347.4749999999995</v>
      </c>
      <c r="I1114" s="56">
        <v>7</v>
      </c>
      <c r="J1114" s="56">
        <v>1305.33</v>
      </c>
    </row>
    <row r="1115" spans="1:14" x14ac:dyDescent="0.25">
      <c r="A1115">
        <v>1006</v>
      </c>
      <c r="B1115" t="s">
        <v>72</v>
      </c>
      <c r="C1115" t="s">
        <v>35</v>
      </c>
      <c r="D1115" s="74">
        <v>43328</v>
      </c>
      <c r="E1115">
        <v>9</v>
      </c>
      <c r="F1115">
        <v>69</v>
      </c>
      <c r="G1115">
        <v>228</v>
      </c>
      <c r="H1115">
        <v>1347.4749999999995</v>
      </c>
      <c r="I1115" s="56">
        <v>5</v>
      </c>
      <c r="J1115" s="56">
        <v>841.32</v>
      </c>
    </row>
    <row r="1116" spans="1:14" x14ac:dyDescent="0.25">
      <c r="A1116">
        <v>1007</v>
      </c>
      <c r="B1116" t="s">
        <v>70</v>
      </c>
      <c r="C1116" t="s">
        <v>31</v>
      </c>
      <c r="D1116" s="74">
        <v>43328</v>
      </c>
      <c r="E1116">
        <v>9</v>
      </c>
      <c r="F1116">
        <v>69</v>
      </c>
      <c r="G1116">
        <v>228</v>
      </c>
      <c r="H1116">
        <v>1347.4749999999995</v>
      </c>
      <c r="I1116" s="56">
        <v>3</v>
      </c>
      <c r="J1116" s="56">
        <v>367.84</v>
      </c>
      <c r="K1116" s="6">
        <f t="shared" ref="K1116" si="396">AVERAGE(J1116:J1120)</f>
        <v>743.5440000000001</v>
      </c>
      <c r="L1116" s="33">
        <f t="shared" ref="L1116" si="397">STDEV(J1116:J1120)</f>
        <v>302.8031970273758</v>
      </c>
      <c r="M1116" s="33">
        <f t="shared" ref="M1116" si="398">K1116+1.5*L1116</f>
        <v>1197.7487955410638</v>
      </c>
      <c r="N1116" s="33">
        <f t="shared" ref="N1116" si="399">K1116-1.5*L1116</f>
        <v>289.33920445893636</v>
      </c>
    </row>
    <row r="1117" spans="1:14" x14ac:dyDescent="0.25">
      <c r="A1117">
        <v>1007</v>
      </c>
      <c r="B1117" t="s">
        <v>70</v>
      </c>
      <c r="C1117" t="s">
        <v>32</v>
      </c>
      <c r="D1117" s="74">
        <v>43328</v>
      </c>
      <c r="E1117">
        <v>9</v>
      </c>
      <c r="F1117">
        <v>69</v>
      </c>
      <c r="G1117">
        <v>228</v>
      </c>
      <c r="H1117">
        <v>1347.4749999999995</v>
      </c>
      <c r="I1117" s="56">
        <v>5</v>
      </c>
      <c r="J1117" s="56">
        <v>828.75</v>
      </c>
    </row>
    <row r="1118" spans="1:14" x14ac:dyDescent="0.25">
      <c r="A1118">
        <v>1007</v>
      </c>
      <c r="B1118" t="s">
        <v>70</v>
      </c>
      <c r="C1118" t="s">
        <v>33</v>
      </c>
      <c r="D1118" s="74">
        <v>43328</v>
      </c>
      <c r="E1118">
        <v>9</v>
      </c>
      <c r="F1118">
        <v>69</v>
      </c>
      <c r="G1118">
        <v>228</v>
      </c>
      <c r="H1118">
        <v>1347.4749999999995</v>
      </c>
      <c r="I1118" s="56">
        <v>4</v>
      </c>
      <c r="J1118" s="56">
        <v>592.14</v>
      </c>
    </row>
    <row r="1119" spans="1:14" x14ac:dyDescent="0.25">
      <c r="A1119">
        <v>1007</v>
      </c>
      <c r="B1119" t="s">
        <v>70</v>
      </c>
      <c r="C1119" t="s">
        <v>34</v>
      </c>
      <c r="D1119" s="74">
        <v>43328</v>
      </c>
      <c r="E1119">
        <v>9</v>
      </c>
      <c r="F1119">
        <v>69</v>
      </c>
      <c r="G1119">
        <v>228</v>
      </c>
      <c r="H1119">
        <v>1347.4749999999995</v>
      </c>
      <c r="I1119" s="56">
        <v>5</v>
      </c>
      <c r="J1119" s="56">
        <v>743.38</v>
      </c>
    </row>
    <row r="1120" spans="1:14" x14ac:dyDescent="0.25">
      <c r="A1120">
        <v>1007</v>
      </c>
      <c r="B1120" t="s">
        <v>70</v>
      </c>
      <c r="C1120" t="s">
        <v>35</v>
      </c>
      <c r="D1120" s="74">
        <v>43328</v>
      </c>
      <c r="E1120">
        <v>9</v>
      </c>
      <c r="F1120">
        <v>69</v>
      </c>
      <c r="G1120">
        <v>228</v>
      </c>
      <c r="H1120">
        <v>1347.4749999999995</v>
      </c>
      <c r="I1120" s="56">
        <v>8</v>
      </c>
      <c r="J1120" s="56">
        <v>1185.6099999999999</v>
      </c>
    </row>
    <row r="1121" spans="1:14" x14ac:dyDescent="0.25">
      <c r="A1121">
        <v>1008</v>
      </c>
      <c r="B1121" t="s">
        <v>28</v>
      </c>
      <c r="C1121" t="s">
        <v>31</v>
      </c>
      <c r="D1121" s="74">
        <v>43328</v>
      </c>
      <c r="E1121">
        <v>9</v>
      </c>
      <c r="F1121">
        <v>69</v>
      </c>
      <c r="G1121">
        <v>228</v>
      </c>
      <c r="H1121">
        <v>1347.4749999999995</v>
      </c>
      <c r="I1121" s="56">
        <v>7</v>
      </c>
      <c r="J1121" s="56">
        <v>1190.3599999999999</v>
      </c>
      <c r="K1121" s="6">
        <f t="shared" ref="K1121" si="400">AVERAGE(J1121:J1125)</f>
        <v>1045.838</v>
      </c>
      <c r="L1121" s="33">
        <f t="shared" ref="L1121" si="401">STDEV(J1121:J1125)</f>
        <v>244.63244423011469</v>
      </c>
      <c r="M1121" s="33">
        <f t="shared" ref="M1121" si="402">K1121+1.5*L1121</f>
        <v>1412.7866663451719</v>
      </c>
      <c r="N1121" s="33">
        <f t="shared" ref="N1121" si="403">K1121-1.5*L1121</f>
        <v>678.88933365482796</v>
      </c>
    </row>
    <row r="1122" spans="1:14" x14ac:dyDescent="0.25">
      <c r="A1122">
        <v>1008</v>
      </c>
      <c r="B1122" t="s">
        <v>28</v>
      </c>
      <c r="C1122" t="s">
        <v>32</v>
      </c>
      <c r="D1122" s="74">
        <v>43328</v>
      </c>
      <c r="E1122">
        <v>9</v>
      </c>
      <c r="F1122">
        <v>69</v>
      </c>
      <c r="G1122">
        <v>228</v>
      </c>
      <c r="H1122">
        <v>1347.4749999999995</v>
      </c>
      <c r="I1122" s="56">
        <v>5</v>
      </c>
      <c r="J1122" s="56">
        <v>840.73</v>
      </c>
    </row>
    <row r="1123" spans="1:14" x14ac:dyDescent="0.25">
      <c r="A1123">
        <v>1008</v>
      </c>
      <c r="B1123" t="s">
        <v>28</v>
      </c>
      <c r="C1123" t="s">
        <v>33</v>
      </c>
      <c r="D1123" s="74">
        <v>43328</v>
      </c>
      <c r="E1123">
        <v>9</v>
      </c>
      <c r="F1123">
        <v>69</v>
      </c>
      <c r="G1123">
        <v>228</v>
      </c>
      <c r="H1123">
        <v>1347.4749999999995</v>
      </c>
      <c r="I1123" s="56">
        <v>5</v>
      </c>
      <c r="J1123" s="56">
        <v>1407.02</v>
      </c>
    </row>
    <row r="1124" spans="1:14" x14ac:dyDescent="0.25">
      <c r="A1124">
        <v>1008</v>
      </c>
      <c r="B1124" t="s">
        <v>28</v>
      </c>
      <c r="C1124" t="s">
        <v>34</v>
      </c>
      <c r="D1124" s="74">
        <v>43328</v>
      </c>
      <c r="E1124">
        <v>9</v>
      </c>
      <c r="F1124">
        <v>69</v>
      </c>
      <c r="G1124">
        <v>228</v>
      </c>
      <c r="H1124">
        <v>1347.4749999999995</v>
      </c>
      <c r="I1124" s="56">
        <v>6</v>
      </c>
      <c r="J1124" s="56">
        <v>915.45</v>
      </c>
    </row>
    <row r="1125" spans="1:14" x14ac:dyDescent="0.25">
      <c r="A1125">
        <v>1008</v>
      </c>
      <c r="B1125" t="s">
        <v>28</v>
      </c>
      <c r="C1125" t="s">
        <v>35</v>
      </c>
      <c r="D1125" s="74">
        <v>43328</v>
      </c>
      <c r="E1125">
        <v>9</v>
      </c>
      <c r="F1125">
        <v>69</v>
      </c>
      <c r="G1125">
        <v>228</v>
      </c>
      <c r="H1125">
        <v>1347.4749999999995</v>
      </c>
      <c r="I1125" s="56">
        <v>7</v>
      </c>
      <c r="J1125" s="56">
        <v>875.63</v>
      </c>
    </row>
    <row r="1126" spans="1:14" x14ac:dyDescent="0.25">
      <c r="A1126">
        <v>1009</v>
      </c>
      <c r="B1126" t="s">
        <v>28</v>
      </c>
      <c r="C1126" t="s">
        <v>31</v>
      </c>
      <c r="D1126" s="74">
        <v>43328</v>
      </c>
      <c r="E1126">
        <v>9</v>
      </c>
      <c r="F1126">
        <v>69</v>
      </c>
      <c r="G1126">
        <v>228</v>
      </c>
      <c r="H1126">
        <v>1347.4749999999995</v>
      </c>
      <c r="I1126" s="56">
        <v>7</v>
      </c>
      <c r="J1126" s="82">
        <v>2501.59</v>
      </c>
      <c r="K1126" s="6">
        <f t="shared" ref="K1126" si="404">AVERAGE(J1126:J1130)</f>
        <v>918.97799999999984</v>
      </c>
      <c r="L1126" s="33">
        <f t="shared" ref="L1126" si="405">STDEV(J1126:J1130)</f>
        <v>890.63967167985516</v>
      </c>
      <c r="M1126" s="33">
        <f t="shared" ref="M1126" si="406">K1126+1.5*L1126</f>
        <v>2254.9375075197822</v>
      </c>
      <c r="N1126" s="33">
        <f t="shared" ref="N1126" si="407">K1126-1.5*L1126</f>
        <v>-416.98150751978278</v>
      </c>
    </row>
    <row r="1127" spans="1:14" x14ac:dyDescent="0.25">
      <c r="A1127">
        <v>1009</v>
      </c>
      <c r="B1127" t="s">
        <v>28</v>
      </c>
      <c r="C1127" t="s">
        <v>32</v>
      </c>
      <c r="D1127" s="74">
        <v>43328</v>
      </c>
      <c r="E1127">
        <v>9</v>
      </c>
      <c r="F1127">
        <v>69</v>
      </c>
      <c r="G1127">
        <v>228</v>
      </c>
      <c r="H1127">
        <v>1347.4749999999995</v>
      </c>
      <c r="I1127" s="56">
        <v>3</v>
      </c>
      <c r="J1127" s="56">
        <v>492.18</v>
      </c>
    </row>
    <row r="1128" spans="1:14" x14ac:dyDescent="0.25">
      <c r="A1128">
        <v>1009</v>
      </c>
      <c r="B1128" t="s">
        <v>28</v>
      </c>
      <c r="C1128" t="s">
        <v>33</v>
      </c>
      <c r="D1128" s="74">
        <v>43328</v>
      </c>
      <c r="E1128">
        <v>9</v>
      </c>
      <c r="F1128">
        <v>69</v>
      </c>
      <c r="G1128">
        <v>228</v>
      </c>
      <c r="H1128">
        <v>1347.4749999999995</v>
      </c>
      <c r="I1128" s="56">
        <v>3</v>
      </c>
      <c r="J1128" s="56">
        <v>557.85</v>
      </c>
    </row>
    <row r="1129" spans="1:14" x14ac:dyDescent="0.25">
      <c r="A1129">
        <v>1009</v>
      </c>
      <c r="B1129" t="s">
        <v>28</v>
      </c>
      <c r="C1129" t="s">
        <v>34</v>
      </c>
      <c r="D1129" s="74">
        <v>43328</v>
      </c>
      <c r="E1129">
        <v>9</v>
      </c>
      <c r="F1129">
        <v>69</v>
      </c>
      <c r="G1129">
        <v>228</v>
      </c>
      <c r="H1129">
        <v>1347.4749999999995</v>
      </c>
      <c r="I1129" s="56">
        <v>4</v>
      </c>
      <c r="J1129" s="56">
        <v>662.99</v>
      </c>
    </row>
    <row r="1130" spans="1:14" x14ac:dyDescent="0.25">
      <c r="A1130">
        <v>1009</v>
      </c>
      <c r="B1130" t="s">
        <v>28</v>
      </c>
      <c r="C1130" t="s">
        <v>35</v>
      </c>
      <c r="D1130" s="74">
        <v>43328</v>
      </c>
      <c r="E1130">
        <v>9</v>
      </c>
      <c r="F1130">
        <v>69</v>
      </c>
      <c r="G1130">
        <v>228</v>
      </c>
      <c r="H1130">
        <v>1347.4749999999995</v>
      </c>
      <c r="I1130" s="56">
        <v>4</v>
      </c>
      <c r="J1130" s="56">
        <v>380.28</v>
      </c>
    </row>
    <row r="1131" spans="1:14" x14ac:dyDescent="0.25">
      <c r="A1131">
        <v>1010</v>
      </c>
      <c r="B1131" t="s">
        <v>69</v>
      </c>
      <c r="C1131" t="s">
        <v>31</v>
      </c>
      <c r="D1131" s="74">
        <v>43328</v>
      </c>
      <c r="E1131">
        <v>9</v>
      </c>
      <c r="F1131">
        <v>69</v>
      </c>
      <c r="G1131">
        <v>228</v>
      </c>
      <c r="H1131">
        <v>1347.4749999999995</v>
      </c>
      <c r="I1131" s="56">
        <v>6</v>
      </c>
      <c r="J1131" s="56">
        <v>1015.64</v>
      </c>
      <c r="K1131" s="6">
        <f t="shared" ref="K1131" si="408">AVERAGE(J1131:J1135)</f>
        <v>1035.3799999999999</v>
      </c>
      <c r="L1131" s="33">
        <f t="shared" ref="L1131" si="409">STDEV(J1131:J1135)</f>
        <v>98.37675081034142</v>
      </c>
      <c r="M1131" s="33">
        <f t="shared" ref="M1131" si="410">K1131+1.5*L1131</f>
        <v>1182.9451262155121</v>
      </c>
      <c r="N1131" s="33">
        <f t="shared" ref="N1131" si="411">K1131-1.5*L1131</f>
        <v>887.81487378448776</v>
      </c>
    </row>
    <row r="1132" spans="1:14" x14ac:dyDescent="0.25">
      <c r="A1132">
        <v>1010</v>
      </c>
      <c r="B1132" t="s">
        <v>69</v>
      </c>
      <c r="C1132" t="s">
        <v>32</v>
      </c>
      <c r="D1132" s="74">
        <v>43328</v>
      </c>
      <c r="E1132">
        <v>9</v>
      </c>
      <c r="F1132">
        <v>69</v>
      </c>
      <c r="G1132">
        <v>228</v>
      </c>
      <c r="H1132">
        <v>1347.4749999999995</v>
      </c>
      <c r="I1132" s="56">
        <v>5</v>
      </c>
      <c r="J1132" s="56">
        <v>1142.1300000000001</v>
      </c>
    </row>
    <row r="1133" spans="1:14" x14ac:dyDescent="0.25">
      <c r="A1133">
        <v>1010</v>
      </c>
      <c r="B1133" t="s">
        <v>69</v>
      </c>
      <c r="C1133" t="s">
        <v>33</v>
      </c>
      <c r="D1133" s="74">
        <v>43328</v>
      </c>
      <c r="E1133">
        <v>9</v>
      </c>
      <c r="F1133">
        <v>69</v>
      </c>
      <c r="G1133">
        <v>228</v>
      </c>
      <c r="H1133">
        <v>1347.4749999999995</v>
      </c>
      <c r="I1133" s="56">
        <v>5</v>
      </c>
      <c r="J1133" s="56">
        <v>948.37</v>
      </c>
    </row>
    <row r="1134" spans="1:14" x14ac:dyDescent="0.25">
      <c r="A1134">
        <v>1010</v>
      </c>
      <c r="B1134" t="s">
        <v>69</v>
      </c>
      <c r="C1134" t="s">
        <v>34</v>
      </c>
      <c r="D1134" s="74">
        <v>43328</v>
      </c>
      <c r="E1134">
        <v>9</v>
      </c>
      <c r="F1134">
        <v>69</v>
      </c>
      <c r="G1134">
        <v>228</v>
      </c>
      <c r="H1134">
        <v>1347.4749999999995</v>
      </c>
    </row>
    <row r="1135" spans="1:14" x14ac:dyDescent="0.25">
      <c r="A1135">
        <v>1010</v>
      </c>
      <c r="B1135" t="s">
        <v>69</v>
      </c>
      <c r="C1135" t="s">
        <v>35</v>
      </c>
      <c r="D1135" s="74">
        <v>43328</v>
      </c>
      <c r="E1135">
        <v>9</v>
      </c>
      <c r="F1135">
        <v>69</v>
      </c>
      <c r="G1135">
        <v>228</v>
      </c>
      <c r="H1135">
        <v>1347.4749999999995</v>
      </c>
    </row>
    <row r="1136" spans="1:14" x14ac:dyDescent="0.25">
      <c r="A1136">
        <v>1011</v>
      </c>
      <c r="B1136" t="s">
        <v>72</v>
      </c>
      <c r="C1136" t="s">
        <v>31</v>
      </c>
      <c r="D1136" s="74">
        <v>43328</v>
      </c>
      <c r="E1136">
        <v>9</v>
      </c>
      <c r="F1136">
        <v>69</v>
      </c>
      <c r="G1136">
        <v>228</v>
      </c>
      <c r="H1136">
        <v>1347.4749999999995</v>
      </c>
      <c r="I1136" s="56">
        <v>4</v>
      </c>
      <c r="J1136" s="56">
        <v>350.34</v>
      </c>
      <c r="K1136" s="6">
        <f t="shared" ref="K1136" si="412">AVERAGE(J1136:J1140)</f>
        <v>669.39599999999996</v>
      </c>
      <c r="L1136" s="33">
        <f t="shared" ref="L1136" si="413">STDEV(J1136:J1140)</f>
        <v>283.13544308334139</v>
      </c>
      <c r="M1136" s="33">
        <f t="shared" ref="M1136" si="414">K1136+1.5*L1136</f>
        <v>1094.099164625012</v>
      </c>
      <c r="N1136" s="33">
        <f t="shared" ref="N1136" si="415">K1136-1.5*L1136</f>
        <v>244.69283537498791</v>
      </c>
    </row>
    <row r="1137" spans="1:14" x14ac:dyDescent="0.25">
      <c r="A1137">
        <v>1011</v>
      </c>
      <c r="B1137" t="s">
        <v>72</v>
      </c>
      <c r="C1137" t="s">
        <v>32</v>
      </c>
      <c r="D1137" s="74">
        <v>43328</v>
      </c>
      <c r="E1137">
        <v>9</v>
      </c>
      <c r="F1137">
        <v>69</v>
      </c>
      <c r="G1137">
        <v>228</v>
      </c>
      <c r="H1137">
        <v>1347.4749999999995</v>
      </c>
      <c r="I1137" s="56">
        <v>4</v>
      </c>
      <c r="J1137" s="56">
        <v>848.74</v>
      </c>
    </row>
    <row r="1138" spans="1:14" x14ac:dyDescent="0.25">
      <c r="A1138">
        <v>1011</v>
      </c>
      <c r="B1138" t="s">
        <v>72</v>
      </c>
      <c r="C1138" t="s">
        <v>33</v>
      </c>
      <c r="D1138" s="74">
        <v>43328</v>
      </c>
      <c r="E1138">
        <v>9</v>
      </c>
      <c r="F1138">
        <v>69</v>
      </c>
      <c r="G1138">
        <v>228</v>
      </c>
      <c r="H1138">
        <v>1347.4749999999995</v>
      </c>
      <c r="I1138" s="56">
        <v>10</v>
      </c>
      <c r="J1138" s="56">
        <v>1022.51</v>
      </c>
    </row>
    <row r="1139" spans="1:14" x14ac:dyDescent="0.25">
      <c r="A1139">
        <v>1011</v>
      </c>
      <c r="B1139" t="s">
        <v>72</v>
      </c>
      <c r="C1139" t="s">
        <v>34</v>
      </c>
      <c r="D1139" s="74">
        <v>43328</v>
      </c>
      <c r="E1139">
        <v>9</v>
      </c>
      <c r="F1139">
        <v>69</v>
      </c>
      <c r="G1139">
        <v>228</v>
      </c>
      <c r="H1139">
        <v>1347.4749999999995</v>
      </c>
      <c r="I1139" s="56">
        <v>5</v>
      </c>
      <c r="J1139" s="56">
        <v>702.77</v>
      </c>
    </row>
    <row r="1140" spans="1:14" x14ac:dyDescent="0.25">
      <c r="A1140">
        <v>1011</v>
      </c>
      <c r="B1140" t="s">
        <v>72</v>
      </c>
      <c r="C1140" t="s">
        <v>35</v>
      </c>
      <c r="D1140" s="74">
        <v>43328</v>
      </c>
      <c r="E1140">
        <v>9</v>
      </c>
      <c r="F1140">
        <v>69</v>
      </c>
      <c r="G1140">
        <v>228</v>
      </c>
      <c r="H1140">
        <v>1347.4749999999995</v>
      </c>
      <c r="I1140" s="56">
        <v>4</v>
      </c>
      <c r="J1140" s="56">
        <v>422.62</v>
      </c>
    </row>
    <row r="1141" spans="1:14" x14ac:dyDescent="0.25">
      <c r="A1141">
        <v>1012</v>
      </c>
      <c r="B1141" t="s">
        <v>70</v>
      </c>
      <c r="C1141" t="s">
        <v>31</v>
      </c>
      <c r="D1141" s="74">
        <v>43328</v>
      </c>
      <c r="E1141">
        <v>9</v>
      </c>
      <c r="F1141">
        <v>69</v>
      </c>
      <c r="G1141">
        <v>228</v>
      </c>
      <c r="H1141">
        <v>1347.4749999999995</v>
      </c>
      <c r="I1141" s="56">
        <v>7</v>
      </c>
      <c r="J1141" s="56">
        <v>980.2</v>
      </c>
      <c r="K1141" s="6">
        <f t="shared" ref="K1141" si="416">AVERAGE(J1141:J1145)</f>
        <v>1045.5059999999999</v>
      </c>
      <c r="L1141" s="33">
        <f t="shared" ref="L1141" si="417">STDEV(J1141:J1145)</f>
        <v>541.68041974027449</v>
      </c>
      <c r="M1141" s="33">
        <f t="shared" ref="M1141" si="418">K1141+1.5*L1141</f>
        <v>1858.0266296104116</v>
      </c>
      <c r="N1141" s="33">
        <f t="shared" ref="N1141" si="419">K1141-1.5*L1141</f>
        <v>232.98537038958807</v>
      </c>
    </row>
    <row r="1142" spans="1:14" x14ac:dyDescent="0.25">
      <c r="A1142">
        <v>1012</v>
      </c>
      <c r="B1142" t="s">
        <v>70</v>
      </c>
      <c r="C1142" t="s">
        <v>32</v>
      </c>
      <c r="D1142" s="74">
        <v>43328</v>
      </c>
      <c r="E1142">
        <v>9</v>
      </c>
      <c r="F1142">
        <v>69</v>
      </c>
      <c r="G1142">
        <v>228</v>
      </c>
      <c r="H1142">
        <v>1347.4749999999995</v>
      </c>
      <c r="I1142" s="56">
        <v>6</v>
      </c>
      <c r="J1142" s="82">
        <v>1995.47</v>
      </c>
    </row>
    <row r="1143" spans="1:14" x14ac:dyDescent="0.25">
      <c r="A1143">
        <v>1012</v>
      </c>
      <c r="B1143" t="s">
        <v>70</v>
      </c>
      <c r="C1143" t="s">
        <v>33</v>
      </c>
      <c r="D1143" s="74">
        <v>43328</v>
      </c>
      <c r="E1143">
        <v>9</v>
      </c>
      <c r="F1143">
        <v>69</v>
      </c>
      <c r="G1143">
        <v>228</v>
      </c>
      <c r="H1143">
        <v>1347.4749999999995</v>
      </c>
      <c r="I1143" s="56">
        <v>5</v>
      </c>
      <c r="J1143" s="56">
        <v>810.45</v>
      </c>
    </row>
    <row r="1144" spans="1:14" x14ac:dyDescent="0.25">
      <c r="A1144">
        <v>1012</v>
      </c>
      <c r="B1144" t="s">
        <v>70</v>
      </c>
      <c r="C1144" t="s">
        <v>34</v>
      </c>
      <c r="D1144" s="74">
        <v>43328</v>
      </c>
      <c r="E1144">
        <v>9</v>
      </c>
      <c r="F1144">
        <v>69</v>
      </c>
      <c r="G1144">
        <v>228</v>
      </c>
      <c r="H1144">
        <v>1347.4749999999995</v>
      </c>
      <c r="I1144" s="56">
        <v>4</v>
      </c>
      <c r="J1144" s="56">
        <v>739.83</v>
      </c>
    </row>
    <row r="1145" spans="1:14" x14ac:dyDescent="0.25">
      <c r="A1145">
        <v>1012</v>
      </c>
      <c r="B1145" t="s">
        <v>70</v>
      </c>
      <c r="C1145" t="s">
        <v>35</v>
      </c>
      <c r="D1145" s="74">
        <v>43328</v>
      </c>
      <c r="E1145">
        <v>9</v>
      </c>
      <c r="F1145">
        <v>69</v>
      </c>
      <c r="G1145">
        <v>228</v>
      </c>
      <c r="H1145">
        <v>1347.4749999999995</v>
      </c>
      <c r="I1145" s="56">
        <v>5</v>
      </c>
      <c r="J1145" s="56">
        <v>701.58</v>
      </c>
    </row>
    <row r="1146" spans="1:14" x14ac:dyDescent="0.25">
      <c r="A1146">
        <v>1001</v>
      </c>
      <c r="B1146" t="s">
        <v>70</v>
      </c>
      <c r="C1146" t="s">
        <v>31</v>
      </c>
      <c r="D1146" s="74">
        <v>43335</v>
      </c>
      <c r="E1146">
        <v>10</v>
      </c>
      <c r="F1146">
        <v>76</v>
      </c>
      <c r="G1146">
        <v>235</v>
      </c>
      <c r="H1146">
        <v>1470.8749999999993</v>
      </c>
      <c r="I1146" s="56">
        <v>7</v>
      </c>
      <c r="J1146" s="56">
        <v>768.4</v>
      </c>
      <c r="K1146" s="6">
        <f t="shared" ref="K1146" si="420">AVERAGE(J1146:J1150)</f>
        <v>784.07800000000009</v>
      </c>
      <c r="L1146" s="33">
        <f t="shared" ref="L1146" si="421">STDEV(J1146:J1150)</f>
        <v>82.812672158311614</v>
      </c>
      <c r="M1146" s="33">
        <f t="shared" ref="M1146" si="422">K1146+1.5*L1146</f>
        <v>908.29700823746748</v>
      </c>
      <c r="N1146" s="33">
        <f t="shared" ref="N1146" si="423">K1146-1.5*L1146</f>
        <v>659.8589917625327</v>
      </c>
    </row>
    <row r="1147" spans="1:14" x14ac:dyDescent="0.25">
      <c r="A1147">
        <v>1001</v>
      </c>
      <c r="B1147" t="s">
        <v>70</v>
      </c>
      <c r="C1147" t="s">
        <v>32</v>
      </c>
      <c r="D1147" s="74">
        <v>43335</v>
      </c>
      <c r="E1147">
        <v>10</v>
      </c>
      <c r="F1147">
        <v>76</v>
      </c>
      <c r="G1147">
        <v>235</v>
      </c>
      <c r="H1147">
        <v>1470.8749999999993</v>
      </c>
      <c r="I1147" s="56">
        <v>6</v>
      </c>
      <c r="J1147" s="56">
        <v>776.47</v>
      </c>
    </row>
    <row r="1148" spans="1:14" x14ac:dyDescent="0.25">
      <c r="A1148">
        <v>1001</v>
      </c>
      <c r="B1148" t="s">
        <v>70</v>
      </c>
      <c r="C1148" t="s">
        <v>33</v>
      </c>
      <c r="D1148" s="74">
        <v>43335</v>
      </c>
      <c r="E1148">
        <v>10</v>
      </c>
      <c r="F1148">
        <v>76</v>
      </c>
      <c r="G1148">
        <v>235</v>
      </c>
      <c r="H1148">
        <v>1470.8749999999993</v>
      </c>
      <c r="I1148" s="56">
        <v>4</v>
      </c>
      <c r="J1148" s="56">
        <v>671.07</v>
      </c>
    </row>
    <row r="1149" spans="1:14" x14ac:dyDescent="0.25">
      <c r="A1149">
        <v>1001</v>
      </c>
      <c r="B1149" t="s">
        <v>70</v>
      </c>
      <c r="C1149" t="s">
        <v>34</v>
      </c>
      <c r="D1149" s="74">
        <v>43335</v>
      </c>
      <c r="E1149">
        <v>10</v>
      </c>
      <c r="F1149">
        <v>76</v>
      </c>
      <c r="G1149">
        <v>235</v>
      </c>
      <c r="H1149">
        <v>1470.8749999999993</v>
      </c>
      <c r="I1149" s="56">
        <v>5</v>
      </c>
      <c r="J1149" s="56">
        <v>801.88</v>
      </c>
    </row>
    <row r="1150" spans="1:14" x14ac:dyDescent="0.25">
      <c r="A1150">
        <v>1001</v>
      </c>
      <c r="B1150" t="s">
        <v>70</v>
      </c>
      <c r="C1150" t="s">
        <v>35</v>
      </c>
      <c r="D1150" s="74">
        <v>43335</v>
      </c>
      <c r="E1150">
        <v>10</v>
      </c>
      <c r="F1150">
        <v>76</v>
      </c>
      <c r="G1150">
        <v>235</v>
      </c>
      <c r="H1150">
        <v>1470.8749999999993</v>
      </c>
      <c r="I1150" s="56">
        <v>4</v>
      </c>
      <c r="J1150" s="56">
        <v>902.57</v>
      </c>
    </row>
    <row r="1151" spans="1:14" x14ac:dyDescent="0.25">
      <c r="A1151">
        <v>1002</v>
      </c>
      <c r="B1151" t="s">
        <v>28</v>
      </c>
      <c r="C1151" t="s">
        <v>31</v>
      </c>
      <c r="D1151" s="74">
        <v>43335</v>
      </c>
      <c r="E1151">
        <v>10</v>
      </c>
      <c r="F1151">
        <v>76</v>
      </c>
      <c r="G1151">
        <v>235</v>
      </c>
      <c r="H1151">
        <v>1470.8749999999993</v>
      </c>
      <c r="I1151" s="56">
        <v>6</v>
      </c>
      <c r="J1151" s="82">
        <v>1109.47</v>
      </c>
      <c r="K1151" s="6">
        <f t="shared" ref="K1151" si="424">AVERAGE(J1151:J1155)</f>
        <v>644.03200000000004</v>
      </c>
      <c r="L1151" s="33">
        <f t="shared" ref="L1151" si="425">STDEV(J1151:J1155)</f>
        <v>263.12041591256269</v>
      </c>
      <c r="M1151" s="33">
        <f t="shared" ref="M1151" si="426">K1151+1.5*L1151</f>
        <v>1038.712623868844</v>
      </c>
      <c r="N1151" s="33">
        <f t="shared" ref="N1151" si="427">K1151-1.5*L1151</f>
        <v>249.35137613115603</v>
      </c>
    </row>
    <row r="1152" spans="1:14" x14ac:dyDescent="0.25">
      <c r="A1152">
        <v>1002</v>
      </c>
      <c r="B1152" t="s">
        <v>28</v>
      </c>
      <c r="C1152" t="s">
        <v>32</v>
      </c>
      <c r="D1152" s="74">
        <v>43335</v>
      </c>
      <c r="E1152">
        <v>10</v>
      </c>
      <c r="F1152">
        <v>76</v>
      </c>
      <c r="G1152">
        <v>235</v>
      </c>
      <c r="H1152">
        <v>1470.8749999999993</v>
      </c>
      <c r="I1152" s="56">
        <v>3</v>
      </c>
      <c r="J1152" s="56">
        <v>505.96</v>
      </c>
    </row>
    <row r="1153" spans="1:14" x14ac:dyDescent="0.25">
      <c r="A1153">
        <v>1002</v>
      </c>
      <c r="B1153" t="s">
        <v>28</v>
      </c>
      <c r="C1153" t="s">
        <v>33</v>
      </c>
      <c r="D1153" s="74">
        <v>43335</v>
      </c>
      <c r="E1153">
        <v>10</v>
      </c>
      <c r="F1153">
        <v>76</v>
      </c>
      <c r="G1153">
        <v>235</v>
      </c>
      <c r="H1153">
        <v>1470.8749999999993</v>
      </c>
      <c r="I1153" s="56">
        <v>4</v>
      </c>
      <c r="J1153" s="56">
        <v>480.99</v>
      </c>
    </row>
    <row r="1154" spans="1:14" x14ac:dyDescent="0.25">
      <c r="A1154">
        <v>1002</v>
      </c>
      <c r="B1154" t="s">
        <v>28</v>
      </c>
      <c r="C1154" t="s">
        <v>34</v>
      </c>
      <c r="D1154" s="74">
        <v>43335</v>
      </c>
      <c r="E1154">
        <v>10</v>
      </c>
      <c r="F1154">
        <v>76</v>
      </c>
      <c r="G1154">
        <v>235</v>
      </c>
      <c r="H1154">
        <v>1470.8749999999993</v>
      </c>
      <c r="I1154" s="56">
        <v>5</v>
      </c>
      <c r="J1154" s="56">
        <v>537.9</v>
      </c>
    </row>
    <row r="1155" spans="1:14" x14ac:dyDescent="0.25">
      <c r="A1155">
        <v>1002</v>
      </c>
      <c r="B1155" t="s">
        <v>28</v>
      </c>
      <c r="C1155" t="s">
        <v>35</v>
      </c>
      <c r="D1155" s="74">
        <v>43335</v>
      </c>
      <c r="E1155">
        <v>10</v>
      </c>
      <c r="F1155">
        <v>76</v>
      </c>
      <c r="G1155">
        <v>235</v>
      </c>
      <c r="H1155">
        <v>1470.8749999999993</v>
      </c>
      <c r="I1155" s="56">
        <v>5</v>
      </c>
      <c r="J1155" s="56">
        <v>585.84</v>
      </c>
    </row>
    <row r="1156" spans="1:14" x14ac:dyDescent="0.25">
      <c r="A1156">
        <v>1003</v>
      </c>
      <c r="B1156" t="s">
        <v>72</v>
      </c>
      <c r="C1156" t="s">
        <v>31</v>
      </c>
      <c r="D1156" s="74">
        <v>43335</v>
      </c>
      <c r="E1156">
        <v>10</v>
      </c>
      <c r="F1156">
        <v>76</v>
      </c>
      <c r="G1156">
        <v>235</v>
      </c>
      <c r="H1156">
        <v>1470.8749999999993</v>
      </c>
      <c r="I1156" s="56">
        <v>6</v>
      </c>
      <c r="J1156" s="56">
        <v>819.75</v>
      </c>
      <c r="K1156" s="6">
        <f t="shared" ref="K1156" si="428">AVERAGE(J1156:J1160)</f>
        <v>717.94800000000009</v>
      </c>
      <c r="L1156" s="33">
        <f t="shared" ref="L1156" si="429">STDEV(J1156:J1160)</f>
        <v>143.94994223687604</v>
      </c>
      <c r="M1156" s="33">
        <f t="shared" ref="M1156" si="430">K1156+1.5*L1156</f>
        <v>933.87291335531415</v>
      </c>
      <c r="N1156" s="33">
        <f t="shared" ref="N1156" si="431">K1156-1.5*L1156</f>
        <v>502.02308664468603</v>
      </c>
    </row>
    <row r="1157" spans="1:14" x14ac:dyDescent="0.25">
      <c r="A1157">
        <v>1003</v>
      </c>
      <c r="B1157" t="s">
        <v>72</v>
      </c>
      <c r="C1157" t="s">
        <v>32</v>
      </c>
      <c r="D1157" s="74">
        <v>43335</v>
      </c>
      <c r="E1157">
        <v>10</v>
      </c>
      <c r="F1157">
        <v>76</v>
      </c>
      <c r="G1157">
        <v>235</v>
      </c>
      <c r="H1157">
        <v>1470.8749999999993</v>
      </c>
      <c r="I1157" s="56">
        <v>5</v>
      </c>
      <c r="J1157" s="82">
        <v>494.5</v>
      </c>
    </row>
    <row r="1158" spans="1:14" x14ac:dyDescent="0.25">
      <c r="A1158">
        <v>1003</v>
      </c>
      <c r="B1158" t="s">
        <v>72</v>
      </c>
      <c r="C1158" t="s">
        <v>33</v>
      </c>
      <c r="D1158" s="74">
        <v>43335</v>
      </c>
      <c r="E1158">
        <v>10</v>
      </c>
      <c r="F1158">
        <v>76</v>
      </c>
      <c r="G1158">
        <v>235</v>
      </c>
      <c r="H1158">
        <v>1470.8749999999993</v>
      </c>
      <c r="I1158" s="56">
        <v>6</v>
      </c>
      <c r="J1158" s="56">
        <v>770.8</v>
      </c>
    </row>
    <row r="1159" spans="1:14" x14ac:dyDescent="0.25">
      <c r="A1159">
        <v>1003</v>
      </c>
      <c r="B1159" t="s">
        <v>72</v>
      </c>
      <c r="C1159" t="s">
        <v>34</v>
      </c>
      <c r="D1159" s="74">
        <v>43335</v>
      </c>
      <c r="E1159">
        <v>10</v>
      </c>
      <c r="F1159">
        <v>76</v>
      </c>
      <c r="G1159">
        <v>235</v>
      </c>
      <c r="H1159">
        <v>1470.8749999999993</v>
      </c>
      <c r="I1159" s="56">
        <v>6</v>
      </c>
      <c r="J1159" s="56">
        <v>845.71</v>
      </c>
    </row>
    <row r="1160" spans="1:14" x14ac:dyDescent="0.25">
      <c r="A1160">
        <v>1003</v>
      </c>
      <c r="B1160" t="s">
        <v>72</v>
      </c>
      <c r="C1160" t="s">
        <v>35</v>
      </c>
      <c r="D1160" s="74">
        <v>43335</v>
      </c>
      <c r="E1160">
        <v>10</v>
      </c>
      <c r="F1160">
        <v>76</v>
      </c>
      <c r="G1160">
        <v>235</v>
      </c>
      <c r="H1160">
        <v>1470.8749999999993</v>
      </c>
      <c r="I1160" s="56">
        <v>4</v>
      </c>
      <c r="J1160" s="56">
        <v>658.98</v>
      </c>
    </row>
    <row r="1161" spans="1:14" x14ac:dyDescent="0.25">
      <c r="A1161">
        <v>1004</v>
      </c>
      <c r="B1161" t="s">
        <v>69</v>
      </c>
      <c r="C1161" t="s">
        <v>31</v>
      </c>
      <c r="D1161" s="74">
        <v>43335</v>
      </c>
      <c r="E1161">
        <v>10</v>
      </c>
      <c r="F1161">
        <v>76</v>
      </c>
      <c r="G1161">
        <v>235</v>
      </c>
      <c r="H1161">
        <v>1470.8749999999993</v>
      </c>
      <c r="I1161" s="56">
        <v>5</v>
      </c>
      <c r="J1161" s="56">
        <v>792.58</v>
      </c>
      <c r="K1161" s="6">
        <f t="shared" ref="K1161" si="432">AVERAGE(J1161:J1165)</f>
        <v>814.23599999999988</v>
      </c>
      <c r="L1161" s="33">
        <f t="shared" ref="L1161" si="433">STDEV(J1161:J1165)</f>
        <v>98.405020349574542</v>
      </c>
      <c r="M1161" s="33">
        <f t="shared" ref="M1161" si="434">K1161+1.5*L1161</f>
        <v>961.84353052436165</v>
      </c>
      <c r="N1161" s="33">
        <f t="shared" ref="N1161" si="435">K1161-1.5*L1161</f>
        <v>666.6284694756381</v>
      </c>
    </row>
    <row r="1162" spans="1:14" x14ac:dyDescent="0.25">
      <c r="A1162">
        <v>1004</v>
      </c>
      <c r="B1162" t="s">
        <v>69</v>
      </c>
      <c r="C1162" t="s">
        <v>32</v>
      </c>
      <c r="D1162" s="74">
        <v>43335</v>
      </c>
      <c r="E1162">
        <v>10</v>
      </c>
      <c r="F1162">
        <v>76</v>
      </c>
      <c r="G1162">
        <v>235</v>
      </c>
      <c r="H1162">
        <v>1470.8749999999993</v>
      </c>
      <c r="I1162" s="56">
        <v>7</v>
      </c>
      <c r="J1162" s="56">
        <v>958.77</v>
      </c>
    </row>
    <row r="1163" spans="1:14" x14ac:dyDescent="0.25">
      <c r="A1163">
        <v>1004</v>
      </c>
      <c r="B1163" t="s">
        <v>69</v>
      </c>
      <c r="C1163" t="s">
        <v>33</v>
      </c>
      <c r="D1163" s="74">
        <v>43335</v>
      </c>
      <c r="E1163">
        <v>10</v>
      </c>
      <c r="F1163">
        <v>76</v>
      </c>
      <c r="G1163">
        <v>235</v>
      </c>
      <c r="H1163">
        <v>1470.8749999999993</v>
      </c>
      <c r="I1163" s="56">
        <v>4</v>
      </c>
      <c r="J1163" s="56">
        <v>694.16</v>
      </c>
    </row>
    <row r="1164" spans="1:14" x14ac:dyDescent="0.25">
      <c r="A1164">
        <v>1004</v>
      </c>
      <c r="B1164" t="s">
        <v>69</v>
      </c>
      <c r="C1164" t="s">
        <v>34</v>
      </c>
      <c r="D1164" s="74">
        <v>43335</v>
      </c>
      <c r="E1164">
        <v>10</v>
      </c>
      <c r="F1164">
        <v>76</v>
      </c>
      <c r="G1164">
        <v>235</v>
      </c>
      <c r="H1164">
        <v>1470.8749999999993</v>
      </c>
      <c r="I1164" s="56">
        <v>4</v>
      </c>
      <c r="J1164" s="56">
        <v>851.26</v>
      </c>
    </row>
    <row r="1165" spans="1:14" x14ac:dyDescent="0.25">
      <c r="A1165">
        <v>1004</v>
      </c>
      <c r="B1165" t="s">
        <v>69</v>
      </c>
      <c r="C1165" t="s">
        <v>35</v>
      </c>
      <c r="D1165" s="74">
        <v>43335</v>
      </c>
      <c r="E1165">
        <v>10</v>
      </c>
      <c r="F1165">
        <v>76</v>
      </c>
      <c r="G1165">
        <v>235</v>
      </c>
      <c r="H1165">
        <v>1470.8749999999993</v>
      </c>
      <c r="I1165" s="56">
        <v>5</v>
      </c>
      <c r="J1165" s="56">
        <v>774.41</v>
      </c>
    </row>
    <row r="1166" spans="1:14" x14ac:dyDescent="0.25">
      <c r="A1166">
        <v>1005</v>
      </c>
      <c r="B1166" t="s">
        <v>69</v>
      </c>
      <c r="C1166" t="s">
        <v>31</v>
      </c>
      <c r="D1166" s="74">
        <v>43335</v>
      </c>
      <c r="E1166">
        <v>10</v>
      </c>
      <c r="F1166">
        <v>76</v>
      </c>
      <c r="G1166">
        <v>235</v>
      </c>
      <c r="H1166">
        <v>1470.8749999999993</v>
      </c>
      <c r="I1166" s="56">
        <v>5</v>
      </c>
      <c r="J1166" s="56">
        <v>1026.3</v>
      </c>
      <c r="K1166" s="6">
        <f t="shared" ref="K1166" si="436">AVERAGE(J1166:J1170)</f>
        <v>864.28399999999999</v>
      </c>
      <c r="L1166" s="33">
        <f t="shared" ref="L1166" si="437">STDEV(J1166:J1170)</f>
        <v>284.59226646203859</v>
      </c>
      <c r="M1166" s="33">
        <f t="shared" ref="M1166" si="438">K1166+1.5*L1166</f>
        <v>1291.1723996930577</v>
      </c>
      <c r="N1166" s="33">
        <f t="shared" ref="N1166" si="439">K1166-1.5*L1166</f>
        <v>437.39560030694213</v>
      </c>
    </row>
    <row r="1167" spans="1:14" x14ac:dyDescent="0.25">
      <c r="A1167">
        <v>1005</v>
      </c>
      <c r="B1167" t="s">
        <v>69</v>
      </c>
      <c r="C1167" t="s">
        <v>32</v>
      </c>
      <c r="D1167" s="74">
        <v>43335</v>
      </c>
      <c r="E1167">
        <v>10</v>
      </c>
      <c r="F1167">
        <v>76</v>
      </c>
      <c r="G1167">
        <v>235</v>
      </c>
      <c r="H1167">
        <v>1470.8749999999993</v>
      </c>
      <c r="I1167" s="56">
        <v>5</v>
      </c>
      <c r="J1167" s="56">
        <v>626.74</v>
      </c>
    </row>
    <row r="1168" spans="1:14" x14ac:dyDescent="0.25">
      <c r="A1168">
        <v>1005</v>
      </c>
      <c r="B1168" t="s">
        <v>69</v>
      </c>
      <c r="C1168" t="s">
        <v>33</v>
      </c>
      <c r="D1168" s="74">
        <v>43335</v>
      </c>
      <c r="E1168">
        <v>10</v>
      </c>
      <c r="F1168">
        <v>76</v>
      </c>
      <c r="G1168">
        <v>235</v>
      </c>
      <c r="H1168">
        <v>1470.8749999999993</v>
      </c>
      <c r="I1168" s="56">
        <v>3</v>
      </c>
      <c r="J1168" s="56">
        <v>491.3</v>
      </c>
    </row>
    <row r="1169" spans="1:14" x14ac:dyDescent="0.25">
      <c r="A1169">
        <v>1005</v>
      </c>
      <c r="B1169" t="s">
        <v>69</v>
      </c>
      <c r="C1169" t="s">
        <v>34</v>
      </c>
      <c r="D1169" s="74">
        <v>43335</v>
      </c>
      <c r="E1169">
        <v>10</v>
      </c>
      <c r="F1169">
        <v>76</v>
      </c>
      <c r="G1169">
        <v>235</v>
      </c>
      <c r="H1169">
        <v>1470.8749999999993</v>
      </c>
      <c r="I1169" s="56">
        <v>7</v>
      </c>
      <c r="J1169" s="56">
        <v>1060.29</v>
      </c>
    </row>
    <row r="1170" spans="1:14" x14ac:dyDescent="0.25">
      <c r="A1170">
        <v>1005</v>
      </c>
      <c r="B1170" t="s">
        <v>69</v>
      </c>
      <c r="C1170" t="s">
        <v>35</v>
      </c>
      <c r="D1170" s="74">
        <v>43335</v>
      </c>
      <c r="E1170">
        <v>10</v>
      </c>
      <c r="F1170">
        <v>76</v>
      </c>
      <c r="G1170">
        <v>235</v>
      </c>
      <c r="H1170">
        <v>1470.8749999999993</v>
      </c>
      <c r="I1170" s="56">
        <v>6</v>
      </c>
      <c r="J1170" s="56">
        <v>1116.79</v>
      </c>
    </row>
    <row r="1171" spans="1:14" x14ac:dyDescent="0.25">
      <c r="A1171">
        <v>1006</v>
      </c>
      <c r="B1171" t="s">
        <v>72</v>
      </c>
      <c r="C1171" t="s">
        <v>31</v>
      </c>
      <c r="D1171" s="74">
        <v>43335</v>
      </c>
      <c r="E1171">
        <v>10</v>
      </c>
      <c r="F1171">
        <v>76</v>
      </c>
      <c r="G1171">
        <v>235</v>
      </c>
      <c r="H1171">
        <v>1470.8749999999993</v>
      </c>
      <c r="I1171" s="56">
        <v>6</v>
      </c>
      <c r="J1171" s="56">
        <v>879.86</v>
      </c>
      <c r="K1171" s="6">
        <f t="shared" ref="K1171" si="440">AVERAGE(J1171:J1175)</f>
        <v>726.548</v>
      </c>
      <c r="L1171" s="33">
        <f t="shared" ref="L1171" si="441">STDEV(J1171:J1175)</f>
        <v>300.46051582529088</v>
      </c>
      <c r="M1171" s="33">
        <f t="shared" ref="M1171" si="442">K1171+1.5*L1171</f>
        <v>1177.2387737379363</v>
      </c>
      <c r="N1171" s="33">
        <f t="shared" ref="N1171" si="443">K1171-1.5*L1171</f>
        <v>275.8572262620637</v>
      </c>
    </row>
    <row r="1172" spans="1:14" x14ac:dyDescent="0.25">
      <c r="A1172">
        <v>1006</v>
      </c>
      <c r="B1172" t="s">
        <v>72</v>
      </c>
      <c r="C1172" t="s">
        <v>32</v>
      </c>
      <c r="D1172" s="74">
        <v>43335</v>
      </c>
      <c r="E1172">
        <v>10</v>
      </c>
      <c r="F1172">
        <v>76</v>
      </c>
      <c r="G1172">
        <v>235</v>
      </c>
      <c r="H1172">
        <v>1470.8749999999993</v>
      </c>
      <c r="I1172" s="56">
        <v>4</v>
      </c>
      <c r="J1172" s="56">
        <v>517.30999999999995</v>
      </c>
    </row>
    <row r="1173" spans="1:14" x14ac:dyDescent="0.25">
      <c r="A1173">
        <v>1006</v>
      </c>
      <c r="B1173" t="s">
        <v>72</v>
      </c>
      <c r="C1173" t="s">
        <v>33</v>
      </c>
      <c r="D1173" s="74">
        <v>43335</v>
      </c>
      <c r="E1173">
        <v>10</v>
      </c>
      <c r="F1173">
        <v>76</v>
      </c>
      <c r="G1173">
        <v>235</v>
      </c>
      <c r="H1173">
        <v>1470.8749999999993</v>
      </c>
      <c r="I1173" s="56">
        <v>5</v>
      </c>
      <c r="J1173" s="56">
        <v>767.62</v>
      </c>
    </row>
    <row r="1174" spans="1:14" x14ac:dyDescent="0.25">
      <c r="A1174">
        <v>1006</v>
      </c>
      <c r="B1174" t="s">
        <v>72</v>
      </c>
      <c r="C1174" t="s">
        <v>34</v>
      </c>
      <c r="D1174" s="74">
        <v>43335</v>
      </c>
      <c r="E1174">
        <v>10</v>
      </c>
      <c r="F1174">
        <v>76</v>
      </c>
      <c r="G1174">
        <v>235</v>
      </c>
      <c r="H1174">
        <v>1470.8749999999993</v>
      </c>
      <c r="I1174" s="56">
        <v>6</v>
      </c>
      <c r="J1174" s="56">
        <v>1116.0899999999999</v>
      </c>
    </row>
    <row r="1175" spans="1:14" x14ac:dyDescent="0.25">
      <c r="A1175">
        <v>1006</v>
      </c>
      <c r="B1175" t="s">
        <v>72</v>
      </c>
      <c r="C1175" t="s">
        <v>35</v>
      </c>
      <c r="D1175" s="74">
        <v>43335</v>
      </c>
      <c r="E1175">
        <v>10</v>
      </c>
      <c r="F1175">
        <v>76</v>
      </c>
      <c r="G1175">
        <v>235</v>
      </c>
      <c r="H1175">
        <v>1470.8749999999993</v>
      </c>
      <c r="I1175" s="56">
        <v>5</v>
      </c>
      <c r="J1175" s="56">
        <v>351.86</v>
      </c>
    </row>
    <row r="1176" spans="1:14" x14ac:dyDescent="0.25">
      <c r="A1176">
        <v>1007</v>
      </c>
      <c r="B1176" t="s">
        <v>70</v>
      </c>
      <c r="C1176" t="s">
        <v>31</v>
      </c>
      <c r="D1176" s="74">
        <v>43335</v>
      </c>
      <c r="E1176">
        <v>10</v>
      </c>
      <c r="F1176">
        <v>76</v>
      </c>
      <c r="G1176">
        <v>235</v>
      </c>
      <c r="H1176">
        <v>1470.8749999999993</v>
      </c>
      <c r="I1176" s="56">
        <v>3</v>
      </c>
      <c r="J1176" s="56">
        <v>334.12</v>
      </c>
      <c r="K1176" s="6">
        <f t="shared" ref="K1176" si="444">AVERAGE(J1176:J1180)</f>
        <v>596.10400000000004</v>
      </c>
      <c r="L1176" s="33">
        <f t="shared" ref="L1176" si="445">STDEV(J1176:J1180)</f>
        <v>267.23795076672769</v>
      </c>
      <c r="M1176" s="33">
        <f t="shared" ref="M1176" si="446">K1176+1.5*L1176</f>
        <v>996.96092615009161</v>
      </c>
      <c r="N1176" s="33">
        <f t="shared" ref="N1176" si="447">K1176-1.5*L1176</f>
        <v>195.24707384990847</v>
      </c>
    </row>
    <row r="1177" spans="1:14" x14ac:dyDescent="0.25">
      <c r="A1177">
        <v>1007</v>
      </c>
      <c r="B1177" t="s">
        <v>70</v>
      </c>
      <c r="C1177" t="s">
        <v>32</v>
      </c>
      <c r="D1177" s="74">
        <v>43335</v>
      </c>
      <c r="E1177">
        <v>10</v>
      </c>
      <c r="F1177">
        <v>76</v>
      </c>
      <c r="G1177">
        <v>235</v>
      </c>
      <c r="H1177">
        <v>1470.8749999999993</v>
      </c>
      <c r="I1177" s="56">
        <v>4</v>
      </c>
      <c r="J1177" s="56">
        <v>523.23</v>
      </c>
    </row>
    <row r="1178" spans="1:14" x14ac:dyDescent="0.25">
      <c r="A1178">
        <v>1007</v>
      </c>
      <c r="B1178" t="s">
        <v>70</v>
      </c>
      <c r="C1178" t="s">
        <v>33</v>
      </c>
      <c r="D1178" s="74">
        <v>43335</v>
      </c>
      <c r="E1178">
        <v>10</v>
      </c>
      <c r="F1178">
        <v>76</v>
      </c>
      <c r="G1178">
        <v>235</v>
      </c>
      <c r="H1178">
        <v>1470.8749999999993</v>
      </c>
      <c r="I1178" s="56">
        <v>5</v>
      </c>
      <c r="J1178" s="56">
        <v>792.76</v>
      </c>
    </row>
    <row r="1179" spans="1:14" x14ac:dyDescent="0.25">
      <c r="A1179">
        <v>1007</v>
      </c>
      <c r="B1179" t="s">
        <v>70</v>
      </c>
      <c r="C1179" t="s">
        <v>34</v>
      </c>
      <c r="D1179" s="74">
        <v>43335</v>
      </c>
      <c r="E1179">
        <v>10</v>
      </c>
      <c r="F1179">
        <v>76</v>
      </c>
      <c r="G1179">
        <v>235</v>
      </c>
      <c r="H1179">
        <v>1470.8749999999993</v>
      </c>
      <c r="I1179" s="56">
        <v>3</v>
      </c>
      <c r="J1179" s="56">
        <v>379.29</v>
      </c>
    </row>
    <row r="1180" spans="1:14" x14ac:dyDescent="0.25">
      <c r="A1180">
        <v>1007</v>
      </c>
      <c r="B1180" t="s">
        <v>70</v>
      </c>
      <c r="C1180" t="s">
        <v>35</v>
      </c>
      <c r="D1180" s="74">
        <v>43335</v>
      </c>
      <c r="E1180">
        <v>10</v>
      </c>
      <c r="F1180">
        <v>76</v>
      </c>
      <c r="G1180">
        <v>235</v>
      </c>
      <c r="H1180">
        <v>1470.8749999999993</v>
      </c>
      <c r="I1180" s="56">
        <v>5</v>
      </c>
      <c r="J1180" s="56">
        <v>951.12</v>
      </c>
    </row>
    <row r="1181" spans="1:14" x14ac:dyDescent="0.25">
      <c r="A1181">
        <v>1008</v>
      </c>
      <c r="B1181" t="s">
        <v>28</v>
      </c>
      <c r="C1181" t="s">
        <v>31</v>
      </c>
      <c r="D1181" s="74">
        <v>43335</v>
      </c>
      <c r="E1181">
        <v>10</v>
      </c>
      <c r="F1181">
        <v>76</v>
      </c>
      <c r="G1181">
        <v>235</v>
      </c>
      <c r="H1181">
        <v>1470.8749999999993</v>
      </c>
      <c r="I1181" s="56">
        <v>5</v>
      </c>
      <c r="J1181" s="56">
        <v>695.99</v>
      </c>
      <c r="K1181" s="6">
        <f t="shared" ref="K1181" si="448">AVERAGE(J1181:J1185)</f>
        <v>883.34199999999998</v>
      </c>
      <c r="L1181" s="33">
        <f t="shared" ref="L1181" si="449">STDEV(J1181:J1185)</f>
        <v>210.34347189775096</v>
      </c>
      <c r="M1181" s="33">
        <f t="shared" ref="M1181" si="450">K1181+1.5*L1181</f>
        <v>1198.8572078466264</v>
      </c>
      <c r="N1181" s="33">
        <f t="shared" ref="N1181" si="451">K1181-1.5*L1181</f>
        <v>567.82679215337362</v>
      </c>
    </row>
    <row r="1182" spans="1:14" x14ac:dyDescent="0.25">
      <c r="A1182">
        <v>1008</v>
      </c>
      <c r="B1182" t="s">
        <v>28</v>
      </c>
      <c r="C1182" t="s">
        <v>32</v>
      </c>
      <c r="D1182" s="74">
        <v>43335</v>
      </c>
      <c r="E1182">
        <v>10</v>
      </c>
      <c r="F1182">
        <v>76</v>
      </c>
      <c r="G1182">
        <v>235</v>
      </c>
      <c r="H1182">
        <v>1470.8749999999993</v>
      </c>
      <c r="I1182" s="56">
        <v>4</v>
      </c>
      <c r="J1182" s="56">
        <v>639.41</v>
      </c>
    </row>
    <row r="1183" spans="1:14" x14ac:dyDescent="0.25">
      <c r="A1183">
        <v>1008</v>
      </c>
      <c r="B1183" t="s">
        <v>28</v>
      </c>
      <c r="C1183" t="s">
        <v>33</v>
      </c>
      <c r="D1183" s="74">
        <v>43335</v>
      </c>
      <c r="E1183">
        <v>10</v>
      </c>
      <c r="F1183">
        <v>76</v>
      </c>
      <c r="G1183">
        <v>235</v>
      </c>
      <c r="H1183">
        <v>1470.8749999999993</v>
      </c>
      <c r="I1183" s="56">
        <v>6</v>
      </c>
      <c r="J1183" s="56">
        <v>920.93</v>
      </c>
    </row>
    <row r="1184" spans="1:14" x14ac:dyDescent="0.25">
      <c r="A1184">
        <v>1008</v>
      </c>
      <c r="B1184" t="s">
        <v>28</v>
      </c>
      <c r="C1184" t="s">
        <v>34</v>
      </c>
      <c r="D1184" s="74">
        <v>43335</v>
      </c>
      <c r="E1184">
        <v>10</v>
      </c>
      <c r="F1184">
        <v>76</v>
      </c>
      <c r="G1184">
        <v>235</v>
      </c>
      <c r="H1184">
        <v>1470.8749999999993</v>
      </c>
      <c r="I1184" s="56">
        <v>6</v>
      </c>
      <c r="J1184" s="56">
        <v>1038.58</v>
      </c>
    </row>
    <row r="1185" spans="1:14" x14ac:dyDescent="0.25">
      <c r="A1185">
        <v>1008</v>
      </c>
      <c r="B1185" t="s">
        <v>28</v>
      </c>
      <c r="C1185" t="s">
        <v>35</v>
      </c>
      <c r="D1185" s="74">
        <v>43335</v>
      </c>
      <c r="E1185">
        <v>10</v>
      </c>
      <c r="F1185">
        <v>76</v>
      </c>
      <c r="G1185">
        <v>235</v>
      </c>
      <c r="H1185">
        <v>1470.8749999999993</v>
      </c>
      <c r="I1185" s="56">
        <v>5</v>
      </c>
      <c r="J1185" s="56">
        <v>1121.8</v>
      </c>
    </row>
    <row r="1186" spans="1:14" x14ac:dyDescent="0.25">
      <c r="A1186">
        <v>1009</v>
      </c>
      <c r="B1186" t="s">
        <v>28</v>
      </c>
      <c r="C1186" t="s">
        <v>31</v>
      </c>
      <c r="D1186" s="74">
        <v>43335</v>
      </c>
      <c r="E1186">
        <v>10</v>
      </c>
      <c r="F1186">
        <v>76</v>
      </c>
      <c r="G1186">
        <v>235</v>
      </c>
      <c r="H1186">
        <v>1470.8749999999993</v>
      </c>
      <c r="I1186" s="56">
        <v>6</v>
      </c>
      <c r="J1186" s="56">
        <v>872.57</v>
      </c>
      <c r="K1186" s="6">
        <f t="shared" ref="K1186" si="452">AVERAGE(J1186:J1190)</f>
        <v>934.94400000000007</v>
      </c>
      <c r="L1186" s="33">
        <f t="shared" ref="L1186" si="453">STDEV(J1186:J1190)</f>
        <v>377.14964739477119</v>
      </c>
      <c r="M1186" s="33">
        <f t="shared" ref="M1186" si="454">K1186+1.5*L1186</f>
        <v>1500.6684710921568</v>
      </c>
      <c r="N1186" s="33">
        <f t="shared" ref="N1186" si="455">K1186-1.5*L1186</f>
        <v>369.21952890784326</v>
      </c>
    </row>
    <row r="1187" spans="1:14" x14ac:dyDescent="0.25">
      <c r="A1187">
        <v>1009</v>
      </c>
      <c r="B1187" t="s">
        <v>28</v>
      </c>
      <c r="C1187" t="s">
        <v>32</v>
      </c>
      <c r="D1187" s="74">
        <v>43335</v>
      </c>
      <c r="E1187">
        <v>10</v>
      </c>
      <c r="F1187">
        <v>76</v>
      </c>
      <c r="G1187">
        <v>235</v>
      </c>
      <c r="H1187">
        <v>1470.8749999999993</v>
      </c>
      <c r="I1187" s="56">
        <v>6</v>
      </c>
      <c r="J1187" s="82">
        <v>1520.74</v>
      </c>
    </row>
    <row r="1188" spans="1:14" x14ac:dyDescent="0.25">
      <c r="A1188">
        <v>1009</v>
      </c>
      <c r="B1188" t="s">
        <v>28</v>
      </c>
      <c r="C1188" t="s">
        <v>33</v>
      </c>
      <c r="D1188" s="74">
        <v>43335</v>
      </c>
      <c r="E1188">
        <v>10</v>
      </c>
      <c r="F1188">
        <v>76</v>
      </c>
      <c r="G1188">
        <v>235</v>
      </c>
      <c r="H1188">
        <v>1470.8749999999993</v>
      </c>
      <c r="I1188" s="56">
        <v>5</v>
      </c>
      <c r="J1188" s="56">
        <v>1046.3800000000001</v>
      </c>
    </row>
    <row r="1189" spans="1:14" x14ac:dyDescent="0.25">
      <c r="A1189">
        <v>1009</v>
      </c>
      <c r="B1189" t="s">
        <v>28</v>
      </c>
      <c r="C1189" t="s">
        <v>34</v>
      </c>
      <c r="D1189" s="74">
        <v>43335</v>
      </c>
      <c r="E1189">
        <v>10</v>
      </c>
      <c r="F1189">
        <v>76</v>
      </c>
      <c r="G1189">
        <v>235</v>
      </c>
      <c r="H1189">
        <v>1470.8749999999993</v>
      </c>
      <c r="I1189" s="56">
        <v>6</v>
      </c>
      <c r="J1189" s="56">
        <v>554.35</v>
      </c>
    </row>
    <row r="1190" spans="1:14" x14ac:dyDescent="0.25">
      <c r="A1190">
        <v>1009</v>
      </c>
      <c r="B1190" t="s">
        <v>28</v>
      </c>
      <c r="C1190" t="s">
        <v>35</v>
      </c>
      <c r="D1190" s="74">
        <v>43335</v>
      </c>
      <c r="E1190">
        <v>10</v>
      </c>
      <c r="F1190">
        <v>76</v>
      </c>
      <c r="G1190">
        <v>235</v>
      </c>
      <c r="H1190">
        <v>1470.8749999999993</v>
      </c>
      <c r="I1190" s="56">
        <v>4</v>
      </c>
      <c r="J1190" s="56">
        <v>680.68</v>
      </c>
    </row>
    <row r="1191" spans="1:14" x14ac:dyDescent="0.25">
      <c r="A1191">
        <v>1010</v>
      </c>
      <c r="B1191" t="s">
        <v>69</v>
      </c>
      <c r="C1191" t="s">
        <v>31</v>
      </c>
      <c r="D1191" s="74">
        <v>43335</v>
      </c>
      <c r="E1191">
        <v>10</v>
      </c>
      <c r="F1191">
        <v>76</v>
      </c>
      <c r="G1191">
        <v>235</v>
      </c>
      <c r="H1191">
        <v>1470.8749999999993</v>
      </c>
      <c r="I1191" s="56">
        <v>6</v>
      </c>
      <c r="J1191" s="56">
        <v>708.43</v>
      </c>
      <c r="K1191" s="6">
        <f t="shared" ref="K1191" si="456">AVERAGE(J1191:J1195)</f>
        <v>1069.6699999999998</v>
      </c>
      <c r="L1191" s="33">
        <f t="shared" ref="L1191" si="457">STDEV(J1191:J1195)</f>
        <v>330.20694185616424</v>
      </c>
      <c r="M1191" s="33">
        <f t="shared" ref="M1191" si="458">K1191+1.5*L1191</f>
        <v>1564.9804127842463</v>
      </c>
      <c r="N1191" s="33">
        <f t="shared" ref="N1191" si="459">K1191-1.5*L1191</f>
        <v>574.35958721575344</v>
      </c>
    </row>
    <row r="1192" spans="1:14" x14ac:dyDescent="0.25">
      <c r="A1192">
        <v>1010</v>
      </c>
      <c r="B1192" t="s">
        <v>69</v>
      </c>
      <c r="C1192" t="s">
        <v>32</v>
      </c>
      <c r="D1192" s="74">
        <v>43335</v>
      </c>
      <c r="E1192">
        <v>10</v>
      </c>
      <c r="F1192">
        <v>76</v>
      </c>
      <c r="G1192">
        <v>235</v>
      </c>
      <c r="H1192">
        <v>1470.8749999999993</v>
      </c>
      <c r="I1192" s="56">
        <v>6</v>
      </c>
      <c r="J1192" s="56">
        <v>1182.4000000000001</v>
      </c>
    </row>
    <row r="1193" spans="1:14" x14ac:dyDescent="0.25">
      <c r="A1193">
        <v>1010</v>
      </c>
      <c r="B1193" t="s">
        <v>69</v>
      </c>
      <c r="C1193" t="s">
        <v>33</v>
      </c>
      <c r="D1193" s="74">
        <v>43335</v>
      </c>
      <c r="E1193">
        <v>10</v>
      </c>
      <c r="F1193">
        <v>76</v>
      </c>
      <c r="G1193">
        <v>235</v>
      </c>
      <c r="H1193">
        <v>1470.8749999999993</v>
      </c>
      <c r="I1193" s="56">
        <v>6</v>
      </c>
      <c r="J1193" s="56">
        <v>1462.82</v>
      </c>
    </row>
    <row r="1194" spans="1:14" x14ac:dyDescent="0.25">
      <c r="A1194">
        <v>1010</v>
      </c>
      <c r="B1194" t="s">
        <v>69</v>
      </c>
      <c r="C1194" t="s">
        <v>34</v>
      </c>
      <c r="D1194" s="74">
        <v>43335</v>
      </c>
      <c r="E1194">
        <v>10</v>
      </c>
      <c r="F1194">
        <v>76</v>
      </c>
      <c r="G1194">
        <v>235</v>
      </c>
      <c r="H1194">
        <v>1470.8749999999993</v>
      </c>
      <c r="I1194" s="56">
        <v>7</v>
      </c>
      <c r="J1194" s="56">
        <v>1250.25</v>
      </c>
    </row>
    <row r="1195" spans="1:14" x14ac:dyDescent="0.25">
      <c r="A1195">
        <v>1010</v>
      </c>
      <c r="B1195" t="s">
        <v>69</v>
      </c>
      <c r="C1195" t="s">
        <v>35</v>
      </c>
      <c r="D1195" s="74">
        <v>43335</v>
      </c>
      <c r="E1195">
        <v>10</v>
      </c>
      <c r="F1195">
        <v>76</v>
      </c>
      <c r="G1195">
        <v>235</v>
      </c>
      <c r="H1195">
        <v>1470.8749999999993</v>
      </c>
      <c r="I1195" s="56">
        <v>4</v>
      </c>
      <c r="J1195" s="56">
        <v>744.45</v>
      </c>
    </row>
    <row r="1196" spans="1:14" x14ac:dyDescent="0.25">
      <c r="A1196">
        <v>1011</v>
      </c>
      <c r="B1196" t="s">
        <v>72</v>
      </c>
      <c r="C1196" t="s">
        <v>31</v>
      </c>
      <c r="D1196" s="74">
        <v>43335</v>
      </c>
      <c r="E1196">
        <v>10</v>
      </c>
      <c r="F1196">
        <v>76</v>
      </c>
      <c r="G1196">
        <v>235</v>
      </c>
      <c r="H1196">
        <v>1470.8749999999993</v>
      </c>
      <c r="I1196" s="56">
        <v>6</v>
      </c>
      <c r="J1196" s="56">
        <v>701.26</v>
      </c>
      <c r="K1196" s="6">
        <f t="shared" ref="K1196" si="460">AVERAGE(J1196:J1200)</f>
        <v>746.03800000000001</v>
      </c>
      <c r="L1196" s="33">
        <f t="shared" ref="L1196" si="461">STDEV(J1196:J1200)</f>
        <v>87.846825326815448</v>
      </c>
      <c r="M1196" s="33">
        <f t="shared" ref="M1196" si="462">K1196+1.5*L1196</f>
        <v>877.80823799022323</v>
      </c>
      <c r="N1196" s="33">
        <f t="shared" ref="N1196" si="463">K1196-1.5*L1196</f>
        <v>614.26776200977679</v>
      </c>
    </row>
    <row r="1197" spans="1:14" x14ac:dyDescent="0.25">
      <c r="A1197">
        <v>1011</v>
      </c>
      <c r="B1197" t="s">
        <v>72</v>
      </c>
      <c r="C1197" t="s">
        <v>32</v>
      </c>
      <c r="D1197" s="74">
        <v>43335</v>
      </c>
      <c r="E1197">
        <v>10</v>
      </c>
      <c r="F1197">
        <v>76</v>
      </c>
      <c r="G1197">
        <v>235</v>
      </c>
      <c r="H1197">
        <v>1470.8749999999993</v>
      </c>
      <c r="I1197" s="56">
        <v>7</v>
      </c>
      <c r="J1197" s="56">
        <v>859.09</v>
      </c>
    </row>
    <row r="1198" spans="1:14" x14ac:dyDescent="0.25">
      <c r="A1198">
        <v>1011</v>
      </c>
      <c r="B1198" t="s">
        <v>72</v>
      </c>
      <c r="C1198" t="s">
        <v>33</v>
      </c>
      <c r="D1198" s="74">
        <v>43335</v>
      </c>
      <c r="E1198">
        <v>10</v>
      </c>
      <c r="F1198">
        <v>76</v>
      </c>
      <c r="G1198">
        <v>235</v>
      </c>
      <c r="H1198">
        <v>1470.8749999999993</v>
      </c>
      <c r="I1198" s="56">
        <v>6</v>
      </c>
      <c r="J1198" s="56">
        <v>819.94</v>
      </c>
    </row>
    <row r="1199" spans="1:14" x14ac:dyDescent="0.25">
      <c r="A1199">
        <v>1011</v>
      </c>
      <c r="B1199" t="s">
        <v>72</v>
      </c>
      <c r="C1199" t="s">
        <v>34</v>
      </c>
      <c r="D1199" s="74">
        <v>43335</v>
      </c>
      <c r="E1199">
        <v>10</v>
      </c>
      <c r="F1199">
        <v>76</v>
      </c>
      <c r="G1199">
        <v>235</v>
      </c>
      <c r="H1199">
        <v>1470.8749999999993</v>
      </c>
      <c r="I1199" s="56">
        <v>5</v>
      </c>
      <c r="J1199" s="56">
        <v>658.92</v>
      </c>
    </row>
    <row r="1200" spans="1:14" x14ac:dyDescent="0.25">
      <c r="A1200">
        <v>1011</v>
      </c>
      <c r="B1200" t="s">
        <v>72</v>
      </c>
      <c r="C1200" t="s">
        <v>35</v>
      </c>
      <c r="D1200" s="74">
        <v>43335</v>
      </c>
      <c r="E1200">
        <v>10</v>
      </c>
      <c r="F1200">
        <v>76</v>
      </c>
      <c r="G1200">
        <v>235</v>
      </c>
      <c r="H1200">
        <v>1470.8749999999993</v>
      </c>
      <c r="I1200" s="56">
        <v>7</v>
      </c>
      <c r="J1200" s="56">
        <v>690.98</v>
      </c>
    </row>
    <row r="1201" spans="1:14" x14ac:dyDescent="0.25">
      <c r="A1201">
        <v>1012</v>
      </c>
      <c r="B1201" t="s">
        <v>70</v>
      </c>
      <c r="C1201" t="s">
        <v>31</v>
      </c>
      <c r="D1201" s="74">
        <v>43335</v>
      </c>
      <c r="E1201">
        <v>10</v>
      </c>
      <c r="F1201">
        <v>76</v>
      </c>
      <c r="G1201">
        <v>235</v>
      </c>
      <c r="H1201">
        <v>1470.8749999999993</v>
      </c>
      <c r="I1201" s="56">
        <v>4</v>
      </c>
      <c r="J1201" s="56">
        <v>273.29000000000002</v>
      </c>
      <c r="K1201" s="6">
        <f t="shared" ref="K1201" si="464">AVERAGE(J1201:J1205)</f>
        <v>535.87200000000007</v>
      </c>
      <c r="L1201" s="33">
        <f t="shared" ref="L1201" si="465">STDEV(J1201:J1205)</f>
        <v>242.20136647013359</v>
      </c>
      <c r="M1201" s="33">
        <f t="shared" ref="M1201" si="466">K1201+1.5*L1201</f>
        <v>899.17404970520045</v>
      </c>
      <c r="N1201" s="33">
        <f t="shared" ref="N1201" si="467">K1201-1.5*L1201</f>
        <v>172.5699502947997</v>
      </c>
    </row>
    <row r="1202" spans="1:14" x14ac:dyDescent="0.25">
      <c r="A1202">
        <v>1012</v>
      </c>
      <c r="B1202" t="s">
        <v>70</v>
      </c>
      <c r="C1202" t="s">
        <v>32</v>
      </c>
      <c r="D1202" s="74">
        <v>43335</v>
      </c>
      <c r="E1202">
        <v>10</v>
      </c>
      <c r="F1202">
        <v>76</v>
      </c>
      <c r="G1202">
        <v>235</v>
      </c>
      <c r="H1202">
        <v>1470.8749999999993</v>
      </c>
      <c r="I1202" s="56">
        <v>5</v>
      </c>
      <c r="J1202" s="56">
        <v>803.29</v>
      </c>
    </row>
    <row r="1203" spans="1:14" x14ac:dyDescent="0.25">
      <c r="A1203">
        <v>1012</v>
      </c>
      <c r="B1203" t="s">
        <v>70</v>
      </c>
      <c r="C1203" t="s">
        <v>33</v>
      </c>
      <c r="D1203" s="74">
        <v>43335</v>
      </c>
      <c r="E1203">
        <v>10</v>
      </c>
      <c r="F1203">
        <v>76</v>
      </c>
      <c r="G1203">
        <v>235</v>
      </c>
      <c r="H1203">
        <v>1470.8749999999993</v>
      </c>
      <c r="I1203" s="56">
        <v>5</v>
      </c>
      <c r="J1203" s="56">
        <v>645.62</v>
      </c>
    </row>
    <row r="1204" spans="1:14" x14ac:dyDescent="0.25">
      <c r="A1204">
        <v>1012</v>
      </c>
      <c r="B1204" t="s">
        <v>70</v>
      </c>
      <c r="C1204" t="s">
        <v>34</v>
      </c>
      <c r="D1204" s="74">
        <v>43335</v>
      </c>
      <c r="E1204">
        <v>10</v>
      </c>
      <c r="F1204">
        <v>76</v>
      </c>
      <c r="G1204">
        <v>235</v>
      </c>
      <c r="H1204">
        <v>1470.8749999999993</v>
      </c>
      <c r="I1204" s="56">
        <v>6</v>
      </c>
      <c r="J1204" s="56">
        <v>672.97</v>
      </c>
    </row>
    <row r="1205" spans="1:14" x14ac:dyDescent="0.25">
      <c r="A1205">
        <v>1012</v>
      </c>
      <c r="B1205" t="s">
        <v>70</v>
      </c>
      <c r="C1205" t="s">
        <v>35</v>
      </c>
      <c r="D1205" s="74">
        <v>43335</v>
      </c>
      <c r="E1205">
        <v>10</v>
      </c>
      <c r="F1205">
        <v>76</v>
      </c>
      <c r="G1205">
        <v>235</v>
      </c>
      <c r="H1205">
        <v>1470.8749999999993</v>
      </c>
      <c r="I1205" s="56">
        <v>3</v>
      </c>
      <c r="J1205" s="56">
        <v>284.19</v>
      </c>
    </row>
    <row r="1208" spans="1:14" ht="45" x14ac:dyDescent="0.25">
      <c r="A1208" s="27" t="s">
        <v>0</v>
      </c>
      <c r="B1208" s="27" t="s">
        <v>1</v>
      </c>
      <c r="C1208" s="27" t="s">
        <v>2</v>
      </c>
      <c r="D1208" s="27" t="s">
        <v>3</v>
      </c>
      <c r="E1208" s="28" t="s">
        <v>4</v>
      </c>
      <c r="F1208" s="28" t="s">
        <v>5</v>
      </c>
      <c r="G1208" s="27" t="s">
        <v>6</v>
      </c>
      <c r="H1208" s="27" t="s">
        <v>7</v>
      </c>
      <c r="I1208" s="78" t="s">
        <v>8</v>
      </c>
      <c r="J1208" s="78" t="s">
        <v>9</v>
      </c>
    </row>
    <row r="1209" spans="1:14" x14ac:dyDescent="0.25">
      <c r="A1209">
        <v>1001</v>
      </c>
      <c r="B1209" t="s">
        <v>70</v>
      </c>
      <c r="C1209" t="s">
        <v>31</v>
      </c>
      <c r="D1209" s="74">
        <v>43272</v>
      </c>
      <c r="E1209">
        <v>1</v>
      </c>
      <c r="F1209">
        <v>13</v>
      </c>
      <c r="G1209">
        <v>172</v>
      </c>
      <c r="H1209">
        <v>276.22500000000002</v>
      </c>
      <c r="I1209" s="56">
        <v>1</v>
      </c>
      <c r="J1209" s="56">
        <v>10.24</v>
      </c>
    </row>
    <row r="1210" spans="1:14" x14ac:dyDescent="0.25">
      <c r="A1210">
        <v>1001</v>
      </c>
      <c r="B1210" t="s">
        <v>70</v>
      </c>
      <c r="C1210" t="s">
        <v>32</v>
      </c>
      <c r="D1210" s="74">
        <v>43272</v>
      </c>
      <c r="E1210">
        <v>1</v>
      </c>
      <c r="F1210">
        <v>13</v>
      </c>
      <c r="G1210">
        <v>172</v>
      </c>
      <c r="H1210">
        <v>276.22500000000002</v>
      </c>
      <c r="I1210" s="56">
        <v>1</v>
      </c>
      <c r="J1210" s="56">
        <v>10.53</v>
      </c>
    </row>
    <row r="1211" spans="1:14" x14ac:dyDescent="0.25">
      <c r="A1211">
        <v>1001</v>
      </c>
      <c r="B1211" t="s">
        <v>70</v>
      </c>
      <c r="C1211" t="s">
        <v>34</v>
      </c>
      <c r="D1211" s="74">
        <v>43272</v>
      </c>
      <c r="E1211">
        <v>1</v>
      </c>
      <c r="F1211">
        <v>13</v>
      </c>
      <c r="G1211">
        <v>172</v>
      </c>
      <c r="H1211">
        <v>276.22500000000002</v>
      </c>
      <c r="I1211" s="56">
        <v>1</v>
      </c>
      <c r="J1211" s="56">
        <v>10.029999999999999</v>
      </c>
    </row>
    <row r="1212" spans="1:14" x14ac:dyDescent="0.25">
      <c r="A1212">
        <v>1001</v>
      </c>
      <c r="B1212" t="s">
        <v>70</v>
      </c>
      <c r="C1212" t="s">
        <v>35</v>
      </c>
      <c r="D1212" s="74">
        <v>43272</v>
      </c>
      <c r="E1212">
        <v>1</v>
      </c>
      <c r="F1212">
        <v>13</v>
      </c>
      <c r="G1212">
        <v>172</v>
      </c>
      <c r="H1212">
        <v>276.22500000000002</v>
      </c>
      <c r="I1212" s="56">
        <v>1</v>
      </c>
      <c r="J1212" s="56">
        <v>9.8800000000000008</v>
      </c>
    </row>
    <row r="1213" spans="1:14" x14ac:dyDescent="0.25">
      <c r="A1213">
        <v>1002</v>
      </c>
      <c r="B1213" t="s">
        <v>28</v>
      </c>
      <c r="C1213" t="s">
        <v>31</v>
      </c>
      <c r="D1213" s="74">
        <v>43272</v>
      </c>
      <c r="E1213">
        <v>1</v>
      </c>
      <c r="F1213">
        <v>13</v>
      </c>
      <c r="G1213">
        <v>172</v>
      </c>
      <c r="H1213">
        <v>276.22500000000002</v>
      </c>
      <c r="I1213" s="56">
        <v>1</v>
      </c>
      <c r="J1213" s="56">
        <v>8.7200000000000006</v>
      </c>
    </row>
    <row r="1214" spans="1:14" x14ac:dyDescent="0.25">
      <c r="A1214">
        <v>1002</v>
      </c>
      <c r="B1214" t="s">
        <v>28</v>
      </c>
      <c r="C1214" t="s">
        <v>32</v>
      </c>
      <c r="D1214" s="74">
        <v>43272</v>
      </c>
      <c r="E1214">
        <v>1</v>
      </c>
      <c r="F1214">
        <v>13</v>
      </c>
      <c r="G1214">
        <v>172</v>
      </c>
      <c r="H1214">
        <v>276.22500000000002</v>
      </c>
      <c r="I1214" s="56">
        <v>1</v>
      </c>
      <c r="J1214" s="56">
        <v>12.25</v>
      </c>
    </row>
    <row r="1215" spans="1:14" x14ac:dyDescent="0.25">
      <c r="A1215">
        <v>1002</v>
      </c>
      <c r="B1215" t="s">
        <v>28</v>
      </c>
      <c r="C1215" t="s">
        <v>33</v>
      </c>
      <c r="D1215" s="74">
        <v>43272</v>
      </c>
      <c r="E1215">
        <v>1</v>
      </c>
      <c r="F1215">
        <v>13</v>
      </c>
      <c r="G1215">
        <v>172</v>
      </c>
      <c r="H1215">
        <v>276.22500000000002</v>
      </c>
      <c r="I1215" s="56">
        <v>1</v>
      </c>
      <c r="J1215" s="56">
        <v>9.23</v>
      </c>
    </row>
    <row r="1216" spans="1:14" x14ac:dyDescent="0.25">
      <c r="A1216">
        <v>1002</v>
      </c>
      <c r="B1216" t="s">
        <v>28</v>
      </c>
      <c r="C1216" t="s">
        <v>34</v>
      </c>
      <c r="D1216" s="74">
        <v>43272</v>
      </c>
      <c r="E1216">
        <v>1</v>
      </c>
      <c r="F1216">
        <v>13</v>
      </c>
      <c r="G1216">
        <v>172</v>
      </c>
      <c r="H1216">
        <v>276.22500000000002</v>
      </c>
      <c r="I1216" s="56">
        <v>1</v>
      </c>
      <c r="J1216" s="56">
        <v>9.36</v>
      </c>
    </row>
    <row r="1217" spans="1:10" x14ac:dyDescent="0.25">
      <c r="A1217">
        <v>1002</v>
      </c>
      <c r="B1217" t="s">
        <v>28</v>
      </c>
      <c r="C1217" t="s">
        <v>35</v>
      </c>
      <c r="D1217" s="74">
        <v>43272</v>
      </c>
      <c r="E1217">
        <v>1</v>
      </c>
      <c r="F1217">
        <v>13</v>
      </c>
      <c r="G1217">
        <v>172</v>
      </c>
      <c r="H1217">
        <v>276.22500000000002</v>
      </c>
      <c r="I1217" s="56">
        <v>1</v>
      </c>
      <c r="J1217" s="56">
        <v>11.52</v>
      </c>
    </row>
    <row r="1218" spans="1:10" x14ac:dyDescent="0.25">
      <c r="A1218">
        <v>1003</v>
      </c>
      <c r="B1218" t="s">
        <v>72</v>
      </c>
      <c r="C1218" t="s">
        <v>31</v>
      </c>
      <c r="D1218" s="74">
        <v>43272</v>
      </c>
      <c r="E1218">
        <v>1</v>
      </c>
      <c r="F1218">
        <v>13</v>
      </c>
      <c r="G1218">
        <v>172</v>
      </c>
      <c r="H1218">
        <v>276.22500000000002</v>
      </c>
      <c r="I1218" s="56">
        <v>1</v>
      </c>
      <c r="J1218" s="56">
        <v>18.88</v>
      </c>
    </row>
    <row r="1219" spans="1:10" x14ac:dyDescent="0.25">
      <c r="A1219">
        <v>1003</v>
      </c>
      <c r="B1219" t="s">
        <v>72</v>
      </c>
      <c r="C1219" t="s">
        <v>32</v>
      </c>
      <c r="D1219" s="74">
        <v>43272</v>
      </c>
      <c r="E1219">
        <v>1</v>
      </c>
      <c r="F1219">
        <v>13</v>
      </c>
      <c r="G1219">
        <v>172</v>
      </c>
      <c r="H1219">
        <v>276.22500000000002</v>
      </c>
      <c r="I1219" s="56">
        <v>1</v>
      </c>
      <c r="J1219" s="56">
        <v>16.079999999999998</v>
      </c>
    </row>
    <row r="1220" spans="1:10" x14ac:dyDescent="0.25">
      <c r="A1220">
        <v>1003</v>
      </c>
      <c r="B1220" t="s">
        <v>72</v>
      </c>
      <c r="C1220" t="s">
        <v>33</v>
      </c>
      <c r="D1220" s="74">
        <v>43272</v>
      </c>
      <c r="E1220">
        <v>1</v>
      </c>
      <c r="F1220">
        <v>13</v>
      </c>
      <c r="G1220">
        <v>172</v>
      </c>
      <c r="H1220">
        <v>276.22500000000002</v>
      </c>
      <c r="I1220" s="56">
        <v>1</v>
      </c>
      <c r="J1220" s="56">
        <v>23.91</v>
      </c>
    </row>
    <row r="1221" spans="1:10" x14ac:dyDescent="0.25">
      <c r="A1221">
        <v>1003</v>
      </c>
      <c r="B1221" t="s">
        <v>72</v>
      </c>
      <c r="C1221" t="s">
        <v>34</v>
      </c>
      <c r="D1221" s="74">
        <v>43272</v>
      </c>
      <c r="E1221">
        <v>1</v>
      </c>
      <c r="F1221">
        <v>13</v>
      </c>
      <c r="G1221">
        <v>172</v>
      </c>
      <c r="H1221">
        <v>276.22500000000002</v>
      </c>
      <c r="I1221" s="56">
        <v>1</v>
      </c>
      <c r="J1221" s="56">
        <v>12.58</v>
      </c>
    </row>
    <row r="1222" spans="1:10" x14ac:dyDescent="0.25">
      <c r="A1222">
        <v>1003</v>
      </c>
      <c r="B1222" t="s">
        <v>72</v>
      </c>
      <c r="C1222" t="s">
        <v>35</v>
      </c>
      <c r="D1222" s="74">
        <v>43272</v>
      </c>
      <c r="E1222">
        <v>1</v>
      </c>
      <c r="F1222">
        <v>13</v>
      </c>
      <c r="G1222">
        <v>172</v>
      </c>
      <c r="H1222">
        <v>276.22500000000002</v>
      </c>
      <c r="I1222" s="56">
        <v>1</v>
      </c>
      <c r="J1222" s="56">
        <v>23.53</v>
      </c>
    </row>
    <row r="1223" spans="1:10" x14ac:dyDescent="0.25">
      <c r="A1223">
        <v>1004</v>
      </c>
      <c r="B1223" t="s">
        <v>69</v>
      </c>
      <c r="C1223" t="s">
        <v>31</v>
      </c>
      <c r="D1223" s="74">
        <v>43272</v>
      </c>
      <c r="E1223">
        <v>1</v>
      </c>
      <c r="F1223">
        <v>13</v>
      </c>
      <c r="G1223">
        <v>172</v>
      </c>
      <c r="H1223">
        <v>276.22500000000002</v>
      </c>
      <c r="I1223" s="56">
        <v>1</v>
      </c>
      <c r="J1223" s="56">
        <v>10.4</v>
      </c>
    </row>
    <row r="1224" spans="1:10" x14ac:dyDescent="0.25">
      <c r="A1224">
        <v>1004</v>
      </c>
      <c r="B1224" t="s">
        <v>69</v>
      </c>
      <c r="C1224" t="s">
        <v>32</v>
      </c>
      <c r="D1224" s="74">
        <v>43272</v>
      </c>
      <c r="E1224">
        <v>1</v>
      </c>
      <c r="F1224">
        <v>13</v>
      </c>
      <c r="G1224">
        <v>172</v>
      </c>
      <c r="H1224">
        <v>276.22500000000002</v>
      </c>
      <c r="I1224" s="56">
        <v>1</v>
      </c>
      <c r="J1224" s="56">
        <v>15.79</v>
      </c>
    </row>
    <row r="1225" spans="1:10" x14ac:dyDescent="0.25">
      <c r="A1225">
        <v>1004</v>
      </c>
      <c r="B1225" t="s">
        <v>69</v>
      </c>
      <c r="C1225" t="s">
        <v>33</v>
      </c>
      <c r="D1225" s="74">
        <v>43272</v>
      </c>
      <c r="E1225">
        <v>1</v>
      </c>
      <c r="F1225">
        <v>13</v>
      </c>
      <c r="G1225">
        <v>172</v>
      </c>
      <c r="H1225">
        <v>276.22500000000002</v>
      </c>
      <c r="I1225" s="56">
        <v>1</v>
      </c>
      <c r="J1225" s="56">
        <v>14.43</v>
      </c>
    </row>
    <row r="1226" spans="1:10" x14ac:dyDescent="0.25">
      <c r="A1226">
        <v>1004</v>
      </c>
      <c r="B1226" t="s">
        <v>69</v>
      </c>
      <c r="C1226" t="s">
        <v>34</v>
      </c>
      <c r="D1226" s="74">
        <v>43272</v>
      </c>
      <c r="E1226">
        <v>1</v>
      </c>
      <c r="F1226">
        <v>13</v>
      </c>
      <c r="G1226">
        <v>172</v>
      </c>
      <c r="H1226">
        <v>276.22500000000002</v>
      </c>
      <c r="I1226" s="56">
        <v>1</v>
      </c>
      <c r="J1226" s="56">
        <v>16.2</v>
      </c>
    </row>
    <row r="1227" spans="1:10" x14ac:dyDescent="0.25">
      <c r="A1227">
        <v>1004</v>
      </c>
      <c r="B1227" t="s">
        <v>69</v>
      </c>
      <c r="C1227" t="s">
        <v>35</v>
      </c>
      <c r="D1227" s="74">
        <v>43272</v>
      </c>
      <c r="E1227">
        <v>1</v>
      </c>
      <c r="F1227">
        <v>13</v>
      </c>
      <c r="G1227">
        <v>172</v>
      </c>
      <c r="H1227">
        <v>276.22500000000002</v>
      </c>
      <c r="I1227" s="56">
        <v>1</v>
      </c>
      <c r="J1227" s="56">
        <v>11.37</v>
      </c>
    </row>
    <row r="1228" spans="1:10" x14ac:dyDescent="0.25">
      <c r="A1228">
        <v>1005</v>
      </c>
      <c r="B1228" t="s">
        <v>69</v>
      </c>
      <c r="C1228" t="s">
        <v>31</v>
      </c>
      <c r="D1228" s="74">
        <v>43272</v>
      </c>
      <c r="E1228">
        <v>1</v>
      </c>
      <c r="F1228">
        <v>13</v>
      </c>
      <c r="G1228">
        <v>172</v>
      </c>
      <c r="H1228">
        <v>276.22500000000002</v>
      </c>
      <c r="I1228" s="56">
        <v>1</v>
      </c>
      <c r="J1228" s="56">
        <v>8.9700000000000006</v>
      </c>
    </row>
    <row r="1229" spans="1:10" x14ac:dyDescent="0.25">
      <c r="A1229">
        <v>1005</v>
      </c>
      <c r="B1229" t="s">
        <v>69</v>
      </c>
      <c r="C1229" t="s">
        <v>32</v>
      </c>
      <c r="D1229" s="74">
        <v>43272</v>
      </c>
      <c r="E1229">
        <v>1</v>
      </c>
      <c r="F1229">
        <v>13</v>
      </c>
      <c r="G1229">
        <v>172</v>
      </c>
      <c r="H1229">
        <v>276.22500000000002</v>
      </c>
      <c r="I1229" s="56">
        <v>1</v>
      </c>
      <c r="J1229" s="56">
        <v>9.08</v>
      </c>
    </row>
    <row r="1230" spans="1:10" x14ac:dyDescent="0.25">
      <c r="A1230">
        <v>1005</v>
      </c>
      <c r="B1230" t="s">
        <v>69</v>
      </c>
      <c r="C1230" t="s">
        <v>33</v>
      </c>
      <c r="D1230" s="74">
        <v>43272</v>
      </c>
      <c r="E1230">
        <v>1</v>
      </c>
      <c r="F1230">
        <v>13</v>
      </c>
      <c r="G1230">
        <v>172</v>
      </c>
      <c r="H1230">
        <v>276.22500000000002</v>
      </c>
      <c r="I1230" s="56">
        <v>1</v>
      </c>
      <c r="J1230" s="56">
        <v>7.96</v>
      </c>
    </row>
    <row r="1231" spans="1:10" x14ac:dyDescent="0.25">
      <c r="A1231">
        <v>1005</v>
      </c>
      <c r="B1231" t="s">
        <v>69</v>
      </c>
      <c r="C1231" t="s">
        <v>34</v>
      </c>
      <c r="D1231" s="74">
        <v>43272</v>
      </c>
      <c r="E1231">
        <v>1</v>
      </c>
      <c r="F1231">
        <v>13</v>
      </c>
      <c r="G1231">
        <v>172</v>
      </c>
      <c r="H1231">
        <v>276.22500000000002</v>
      </c>
      <c r="I1231" s="56">
        <v>1</v>
      </c>
      <c r="J1231" s="56">
        <v>9.15</v>
      </c>
    </row>
    <row r="1232" spans="1:10" x14ac:dyDescent="0.25">
      <c r="A1232">
        <v>1006</v>
      </c>
      <c r="B1232" t="s">
        <v>72</v>
      </c>
      <c r="C1232" t="s">
        <v>31</v>
      </c>
      <c r="D1232" s="74">
        <v>43272</v>
      </c>
      <c r="E1232">
        <v>1</v>
      </c>
      <c r="F1232">
        <v>13</v>
      </c>
      <c r="G1232">
        <v>172</v>
      </c>
      <c r="H1232">
        <v>276.22500000000002</v>
      </c>
      <c r="I1232" s="56">
        <v>1</v>
      </c>
      <c r="J1232" s="56">
        <v>24.25</v>
      </c>
    </row>
    <row r="1233" spans="1:10" x14ac:dyDescent="0.25">
      <c r="A1233">
        <v>1006</v>
      </c>
      <c r="B1233" t="s">
        <v>72</v>
      </c>
      <c r="C1233" t="s">
        <v>32</v>
      </c>
      <c r="D1233" s="74">
        <v>43272</v>
      </c>
      <c r="E1233">
        <v>1</v>
      </c>
      <c r="F1233">
        <v>13</v>
      </c>
      <c r="G1233">
        <v>172</v>
      </c>
      <c r="H1233">
        <v>276.22500000000002</v>
      </c>
      <c r="I1233" s="56">
        <v>1</v>
      </c>
      <c r="J1233" s="56">
        <v>26.59</v>
      </c>
    </row>
    <row r="1234" spans="1:10" x14ac:dyDescent="0.25">
      <c r="A1234">
        <v>1006</v>
      </c>
      <c r="B1234" t="s">
        <v>72</v>
      </c>
      <c r="C1234" t="s">
        <v>33</v>
      </c>
      <c r="D1234" s="74">
        <v>43272</v>
      </c>
      <c r="E1234">
        <v>1</v>
      </c>
      <c r="F1234">
        <v>13</v>
      </c>
      <c r="G1234">
        <v>172</v>
      </c>
      <c r="H1234">
        <v>276.22500000000002</v>
      </c>
      <c r="I1234" s="56">
        <v>1</v>
      </c>
      <c r="J1234" s="56">
        <v>18.37</v>
      </c>
    </row>
    <row r="1235" spans="1:10" x14ac:dyDescent="0.25">
      <c r="A1235">
        <v>1006</v>
      </c>
      <c r="B1235" t="s">
        <v>72</v>
      </c>
      <c r="C1235" t="s">
        <v>34</v>
      </c>
      <c r="D1235" s="74">
        <v>43272</v>
      </c>
      <c r="E1235">
        <v>1</v>
      </c>
      <c r="F1235">
        <v>13</v>
      </c>
      <c r="G1235">
        <v>172</v>
      </c>
      <c r="H1235">
        <v>276.22500000000002</v>
      </c>
      <c r="I1235" s="56">
        <v>1</v>
      </c>
      <c r="J1235" s="56">
        <v>24.38</v>
      </c>
    </row>
    <row r="1236" spans="1:10" x14ac:dyDescent="0.25">
      <c r="A1236">
        <v>1006</v>
      </c>
      <c r="B1236" t="s">
        <v>72</v>
      </c>
      <c r="C1236" t="s">
        <v>35</v>
      </c>
      <c r="D1236" s="74">
        <v>43272</v>
      </c>
      <c r="E1236">
        <v>1</v>
      </c>
      <c r="F1236">
        <v>13</v>
      </c>
      <c r="G1236">
        <v>172</v>
      </c>
      <c r="H1236">
        <v>276.22500000000002</v>
      </c>
      <c r="I1236" s="56">
        <v>1</v>
      </c>
      <c r="J1236" s="56">
        <v>15.39</v>
      </c>
    </row>
    <row r="1237" spans="1:10" x14ac:dyDescent="0.25">
      <c r="A1237">
        <v>1007</v>
      </c>
      <c r="B1237" t="s">
        <v>70</v>
      </c>
      <c r="C1237" t="s">
        <v>31</v>
      </c>
      <c r="D1237" s="74">
        <v>43272</v>
      </c>
      <c r="E1237">
        <v>1</v>
      </c>
      <c r="F1237">
        <v>13</v>
      </c>
      <c r="G1237">
        <v>172</v>
      </c>
      <c r="H1237">
        <v>276.22500000000002</v>
      </c>
      <c r="I1237" s="56">
        <v>1</v>
      </c>
      <c r="J1237" s="56">
        <v>10.86</v>
      </c>
    </row>
    <row r="1238" spans="1:10" x14ac:dyDescent="0.25">
      <c r="A1238">
        <v>1007</v>
      </c>
      <c r="B1238" t="s">
        <v>70</v>
      </c>
      <c r="C1238" t="s">
        <v>32</v>
      </c>
      <c r="D1238" s="74">
        <v>43272</v>
      </c>
      <c r="E1238">
        <v>1</v>
      </c>
      <c r="F1238">
        <v>13</v>
      </c>
      <c r="G1238">
        <v>172</v>
      </c>
      <c r="H1238">
        <v>276.22500000000002</v>
      </c>
      <c r="I1238" s="56">
        <v>1</v>
      </c>
      <c r="J1238" s="56">
        <v>8.39</v>
      </c>
    </row>
    <row r="1239" spans="1:10" x14ac:dyDescent="0.25">
      <c r="A1239">
        <v>1007</v>
      </c>
      <c r="B1239" t="s">
        <v>70</v>
      </c>
      <c r="C1239" t="s">
        <v>33</v>
      </c>
      <c r="D1239" s="74">
        <v>43272</v>
      </c>
      <c r="E1239">
        <v>1</v>
      </c>
      <c r="F1239">
        <v>13</v>
      </c>
      <c r="G1239">
        <v>172</v>
      </c>
      <c r="H1239">
        <v>276.22500000000002</v>
      </c>
      <c r="I1239" s="56">
        <v>1</v>
      </c>
      <c r="J1239" s="56">
        <v>6.32</v>
      </c>
    </row>
    <row r="1240" spans="1:10" x14ac:dyDescent="0.25">
      <c r="A1240">
        <v>1007</v>
      </c>
      <c r="B1240" t="s">
        <v>70</v>
      </c>
      <c r="C1240" t="s">
        <v>34</v>
      </c>
      <c r="D1240" s="74">
        <v>43272</v>
      </c>
      <c r="E1240">
        <v>1</v>
      </c>
      <c r="F1240">
        <v>13</v>
      </c>
      <c r="G1240">
        <v>172</v>
      </c>
      <c r="H1240">
        <v>276.22500000000002</v>
      </c>
      <c r="I1240" s="56">
        <v>1</v>
      </c>
      <c r="J1240" s="56">
        <v>11.84</v>
      </c>
    </row>
    <row r="1241" spans="1:10" x14ac:dyDescent="0.25">
      <c r="A1241">
        <v>1007</v>
      </c>
      <c r="B1241" t="s">
        <v>70</v>
      </c>
      <c r="C1241" t="s">
        <v>35</v>
      </c>
      <c r="D1241" s="74">
        <v>43272</v>
      </c>
      <c r="E1241">
        <v>1</v>
      </c>
      <c r="F1241">
        <v>13</v>
      </c>
      <c r="G1241">
        <v>172</v>
      </c>
      <c r="H1241">
        <v>276.22500000000002</v>
      </c>
      <c r="I1241" s="56">
        <v>1</v>
      </c>
      <c r="J1241" s="56">
        <v>9.9</v>
      </c>
    </row>
    <row r="1242" spans="1:10" x14ac:dyDescent="0.25">
      <c r="A1242">
        <v>1008</v>
      </c>
      <c r="B1242" t="s">
        <v>28</v>
      </c>
      <c r="C1242" t="s">
        <v>31</v>
      </c>
      <c r="D1242" s="74">
        <v>43272</v>
      </c>
      <c r="E1242">
        <v>1</v>
      </c>
      <c r="F1242">
        <v>13</v>
      </c>
      <c r="G1242">
        <v>172</v>
      </c>
      <c r="H1242">
        <v>276.22500000000002</v>
      </c>
      <c r="I1242" s="56">
        <v>1</v>
      </c>
      <c r="J1242" s="56">
        <v>8.7899999999999991</v>
      </c>
    </row>
    <row r="1243" spans="1:10" x14ac:dyDescent="0.25">
      <c r="A1243">
        <v>1008</v>
      </c>
      <c r="B1243" t="s">
        <v>28</v>
      </c>
      <c r="C1243" t="s">
        <v>32</v>
      </c>
      <c r="D1243" s="74">
        <v>43272</v>
      </c>
      <c r="E1243">
        <v>1</v>
      </c>
      <c r="F1243">
        <v>13</v>
      </c>
      <c r="G1243">
        <v>172</v>
      </c>
      <c r="H1243">
        <v>276.22500000000002</v>
      </c>
      <c r="I1243" s="56">
        <v>1</v>
      </c>
      <c r="J1243" s="56">
        <v>9.91</v>
      </c>
    </row>
    <row r="1244" spans="1:10" x14ac:dyDescent="0.25">
      <c r="A1244">
        <v>1008</v>
      </c>
      <c r="B1244" t="s">
        <v>28</v>
      </c>
      <c r="C1244" t="s">
        <v>33</v>
      </c>
      <c r="D1244" s="74">
        <v>43272</v>
      </c>
      <c r="E1244">
        <v>1</v>
      </c>
      <c r="F1244">
        <v>13</v>
      </c>
      <c r="G1244">
        <v>172</v>
      </c>
      <c r="H1244">
        <v>276.22500000000002</v>
      </c>
      <c r="I1244" s="56">
        <v>1</v>
      </c>
      <c r="J1244" s="56">
        <v>7.89</v>
      </c>
    </row>
    <row r="1245" spans="1:10" x14ac:dyDescent="0.25">
      <c r="A1245">
        <v>1008</v>
      </c>
      <c r="B1245" t="s">
        <v>28</v>
      </c>
      <c r="C1245" t="s">
        <v>34</v>
      </c>
      <c r="D1245" s="74">
        <v>43272</v>
      </c>
      <c r="E1245">
        <v>1</v>
      </c>
      <c r="F1245">
        <v>13</v>
      </c>
      <c r="G1245">
        <v>172</v>
      </c>
      <c r="H1245">
        <v>276.22500000000002</v>
      </c>
      <c r="I1245" s="56">
        <v>1</v>
      </c>
      <c r="J1245" s="56">
        <v>9.6300000000000008</v>
      </c>
    </row>
    <row r="1246" spans="1:10" x14ac:dyDescent="0.25">
      <c r="A1246">
        <v>1008</v>
      </c>
      <c r="B1246" t="s">
        <v>28</v>
      </c>
      <c r="C1246" t="s">
        <v>35</v>
      </c>
      <c r="D1246" s="74">
        <v>43272</v>
      </c>
      <c r="E1246">
        <v>1</v>
      </c>
      <c r="F1246">
        <v>13</v>
      </c>
      <c r="G1246">
        <v>172</v>
      </c>
      <c r="H1246">
        <v>276.22500000000002</v>
      </c>
      <c r="I1246" s="56">
        <v>1</v>
      </c>
      <c r="J1246" s="56">
        <v>7.77</v>
      </c>
    </row>
    <row r="1247" spans="1:10" x14ac:dyDescent="0.25">
      <c r="A1247">
        <v>1009</v>
      </c>
      <c r="B1247" t="s">
        <v>28</v>
      </c>
      <c r="C1247" t="s">
        <v>31</v>
      </c>
      <c r="D1247" s="74">
        <v>43272</v>
      </c>
      <c r="E1247">
        <v>1</v>
      </c>
      <c r="F1247">
        <v>13</v>
      </c>
      <c r="G1247">
        <v>172</v>
      </c>
      <c r="H1247">
        <v>276.22500000000002</v>
      </c>
      <c r="I1247" s="56">
        <v>1</v>
      </c>
      <c r="J1247" s="56">
        <v>8.11</v>
      </c>
    </row>
    <row r="1248" spans="1:10" x14ac:dyDescent="0.25">
      <c r="A1248">
        <v>1009</v>
      </c>
      <c r="B1248" t="s">
        <v>28</v>
      </c>
      <c r="C1248" t="s">
        <v>32</v>
      </c>
      <c r="D1248" s="74">
        <v>43272</v>
      </c>
      <c r="E1248">
        <v>1</v>
      </c>
      <c r="F1248">
        <v>13</v>
      </c>
      <c r="G1248">
        <v>172</v>
      </c>
      <c r="H1248">
        <v>276.22500000000002</v>
      </c>
      <c r="I1248" s="56">
        <v>1</v>
      </c>
      <c r="J1248" s="56">
        <v>11.94</v>
      </c>
    </row>
    <row r="1249" spans="1:10" x14ac:dyDescent="0.25">
      <c r="A1249">
        <v>1009</v>
      </c>
      <c r="B1249" t="s">
        <v>28</v>
      </c>
      <c r="C1249" t="s">
        <v>33</v>
      </c>
      <c r="D1249" s="74">
        <v>43272</v>
      </c>
      <c r="E1249">
        <v>1</v>
      </c>
      <c r="F1249">
        <v>13</v>
      </c>
      <c r="G1249">
        <v>172</v>
      </c>
      <c r="H1249">
        <v>276.22500000000002</v>
      </c>
      <c r="I1249" s="56">
        <v>1</v>
      </c>
      <c r="J1249" s="56">
        <v>6.71</v>
      </c>
    </row>
    <row r="1250" spans="1:10" x14ac:dyDescent="0.25">
      <c r="A1250">
        <v>1009</v>
      </c>
      <c r="B1250" t="s">
        <v>28</v>
      </c>
      <c r="C1250" t="s">
        <v>34</v>
      </c>
      <c r="D1250" s="74">
        <v>43272</v>
      </c>
      <c r="E1250">
        <v>1</v>
      </c>
      <c r="F1250">
        <v>13</v>
      </c>
      <c r="G1250">
        <v>172</v>
      </c>
      <c r="H1250">
        <v>276.22500000000002</v>
      </c>
      <c r="I1250" s="56">
        <v>1</v>
      </c>
      <c r="J1250" s="56">
        <v>10.53</v>
      </c>
    </row>
    <row r="1251" spans="1:10" x14ac:dyDescent="0.25">
      <c r="A1251">
        <v>1009</v>
      </c>
      <c r="B1251" t="s">
        <v>28</v>
      </c>
      <c r="C1251" t="s">
        <v>35</v>
      </c>
      <c r="D1251" s="74">
        <v>43272</v>
      </c>
      <c r="E1251">
        <v>1</v>
      </c>
      <c r="F1251">
        <v>13</v>
      </c>
      <c r="G1251">
        <v>172</v>
      </c>
      <c r="H1251">
        <v>276.22500000000002</v>
      </c>
      <c r="I1251" s="56">
        <v>1</v>
      </c>
      <c r="J1251" s="56">
        <v>12.43</v>
      </c>
    </row>
    <row r="1252" spans="1:10" x14ac:dyDescent="0.25">
      <c r="A1252">
        <v>1010</v>
      </c>
      <c r="B1252" t="s">
        <v>69</v>
      </c>
      <c r="C1252" t="s">
        <v>31</v>
      </c>
      <c r="D1252" s="74">
        <v>43272</v>
      </c>
      <c r="E1252">
        <v>1</v>
      </c>
      <c r="F1252">
        <v>13</v>
      </c>
      <c r="G1252">
        <v>172</v>
      </c>
      <c r="H1252">
        <v>276.22500000000002</v>
      </c>
      <c r="I1252" s="56">
        <v>1</v>
      </c>
      <c r="J1252" s="56">
        <v>17.239999999999998</v>
      </c>
    </row>
    <row r="1253" spans="1:10" x14ac:dyDescent="0.25">
      <c r="A1253">
        <v>1010</v>
      </c>
      <c r="B1253" t="s">
        <v>69</v>
      </c>
      <c r="C1253" t="s">
        <v>32</v>
      </c>
      <c r="D1253" s="74">
        <v>43272</v>
      </c>
      <c r="E1253">
        <v>1</v>
      </c>
      <c r="F1253">
        <v>13</v>
      </c>
      <c r="G1253">
        <v>172</v>
      </c>
      <c r="H1253">
        <v>276.22500000000002</v>
      </c>
      <c r="I1253" s="56">
        <v>1</v>
      </c>
      <c r="J1253" s="56">
        <v>16.89</v>
      </c>
    </row>
    <row r="1254" spans="1:10" x14ac:dyDescent="0.25">
      <c r="A1254">
        <v>1010</v>
      </c>
      <c r="B1254" t="s">
        <v>69</v>
      </c>
      <c r="C1254" t="s">
        <v>33</v>
      </c>
      <c r="D1254" s="74">
        <v>43272</v>
      </c>
      <c r="E1254">
        <v>1</v>
      </c>
      <c r="F1254">
        <v>13</v>
      </c>
      <c r="G1254">
        <v>172</v>
      </c>
      <c r="H1254">
        <v>276.22500000000002</v>
      </c>
      <c r="I1254" s="56">
        <v>1</v>
      </c>
      <c r="J1254" s="56">
        <v>16.37</v>
      </c>
    </row>
    <row r="1255" spans="1:10" x14ac:dyDescent="0.25">
      <c r="A1255">
        <v>1010</v>
      </c>
      <c r="B1255" t="s">
        <v>69</v>
      </c>
      <c r="C1255" t="s">
        <v>34</v>
      </c>
      <c r="D1255" s="74">
        <v>43272</v>
      </c>
      <c r="E1255">
        <v>1</v>
      </c>
      <c r="F1255">
        <v>13</v>
      </c>
      <c r="G1255">
        <v>172</v>
      </c>
      <c r="H1255">
        <v>276.22500000000002</v>
      </c>
      <c r="I1255" s="56">
        <v>1</v>
      </c>
      <c r="J1255" s="56">
        <v>17.2</v>
      </c>
    </row>
    <row r="1256" spans="1:10" x14ac:dyDescent="0.25">
      <c r="A1256">
        <v>1011</v>
      </c>
      <c r="B1256" t="s">
        <v>72</v>
      </c>
      <c r="C1256" t="s">
        <v>32</v>
      </c>
      <c r="D1256" s="74">
        <v>43272</v>
      </c>
      <c r="E1256">
        <v>1</v>
      </c>
      <c r="F1256">
        <v>13</v>
      </c>
      <c r="G1256">
        <v>172</v>
      </c>
      <c r="H1256">
        <v>276.22500000000002</v>
      </c>
      <c r="I1256" s="56">
        <v>1</v>
      </c>
      <c r="J1256" s="56">
        <v>13.16</v>
      </c>
    </row>
    <row r="1257" spans="1:10" x14ac:dyDescent="0.25">
      <c r="A1257">
        <v>1011</v>
      </c>
      <c r="B1257" t="s">
        <v>72</v>
      </c>
      <c r="C1257" t="s">
        <v>33</v>
      </c>
      <c r="D1257" s="74">
        <v>43272</v>
      </c>
      <c r="E1257">
        <v>1</v>
      </c>
      <c r="F1257">
        <v>13</v>
      </c>
      <c r="G1257">
        <v>172</v>
      </c>
      <c r="H1257">
        <v>276.22500000000002</v>
      </c>
      <c r="I1257" s="56">
        <v>1</v>
      </c>
      <c r="J1257" s="56">
        <v>12.46</v>
      </c>
    </row>
    <row r="1258" spans="1:10" x14ac:dyDescent="0.25">
      <c r="A1258">
        <v>1011</v>
      </c>
      <c r="B1258" t="s">
        <v>72</v>
      </c>
      <c r="C1258" t="s">
        <v>34</v>
      </c>
      <c r="D1258" s="74">
        <v>43272</v>
      </c>
      <c r="E1258">
        <v>1</v>
      </c>
      <c r="F1258">
        <v>13</v>
      </c>
      <c r="G1258">
        <v>172</v>
      </c>
      <c r="H1258">
        <v>276.22500000000002</v>
      </c>
      <c r="I1258" s="56">
        <v>1</v>
      </c>
      <c r="J1258" s="56">
        <v>12.18</v>
      </c>
    </row>
    <row r="1259" spans="1:10" x14ac:dyDescent="0.25">
      <c r="A1259">
        <v>1011</v>
      </c>
      <c r="B1259" t="s">
        <v>72</v>
      </c>
      <c r="C1259" t="s">
        <v>35</v>
      </c>
      <c r="D1259" s="74">
        <v>43272</v>
      </c>
      <c r="E1259">
        <v>1</v>
      </c>
      <c r="F1259">
        <v>13</v>
      </c>
      <c r="G1259">
        <v>172</v>
      </c>
      <c r="H1259">
        <v>276.22500000000002</v>
      </c>
      <c r="I1259" s="56">
        <v>1</v>
      </c>
      <c r="J1259" s="56">
        <v>12.59</v>
      </c>
    </row>
    <row r="1260" spans="1:10" x14ac:dyDescent="0.25">
      <c r="A1260">
        <v>1012</v>
      </c>
      <c r="B1260" t="s">
        <v>70</v>
      </c>
      <c r="C1260" t="s">
        <v>31</v>
      </c>
      <c r="D1260" s="74">
        <v>43272</v>
      </c>
      <c r="E1260">
        <v>1</v>
      </c>
      <c r="F1260">
        <v>13</v>
      </c>
      <c r="G1260">
        <v>172</v>
      </c>
      <c r="H1260">
        <v>276.22500000000002</v>
      </c>
      <c r="I1260" s="56">
        <v>1</v>
      </c>
      <c r="J1260" s="56">
        <v>12.84</v>
      </c>
    </row>
    <row r="1261" spans="1:10" x14ac:dyDescent="0.25">
      <c r="A1261">
        <v>1012</v>
      </c>
      <c r="B1261" t="s">
        <v>70</v>
      </c>
      <c r="C1261" t="s">
        <v>32</v>
      </c>
      <c r="D1261" s="74">
        <v>43272</v>
      </c>
      <c r="E1261">
        <v>1</v>
      </c>
      <c r="F1261">
        <v>13</v>
      </c>
      <c r="G1261">
        <v>172</v>
      </c>
      <c r="H1261">
        <v>276.22500000000002</v>
      </c>
      <c r="I1261" s="56">
        <v>1</v>
      </c>
      <c r="J1261" s="56">
        <v>11.22</v>
      </c>
    </row>
    <row r="1262" spans="1:10" x14ac:dyDescent="0.25">
      <c r="A1262">
        <v>1012</v>
      </c>
      <c r="B1262" t="s">
        <v>70</v>
      </c>
      <c r="C1262" t="s">
        <v>33</v>
      </c>
      <c r="D1262" s="74">
        <v>43272</v>
      </c>
      <c r="E1262">
        <v>1</v>
      </c>
      <c r="F1262">
        <v>13</v>
      </c>
      <c r="G1262">
        <v>172</v>
      </c>
      <c r="H1262">
        <v>276.22500000000002</v>
      </c>
      <c r="I1262" s="56">
        <v>1</v>
      </c>
      <c r="J1262" s="56">
        <v>8.35</v>
      </c>
    </row>
    <row r="1263" spans="1:10" x14ac:dyDescent="0.25">
      <c r="A1263">
        <v>1012</v>
      </c>
      <c r="B1263" t="s">
        <v>70</v>
      </c>
      <c r="C1263" t="s">
        <v>34</v>
      </c>
      <c r="D1263" s="74">
        <v>43272</v>
      </c>
      <c r="E1263">
        <v>1</v>
      </c>
      <c r="F1263">
        <v>13</v>
      </c>
      <c r="G1263">
        <v>172</v>
      </c>
      <c r="H1263">
        <v>276.22500000000002</v>
      </c>
      <c r="I1263" s="56">
        <v>1</v>
      </c>
      <c r="J1263" s="56">
        <v>8.7100000000000009</v>
      </c>
    </row>
    <row r="1264" spans="1:10" x14ac:dyDescent="0.25">
      <c r="A1264">
        <v>1012</v>
      </c>
      <c r="B1264" t="s">
        <v>70</v>
      </c>
      <c r="C1264" t="s">
        <v>35</v>
      </c>
      <c r="D1264" s="74">
        <v>43272</v>
      </c>
      <c r="E1264">
        <v>1</v>
      </c>
      <c r="F1264">
        <v>13</v>
      </c>
      <c r="G1264">
        <v>172</v>
      </c>
      <c r="H1264">
        <v>276.22500000000002</v>
      </c>
      <c r="I1264" s="56">
        <v>1</v>
      </c>
      <c r="J1264" s="56">
        <v>13.25</v>
      </c>
    </row>
    <row r="1265" spans="1:10" x14ac:dyDescent="0.25">
      <c r="A1265">
        <v>1001</v>
      </c>
      <c r="B1265" t="s">
        <v>70</v>
      </c>
      <c r="C1265" t="s">
        <v>31</v>
      </c>
      <c r="D1265" s="74">
        <v>43279</v>
      </c>
      <c r="E1265">
        <v>2</v>
      </c>
      <c r="F1265">
        <v>20</v>
      </c>
      <c r="G1265">
        <v>179</v>
      </c>
      <c r="H1265">
        <v>416.57499999999999</v>
      </c>
      <c r="I1265" s="56">
        <v>2</v>
      </c>
      <c r="J1265" s="56">
        <v>59.88</v>
      </c>
    </row>
    <row r="1266" spans="1:10" x14ac:dyDescent="0.25">
      <c r="A1266">
        <v>1001</v>
      </c>
      <c r="B1266" t="s">
        <v>70</v>
      </c>
      <c r="C1266" t="s">
        <v>32</v>
      </c>
      <c r="D1266" s="74">
        <v>43279</v>
      </c>
      <c r="E1266">
        <v>2</v>
      </c>
      <c r="F1266">
        <v>20</v>
      </c>
      <c r="G1266">
        <v>179</v>
      </c>
      <c r="H1266">
        <v>416.57499999999999</v>
      </c>
      <c r="I1266" s="56">
        <v>2</v>
      </c>
      <c r="J1266" s="56">
        <v>51.62</v>
      </c>
    </row>
    <row r="1267" spans="1:10" x14ac:dyDescent="0.25">
      <c r="A1267">
        <v>1001</v>
      </c>
      <c r="B1267" t="s">
        <v>70</v>
      </c>
      <c r="C1267" t="s">
        <v>33</v>
      </c>
      <c r="D1267" s="74">
        <v>43279</v>
      </c>
      <c r="E1267">
        <v>2</v>
      </c>
      <c r="F1267">
        <v>20</v>
      </c>
      <c r="G1267">
        <v>179</v>
      </c>
      <c r="H1267">
        <v>416.57499999999999</v>
      </c>
      <c r="I1267" s="56">
        <v>2</v>
      </c>
      <c r="J1267" s="56">
        <v>47.95</v>
      </c>
    </row>
    <row r="1268" spans="1:10" x14ac:dyDescent="0.25">
      <c r="A1268">
        <v>1001</v>
      </c>
      <c r="B1268" t="s">
        <v>70</v>
      </c>
      <c r="C1268" t="s">
        <v>34</v>
      </c>
      <c r="D1268" s="74">
        <v>43279</v>
      </c>
      <c r="E1268">
        <v>2</v>
      </c>
      <c r="F1268">
        <v>20</v>
      </c>
      <c r="G1268">
        <v>179</v>
      </c>
      <c r="H1268">
        <v>416.57499999999999</v>
      </c>
      <c r="I1268" s="56">
        <v>2</v>
      </c>
      <c r="J1268" s="56">
        <v>54.9</v>
      </c>
    </row>
    <row r="1269" spans="1:10" x14ac:dyDescent="0.25">
      <c r="A1269">
        <v>1001</v>
      </c>
      <c r="B1269" t="s">
        <v>70</v>
      </c>
      <c r="C1269" t="s">
        <v>35</v>
      </c>
      <c r="D1269" s="74">
        <v>43279</v>
      </c>
      <c r="E1269">
        <v>2</v>
      </c>
      <c r="F1269">
        <v>20</v>
      </c>
      <c r="G1269">
        <v>179</v>
      </c>
      <c r="H1269">
        <v>416.57499999999999</v>
      </c>
      <c r="I1269" s="56">
        <v>2</v>
      </c>
      <c r="J1269" s="56">
        <v>62.59</v>
      </c>
    </row>
    <row r="1270" spans="1:10" x14ac:dyDescent="0.25">
      <c r="A1270">
        <v>1002</v>
      </c>
      <c r="B1270" t="s">
        <v>28</v>
      </c>
      <c r="C1270" t="s">
        <v>31</v>
      </c>
      <c r="D1270" s="74">
        <v>43279</v>
      </c>
      <c r="E1270">
        <v>2</v>
      </c>
      <c r="F1270">
        <v>20</v>
      </c>
      <c r="G1270">
        <v>179</v>
      </c>
      <c r="H1270">
        <v>416.57499999999999</v>
      </c>
      <c r="I1270" s="56">
        <v>2</v>
      </c>
      <c r="J1270" s="56">
        <v>54.9</v>
      </c>
    </row>
    <row r="1271" spans="1:10" x14ac:dyDescent="0.25">
      <c r="A1271">
        <v>1002</v>
      </c>
      <c r="B1271" t="s">
        <v>28</v>
      </c>
      <c r="C1271" t="s">
        <v>32</v>
      </c>
      <c r="D1271" s="74">
        <v>43279</v>
      </c>
      <c r="E1271">
        <v>2</v>
      </c>
      <c r="F1271">
        <v>20</v>
      </c>
      <c r="G1271">
        <v>179</v>
      </c>
      <c r="H1271">
        <v>416.57499999999999</v>
      </c>
      <c r="I1271" s="56">
        <v>2</v>
      </c>
      <c r="J1271" s="56">
        <v>48.78</v>
      </c>
    </row>
    <row r="1272" spans="1:10" x14ac:dyDescent="0.25">
      <c r="A1272">
        <v>1002</v>
      </c>
      <c r="B1272" t="s">
        <v>28</v>
      </c>
      <c r="C1272" t="s">
        <v>34</v>
      </c>
      <c r="D1272" s="74">
        <v>43279</v>
      </c>
      <c r="E1272">
        <v>2</v>
      </c>
      <c r="F1272">
        <v>20</v>
      </c>
      <c r="G1272">
        <v>179</v>
      </c>
      <c r="H1272">
        <v>416.57499999999999</v>
      </c>
      <c r="I1272" s="56">
        <v>2</v>
      </c>
      <c r="J1272" s="56">
        <v>49.14</v>
      </c>
    </row>
    <row r="1273" spans="1:10" x14ac:dyDescent="0.25">
      <c r="A1273">
        <v>1002</v>
      </c>
      <c r="B1273" t="s">
        <v>28</v>
      </c>
      <c r="C1273" t="s">
        <v>35</v>
      </c>
      <c r="D1273" s="74">
        <v>43279</v>
      </c>
      <c r="E1273">
        <v>2</v>
      </c>
      <c r="F1273">
        <v>20</v>
      </c>
      <c r="G1273">
        <v>179</v>
      </c>
      <c r="H1273">
        <v>416.57499999999999</v>
      </c>
      <c r="I1273" s="56">
        <v>2</v>
      </c>
      <c r="J1273" s="56">
        <v>47.22</v>
      </c>
    </row>
    <row r="1274" spans="1:10" x14ac:dyDescent="0.25">
      <c r="A1274">
        <v>1003</v>
      </c>
      <c r="B1274" t="s">
        <v>72</v>
      </c>
      <c r="C1274" t="s">
        <v>32</v>
      </c>
      <c r="D1274" s="74">
        <v>43279</v>
      </c>
      <c r="E1274">
        <v>2</v>
      </c>
      <c r="F1274">
        <v>20</v>
      </c>
      <c r="G1274">
        <v>179</v>
      </c>
      <c r="H1274">
        <v>416.57499999999999</v>
      </c>
      <c r="I1274" s="56">
        <v>2</v>
      </c>
      <c r="J1274" s="56">
        <v>51.46</v>
      </c>
    </row>
    <row r="1275" spans="1:10" x14ac:dyDescent="0.25">
      <c r="A1275">
        <v>1003</v>
      </c>
      <c r="B1275" t="s">
        <v>72</v>
      </c>
      <c r="C1275" t="s">
        <v>33</v>
      </c>
      <c r="D1275" s="74">
        <v>43279</v>
      </c>
      <c r="E1275">
        <v>2</v>
      </c>
      <c r="F1275">
        <v>20</v>
      </c>
      <c r="G1275">
        <v>179</v>
      </c>
      <c r="H1275">
        <v>416.57499999999999</v>
      </c>
      <c r="I1275" s="56">
        <v>2</v>
      </c>
      <c r="J1275" s="56">
        <v>50.52</v>
      </c>
    </row>
    <row r="1276" spans="1:10" x14ac:dyDescent="0.25">
      <c r="A1276">
        <v>1003</v>
      </c>
      <c r="B1276" t="s">
        <v>72</v>
      </c>
      <c r="C1276" t="s">
        <v>34</v>
      </c>
      <c r="D1276" s="74">
        <v>43279</v>
      </c>
      <c r="E1276">
        <v>2</v>
      </c>
      <c r="F1276">
        <v>20</v>
      </c>
      <c r="G1276">
        <v>179</v>
      </c>
      <c r="H1276">
        <v>416.57499999999999</v>
      </c>
      <c r="I1276" s="56">
        <v>2</v>
      </c>
      <c r="J1276" s="56">
        <v>48.32</v>
      </c>
    </row>
    <row r="1277" spans="1:10" x14ac:dyDescent="0.25">
      <c r="A1277">
        <v>1003</v>
      </c>
      <c r="B1277" t="s">
        <v>72</v>
      </c>
      <c r="C1277" t="s">
        <v>35</v>
      </c>
      <c r="D1277" s="74">
        <v>43279</v>
      </c>
      <c r="E1277">
        <v>2</v>
      </c>
      <c r="F1277">
        <v>20</v>
      </c>
      <c r="G1277">
        <v>179</v>
      </c>
      <c r="H1277">
        <v>416.57499999999999</v>
      </c>
      <c r="I1277" s="56">
        <v>2</v>
      </c>
      <c r="J1277" s="56">
        <v>55.08</v>
      </c>
    </row>
    <row r="1278" spans="1:10" x14ac:dyDescent="0.25">
      <c r="A1278">
        <v>1004</v>
      </c>
      <c r="B1278" t="s">
        <v>69</v>
      </c>
      <c r="C1278" t="s">
        <v>31</v>
      </c>
      <c r="D1278" s="74">
        <v>43279</v>
      </c>
      <c r="E1278">
        <v>2</v>
      </c>
      <c r="F1278">
        <v>20</v>
      </c>
      <c r="G1278">
        <v>179</v>
      </c>
      <c r="H1278">
        <v>416.57499999999999</v>
      </c>
      <c r="I1278" s="56">
        <v>2</v>
      </c>
      <c r="J1278" s="56">
        <v>41.36</v>
      </c>
    </row>
    <row r="1279" spans="1:10" x14ac:dyDescent="0.25">
      <c r="A1279">
        <v>1004</v>
      </c>
      <c r="B1279" t="s">
        <v>69</v>
      </c>
      <c r="C1279" t="s">
        <v>32</v>
      </c>
      <c r="D1279" s="74">
        <v>43279</v>
      </c>
      <c r="E1279">
        <v>2</v>
      </c>
      <c r="F1279">
        <v>20</v>
      </c>
      <c r="G1279">
        <v>179</v>
      </c>
      <c r="H1279">
        <v>416.57499999999999</v>
      </c>
      <c r="I1279" s="56">
        <v>2</v>
      </c>
      <c r="J1279" s="56">
        <v>48.32</v>
      </c>
    </row>
    <row r="1280" spans="1:10" x14ac:dyDescent="0.25">
      <c r="A1280">
        <v>1004</v>
      </c>
      <c r="B1280" t="s">
        <v>69</v>
      </c>
      <c r="C1280" t="s">
        <v>33</v>
      </c>
      <c r="D1280" s="74">
        <v>43279</v>
      </c>
      <c r="E1280">
        <v>2</v>
      </c>
      <c r="F1280">
        <v>20</v>
      </c>
      <c r="G1280">
        <v>179</v>
      </c>
      <c r="H1280">
        <v>416.57499999999999</v>
      </c>
      <c r="I1280" s="56">
        <v>2</v>
      </c>
      <c r="J1280" s="56">
        <v>55.45</v>
      </c>
    </row>
    <row r="1281" spans="1:10" x14ac:dyDescent="0.25">
      <c r="A1281">
        <v>1004</v>
      </c>
      <c r="B1281" t="s">
        <v>69</v>
      </c>
      <c r="C1281" t="s">
        <v>34</v>
      </c>
      <c r="D1281" s="74">
        <v>43279</v>
      </c>
      <c r="E1281">
        <v>2</v>
      </c>
      <c r="F1281">
        <v>20</v>
      </c>
      <c r="G1281">
        <v>179</v>
      </c>
      <c r="H1281">
        <v>416.57499999999999</v>
      </c>
      <c r="I1281" s="56">
        <v>2</v>
      </c>
      <c r="J1281" s="56">
        <v>51.27</v>
      </c>
    </row>
    <row r="1282" spans="1:10" x14ac:dyDescent="0.25">
      <c r="A1282">
        <v>1004</v>
      </c>
      <c r="B1282" t="s">
        <v>69</v>
      </c>
      <c r="C1282" t="s">
        <v>35</v>
      </c>
      <c r="D1282" s="74">
        <v>43279</v>
      </c>
      <c r="E1282">
        <v>2</v>
      </c>
      <c r="F1282">
        <v>20</v>
      </c>
      <c r="G1282">
        <v>179</v>
      </c>
      <c r="H1282">
        <v>416.57499999999999</v>
      </c>
      <c r="I1282" s="56">
        <v>2</v>
      </c>
      <c r="J1282" s="56">
        <v>60.34</v>
      </c>
    </row>
    <row r="1283" spans="1:10" x14ac:dyDescent="0.25">
      <c r="A1283">
        <v>1005</v>
      </c>
      <c r="B1283" t="s">
        <v>69</v>
      </c>
      <c r="C1283" t="s">
        <v>31</v>
      </c>
      <c r="D1283" s="74">
        <v>43279</v>
      </c>
      <c r="E1283">
        <v>2</v>
      </c>
      <c r="F1283">
        <v>20</v>
      </c>
      <c r="G1283">
        <v>179</v>
      </c>
      <c r="H1283">
        <v>416.57499999999999</v>
      </c>
      <c r="I1283" s="56">
        <v>2</v>
      </c>
      <c r="J1283" s="56">
        <v>60.22</v>
      </c>
    </row>
    <row r="1284" spans="1:10" x14ac:dyDescent="0.25">
      <c r="A1284">
        <v>1005</v>
      </c>
      <c r="B1284" t="s">
        <v>69</v>
      </c>
      <c r="C1284" t="s">
        <v>32</v>
      </c>
      <c r="D1284" s="74">
        <v>43279</v>
      </c>
      <c r="E1284">
        <v>2</v>
      </c>
      <c r="F1284">
        <v>20</v>
      </c>
      <c r="G1284">
        <v>179</v>
      </c>
      <c r="H1284">
        <v>416.57499999999999</v>
      </c>
      <c r="I1284" s="56">
        <v>2</v>
      </c>
      <c r="J1284" s="56">
        <v>37.409999999999997</v>
      </c>
    </row>
    <row r="1285" spans="1:10" x14ac:dyDescent="0.25">
      <c r="A1285">
        <v>1005</v>
      </c>
      <c r="B1285" t="s">
        <v>69</v>
      </c>
      <c r="C1285" t="s">
        <v>33</v>
      </c>
      <c r="D1285" s="74">
        <v>43279</v>
      </c>
      <c r="E1285">
        <v>2</v>
      </c>
      <c r="F1285">
        <v>20</v>
      </c>
      <c r="G1285">
        <v>179</v>
      </c>
      <c r="H1285">
        <v>416.57499999999999</v>
      </c>
      <c r="I1285" s="56">
        <v>2</v>
      </c>
      <c r="J1285" s="56">
        <v>40.380000000000003</v>
      </c>
    </row>
    <row r="1286" spans="1:10" x14ac:dyDescent="0.25">
      <c r="A1286">
        <v>1005</v>
      </c>
      <c r="B1286" t="s">
        <v>69</v>
      </c>
      <c r="C1286" t="s">
        <v>34</v>
      </c>
      <c r="D1286" s="74">
        <v>43279</v>
      </c>
      <c r="E1286">
        <v>2</v>
      </c>
      <c r="F1286">
        <v>20</v>
      </c>
      <c r="G1286">
        <v>179</v>
      </c>
      <c r="H1286">
        <v>416.57499999999999</v>
      </c>
      <c r="I1286" s="56">
        <v>2</v>
      </c>
      <c r="J1286" s="56">
        <v>38.299999999999997</v>
      </c>
    </row>
    <row r="1287" spans="1:10" x14ac:dyDescent="0.25">
      <c r="A1287">
        <v>1005</v>
      </c>
      <c r="B1287" t="s">
        <v>69</v>
      </c>
      <c r="C1287" t="s">
        <v>35</v>
      </c>
      <c r="D1287" s="74">
        <v>43279</v>
      </c>
      <c r="E1287">
        <v>2</v>
      </c>
      <c r="F1287">
        <v>20</v>
      </c>
      <c r="G1287">
        <v>179</v>
      </c>
      <c r="H1287">
        <v>416.57499999999999</v>
      </c>
      <c r="I1287" s="56">
        <v>2</v>
      </c>
      <c r="J1287" s="56">
        <v>59.84</v>
      </c>
    </row>
    <row r="1288" spans="1:10" x14ac:dyDescent="0.25">
      <c r="A1288">
        <v>1006</v>
      </c>
      <c r="B1288" t="s">
        <v>72</v>
      </c>
      <c r="C1288" t="s">
        <v>31</v>
      </c>
      <c r="D1288" s="74">
        <v>43279</v>
      </c>
      <c r="E1288">
        <v>2</v>
      </c>
      <c r="F1288">
        <v>20</v>
      </c>
      <c r="G1288">
        <v>179</v>
      </c>
      <c r="H1288">
        <v>416.57499999999999</v>
      </c>
      <c r="I1288" s="56">
        <v>2</v>
      </c>
      <c r="J1288" s="56">
        <v>75.819999999999993</v>
      </c>
    </row>
    <row r="1289" spans="1:10" x14ac:dyDescent="0.25">
      <c r="A1289">
        <v>1006</v>
      </c>
      <c r="B1289" t="s">
        <v>72</v>
      </c>
      <c r="C1289" t="s">
        <v>32</v>
      </c>
      <c r="D1289" s="74">
        <v>43279</v>
      </c>
      <c r="E1289">
        <v>2</v>
      </c>
      <c r="F1289">
        <v>20</v>
      </c>
      <c r="G1289">
        <v>179</v>
      </c>
      <c r="H1289">
        <v>416.57499999999999</v>
      </c>
      <c r="I1289" s="56">
        <v>2</v>
      </c>
      <c r="J1289" s="56">
        <v>78.47</v>
      </c>
    </row>
    <row r="1290" spans="1:10" x14ac:dyDescent="0.25">
      <c r="A1290">
        <v>1006</v>
      </c>
      <c r="B1290" t="s">
        <v>72</v>
      </c>
      <c r="C1290" t="s">
        <v>34</v>
      </c>
      <c r="D1290" s="74">
        <v>43279</v>
      </c>
      <c r="E1290">
        <v>2</v>
      </c>
      <c r="F1290">
        <v>20</v>
      </c>
      <c r="G1290">
        <v>179</v>
      </c>
      <c r="H1290">
        <v>416.57499999999999</v>
      </c>
      <c r="I1290" s="56">
        <v>2</v>
      </c>
      <c r="J1290" s="56">
        <v>66.63</v>
      </c>
    </row>
    <row r="1291" spans="1:10" x14ac:dyDescent="0.25">
      <c r="A1291">
        <v>1006</v>
      </c>
      <c r="B1291" t="s">
        <v>72</v>
      </c>
      <c r="C1291" t="s">
        <v>35</v>
      </c>
      <c r="D1291" s="74">
        <v>43279</v>
      </c>
      <c r="E1291">
        <v>2</v>
      </c>
      <c r="F1291">
        <v>20</v>
      </c>
      <c r="G1291">
        <v>179</v>
      </c>
      <c r="H1291">
        <v>416.57499999999999</v>
      </c>
      <c r="I1291" s="56">
        <v>2</v>
      </c>
      <c r="J1291" s="56">
        <v>69.09</v>
      </c>
    </row>
    <row r="1292" spans="1:10" x14ac:dyDescent="0.25">
      <c r="A1292">
        <v>1007</v>
      </c>
      <c r="B1292" t="s">
        <v>70</v>
      </c>
      <c r="C1292" t="s">
        <v>31</v>
      </c>
      <c r="D1292" s="74">
        <v>43279</v>
      </c>
      <c r="E1292">
        <v>2</v>
      </c>
      <c r="F1292">
        <v>20</v>
      </c>
      <c r="G1292">
        <v>179</v>
      </c>
      <c r="H1292">
        <v>416.57499999999999</v>
      </c>
      <c r="I1292" s="56">
        <v>2</v>
      </c>
      <c r="J1292" s="56">
        <v>49.59</v>
      </c>
    </row>
    <row r="1293" spans="1:10" x14ac:dyDescent="0.25">
      <c r="A1293">
        <v>1007</v>
      </c>
      <c r="B1293" t="s">
        <v>70</v>
      </c>
      <c r="C1293" t="s">
        <v>32</v>
      </c>
      <c r="D1293" s="74">
        <v>43279</v>
      </c>
      <c r="E1293">
        <v>2</v>
      </c>
      <c r="F1293">
        <v>20</v>
      </c>
      <c r="G1293">
        <v>179</v>
      </c>
      <c r="H1293">
        <v>416.57499999999999</v>
      </c>
      <c r="I1293" s="56">
        <v>2</v>
      </c>
      <c r="J1293" s="56">
        <v>74.22</v>
      </c>
    </row>
    <row r="1294" spans="1:10" x14ac:dyDescent="0.25">
      <c r="A1294">
        <v>1007</v>
      </c>
      <c r="B1294" t="s">
        <v>70</v>
      </c>
      <c r="C1294" t="s">
        <v>33</v>
      </c>
      <c r="D1294" s="74">
        <v>43279</v>
      </c>
      <c r="E1294">
        <v>2</v>
      </c>
      <c r="F1294">
        <v>20</v>
      </c>
      <c r="G1294">
        <v>179</v>
      </c>
      <c r="H1294">
        <v>416.57499999999999</v>
      </c>
      <c r="I1294" s="56">
        <v>2</v>
      </c>
      <c r="J1294" s="56">
        <v>69.209999999999994</v>
      </c>
    </row>
    <row r="1295" spans="1:10" x14ac:dyDescent="0.25">
      <c r="A1295">
        <v>1007</v>
      </c>
      <c r="B1295" t="s">
        <v>70</v>
      </c>
      <c r="C1295" t="s">
        <v>34</v>
      </c>
      <c r="D1295" s="74">
        <v>43279</v>
      </c>
      <c r="E1295">
        <v>2</v>
      </c>
      <c r="F1295">
        <v>20</v>
      </c>
      <c r="G1295">
        <v>179</v>
      </c>
      <c r="H1295">
        <v>416.57499999999999</v>
      </c>
      <c r="I1295" s="56">
        <v>2</v>
      </c>
      <c r="J1295" s="56">
        <v>54.56</v>
      </c>
    </row>
    <row r="1296" spans="1:10" x14ac:dyDescent="0.25">
      <c r="A1296">
        <v>1007</v>
      </c>
      <c r="B1296" t="s">
        <v>70</v>
      </c>
      <c r="C1296" t="s">
        <v>35</v>
      </c>
      <c r="D1296" s="74">
        <v>43279</v>
      </c>
      <c r="E1296">
        <v>2</v>
      </c>
      <c r="F1296">
        <v>20</v>
      </c>
      <c r="G1296">
        <v>179</v>
      </c>
      <c r="H1296">
        <v>416.57499999999999</v>
      </c>
      <c r="I1296" s="56">
        <v>2</v>
      </c>
      <c r="J1296" s="56">
        <v>56.87</v>
      </c>
    </row>
    <row r="1297" spans="1:10" x14ac:dyDescent="0.25">
      <c r="A1297">
        <v>1008</v>
      </c>
      <c r="B1297" t="s">
        <v>28</v>
      </c>
      <c r="C1297" t="s">
        <v>31</v>
      </c>
      <c r="D1297" s="74">
        <v>43279</v>
      </c>
      <c r="E1297">
        <v>2</v>
      </c>
      <c r="F1297">
        <v>20</v>
      </c>
      <c r="G1297">
        <v>179</v>
      </c>
      <c r="H1297">
        <v>416.57499999999999</v>
      </c>
      <c r="I1297" s="56">
        <v>2</v>
      </c>
      <c r="J1297" s="56">
        <v>56.84</v>
      </c>
    </row>
    <row r="1298" spans="1:10" x14ac:dyDescent="0.25">
      <c r="A1298">
        <v>1008</v>
      </c>
      <c r="B1298" t="s">
        <v>28</v>
      </c>
      <c r="C1298" t="s">
        <v>32</v>
      </c>
      <c r="D1298" s="74">
        <v>43279</v>
      </c>
      <c r="E1298">
        <v>2</v>
      </c>
      <c r="F1298">
        <v>20</v>
      </c>
      <c r="G1298">
        <v>179</v>
      </c>
      <c r="H1298">
        <v>416.57499999999999</v>
      </c>
      <c r="I1298" s="56">
        <v>2</v>
      </c>
      <c r="J1298" s="56">
        <v>63.85</v>
      </c>
    </row>
    <row r="1299" spans="1:10" x14ac:dyDescent="0.25">
      <c r="A1299">
        <v>1008</v>
      </c>
      <c r="B1299" t="s">
        <v>28</v>
      </c>
      <c r="C1299" t="s">
        <v>33</v>
      </c>
      <c r="D1299" s="74">
        <v>43279</v>
      </c>
      <c r="E1299">
        <v>2</v>
      </c>
      <c r="F1299">
        <v>20</v>
      </c>
      <c r="G1299">
        <v>179</v>
      </c>
      <c r="H1299">
        <v>416.57499999999999</v>
      </c>
      <c r="I1299" s="56">
        <v>2</v>
      </c>
      <c r="J1299" s="56">
        <v>43.28</v>
      </c>
    </row>
    <row r="1300" spans="1:10" x14ac:dyDescent="0.25">
      <c r="A1300">
        <v>1008</v>
      </c>
      <c r="B1300" t="s">
        <v>28</v>
      </c>
      <c r="C1300" t="s">
        <v>34</v>
      </c>
      <c r="D1300" s="74">
        <v>43279</v>
      </c>
      <c r="E1300">
        <v>2</v>
      </c>
      <c r="F1300">
        <v>20</v>
      </c>
      <c r="G1300">
        <v>179</v>
      </c>
      <c r="H1300">
        <v>416.57499999999999</v>
      </c>
      <c r="I1300" s="56">
        <v>2</v>
      </c>
      <c r="J1300" s="56">
        <v>47.22</v>
      </c>
    </row>
    <row r="1301" spans="1:10" x14ac:dyDescent="0.25">
      <c r="A1301">
        <v>1008</v>
      </c>
      <c r="B1301" t="s">
        <v>28</v>
      </c>
      <c r="C1301" t="s">
        <v>35</v>
      </c>
      <c r="D1301" s="74">
        <v>43279</v>
      </c>
      <c r="E1301">
        <v>2</v>
      </c>
      <c r="F1301">
        <v>20</v>
      </c>
      <c r="G1301">
        <v>179</v>
      </c>
      <c r="H1301">
        <v>416.57499999999999</v>
      </c>
      <c r="I1301" s="56">
        <v>2</v>
      </c>
      <c r="J1301" s="56">
        <v>39.619999999999997</v>
      </c>
    </row>
    <row r="1302" spans="1:10" x14ac:dyDescent="0.25">
      <c r="A1302">
        <v>1009</v>
      </c>
      <c r="B1302" t="s">
        <v>28</v>
      </c>
      <c r="C1302" t="s">
        <v>31</v>
      </c>
      <c r="D1302" s="74">
        <v>43279</v>
      </c>
      <c r="E1302">
        <v>2</v>
      </c>
      <c r="F1302">
        <v>20</v>
      </c>
      <c r="G1302">
        <v>179</v>
      </c>
      <c r="H1302">
        <v>416.57499999999999</v>
      </c>
      <c r="I1302" s="56">
        <v>2</v>
      </c>
      <c r="J1302" s="56">
        <v>71.63</v>
      </c>
    </row>
    <row r="1303" spans="1:10" x14ac:dyDescent="0.25">
      <c r="A1303">
        <v>1009</v>
      </c>
      <c r="B1303" t="s">
        <v>28</v>
      </c>
      <c r="C1303" t="s">
        <v>32</v>
      </c>
      <c r="D1303" s="74">
        <v>43279</v>
      </c>
      <c r="E1303">
        <v>2</v>
      </c>
      <c r="F1303">
        <v>20</v>
      </c>
      <c r="G1303">
        <v>179</v>
      </c>
      <c r="H1303">
        <v>416.57499999999999</v>
      </c>
      <c r="I1303" s="56">
        <v>2</v>
      </c>
      <c r="J1303" s="56">
        <v>73.84</v>
      </c>
    </row>
    <row r="1304" spans="1:10" x14ac:dyDescent="0.25">
      <c r="A1304">
        <v>1009</v>
      </c>
      <c r="B1304" t="s">
        <v>28</v>
      </c>
      <c r="C1304" t="s">
        <v>34</v>
      </c>
      <c r="D1304" s="74">
        <v>43279</v>
      </c>
      <c r="E1304">
        <v>2</v>
      </c>
      <c r="F1304">
        <v>20</v>
      </c>
      <c r="G1304">
        <v>179</v>
      </c>
      <c r="H1304">
        <v>416.57499999999999</v>
      </c>
      <c r="I1304" s="56">
        <v>2</v>
      </c>
      <c r="J1304" s="56">
        <v>74.67</v>
      </c>
    </row>
    <row r="1305" spans="1:10" x14ac:dyDescent="0.25">
      <c r="A1305">
        <v>1009</v>
      </c>
      <c r="B1305" t="s">
        <v>28</v>
      </c>
      <c r="C1305" t="s">
        <v>35</v>
      </c>
      <c r="D1305" s="74">
        <v>43279</v>
      </c>
      <c r="E1305">
        <v>2</v>
      </c>
      <c r="F1305">
        <v>20</v>
      </c>
      <c r="G1305">
        <v>179</v>
      </c>
      <c r="H1305">
        <v>416.57499999999999</v>
      </c>
      <c r="I1305" s="56">
        <v>2</v>
      </c>
      <c r="J1305" s="56">
        <v>75.81</v>
      </c>
    </row>
    <row r="1306" spans="1:10" x14ac:dyDescent="0.25">
      <c r="A1306">
        <v>1010</v>
      </c>
      <c r="B1306" t="s">
        <v>69</v>
      </c>
      <c r="C1306" t="s">
        <v>31</v>
      </c>
      <c r="D1306" s="74">
        <v>43279</v>
      </c>
      <c r="E1306">
        <v>2</v>
      </c>
      <c r="F1306">
        <v>20</v>
      </c>
      <c r="G1306">
        <v>179</v>
      </c>
      <c r="H1306">
        <v>416.57499999999999</v>
      </c>
      <c r="I1306" s="56">
        <v>2</v>
      </c>
      <c r="J1306" s="56">
        <v>76.73</v>
      </c>
    </row>
    <row r="1307" spans="1:10" x14ac:dyDescent="0.25">
      <c r="A1307">
        <v>1010</v>
      </c>
      <c r="B1307" t="s">
        <v>69</v>
      </c>
      <c r="C1307" t="s">
        <v>33</v>
      </c>
      <c r="D1307" s="74">
        <v>43279</v>
      </c>
      <c r="E1307">
        <v>2</v>
      </c>
      <c r="F1307">
        <v>20</v>
      </c>
      <c r="G1307">
        <v>179</v>
      </c>
      <c r="H1307">
        <v>416.57499999999999</v>
      </c>
      <c r="I1307" s="56">
        <v>2</v>
      </c>
      <c r="J1307" s="56">
        <v>53.36</v>
      </c>
    </row>
    <row r="1308" spans="1:10" x14ac:dyDescent="0.25">
      <c r="A1308">
        <v>1010</v>
      </c>
      <c r="B1308" t="s">
        <v>69</v>
      </c>
      <c r="C1308" t="s">
        <v>34</v>
      </c>
      <c r="D1308" s="74">
        <v>43279</v>
      </c>
      <c r="E1308">
        <v>2</v>
      </c>
      <c r="F1308">
        <v>20</v>
      </c>
      <c r="G1308">
        <v>179</v>
      </c>
      <c r="H1308">
        <v>416.57499999999999</v>
      </c>
      <c r="I1308" s="56">
        <v>2</v>
      </c>
      <c r="J1308" s="56">
        <v>56.83</v>
      </c>
    </row>
    <row r="1309" spans="1:10" x14ac:dyDescent="0.25">
      <c r="A1309">
        <v>1010</v>
      </c>
      <c r="B1309" t="s">
        <v>69</v>
      </c>
      <c r="C1309" t="s">
        <v>35</v>
      </c>
      <c r="D1309" s="74">
        <v>43279</v>
      </c>
      <c r="E1309">
        <v>2</v>
      </c>
      <c r="F1309">
        <v>20</v>
      </c>
      <c r="G1309">
        <v>179</v>
      </c>
      <c r="H1309">
        <v>416.57499999999999</v>
      </c>
      <c r="I1309" s="56">
        <v>2</v>
      </c>
      <c r="J1309" s="56">
        <v>72.760000000000005</v>
      </c>
    </row>
    <row r="1310" spans="1:10" x14ac:dyDescent="0.25">
      <c r="A1310">
        <v>1011</v>
      </c>
      <c r="B1310" t="s">
        <v>72</v>
      </c>
      <c r="C1310" t="s">
        <v>31</v>
      </c>
      <c r="D1310" s="74">
        <v>43279</v>
      </c>
      <c r="E1310">
        <v>2</v>
      </c>
      <c r="F1310">
        <v>20</v>
      </c>
      <c r="G1310">
        <v>179</v>
      </c>
      <c r="H1310">
        <v>416.57499999999999</v>
      </c>
      <c r="I1310" s="56">
        <v>2</v>
      </c>
      <c r="J1310" s="56">
        <v>63.78</v>
      </c>
    </row>
    <row r="1311" spans="1:10" x14ac:dyDescent="0.25">
      <c r="A1311">
        <v>1011</v>
      </c>
      <c r="B1311" t="s">
        <v>72</v>
      </c>
      <c r="C1311" t="s">
        <v>32</v>
      </c>
      <c r="D1311" s="74">
        <v>43279</v>
      </c>
      <c r="E1311">
        <v>2</v>
      </c>
      <c r="F1311">
        <v>20</v>
      </c>
      <c r="G1311">
        <v>179</v>
      </c>
      <c r="H1311">
        <v>416.57499999999999</v>
      </c>
      <c r="I1311" s="56">
        <v>2</v>
      </c>
      <c r="J1311" s="56">
        <v>62.91</v>
      </c>
    </row>
    <row r="1312" spans="1:10" x14ac:dyDescent="0.25">
      <c r="A1312">
        <v>1011</v>
      </c>
      <c r="B1312" t="s">
        <v>72</v>
      </c>
      <c r="C1312" t="s">
        <v>33</v>
      </c>
      <c r="D1312" s="74">
        <v>43279</v>
      </c>
      <c r="E1312">
        <v>2</v>
      </c>
      <c r="F1312">
        <v>20</v>
      </c>
      <c r="G1312">
        <v>179</v>
      </c>
      <c r="H1312">
        <v>416.57499999999999</v>
      </c>
      <c r="I1312" s="56">
        <v>2</v>
      </c>
      <c r="J1312" s="56">
        <v>65.25</v>
      </c>
    </row>
    <row r="1313" spans="1:10" x14ac:dyDescent="0.25">
      <c r="A1313">
        <v>1011</v>
      </c>
      <c r="B1313" t="s">
        <v>72</v>
      </c>
      <c r="C1313" t="s">
        <v>35</v>
      </c>
      <c r="D1313" s="74">
        <v>43279</v>
      </c>
      <c r="E1313">
        <v>2</v>
      </c>
      <c r="F1313">
        <v>20</v>
      </c>
      <c r="G1313">
        <v>179</v>
      </c>
      <c r="H1313">
        <v>416.57499999999999</v>
      </c>
      <c r="I1313" s="56">
        <v>2</v>
      </c>
      <c r="J1313" s="56">
        <v>68.69</v>
      </c>
    </row>
    <row r="1314" spans="1:10" x14ac:dyDescent="0.25">
      <c r="A1314">
        <v>1012</v>
      </c>
      <c r="B1314" t="s">
        <v>70</v>
      </c>
      <c r="C1314" t="s">
        <v>31</v>
      </c>
      <c r="D1314" s="74">
        <v>43279</v>
      </c>
      <c r="E1314">
        <v>2</v>
      </c>
      <c r="F1314">
        <v>20</v>
      </c>
      <c r="G1314">
        <v>179</v>
      </c>
      <c r="H1314">
        <v>416.57499999999999</v>
      </c>
      <c r="I1314" s="56">
        <v>2</v>
      </c>
      <c r="J1314" s="56">
        <v>44.97</v>
      </c>
    </row>
    <row r="1315" spans="1:10" x14ac:dyDescent="0.25">
      <c r="A1315">
        <v>1012</v>
      </c>
      <c r="B1315" t="s">
        <v>70</v>
      </c>
      <c r="C1315" t="s">
        <v>32</v>
      </c>
      <c r="D1315" s="74">
        <v>43279</v>
      </c>
      <c r="E1315">
        <v>2</v>
      </c>
      <c r="F1315">
        <v>20</v>
      </c>
      <c r="G1315">
        <v>179</v>
      </c>
      <c r="H1315">
        <v>416.57499999999999</v>
      </c>
      <c r="I1315" s="56">
        <v>2</v>
      </c>
      <c r="J1315" s="56">
        <v>47.73</v>
      </c>
    </row>
    <row r="1316" spans="1:10" x14ac:dyDescent="0.25">
      <c r="A1316">
        <v>1012</v>
      </c>
      <c r="B1316" t="s">
        <v>70</v>
      </c>
      <c r="C1316" t="s">
        <v>33</v>
      </c>
      <c r="D1316" s="74">
        <v>43279</v>
      </c>
      <c r="E1316">
        <v>2</v>
      </c>
      <c r="F1316">
        <v>20</v>
      </c>
      <c r="G1316">
        <v>179</v>
      </c>
      <c r="H1316">
        <v>416.57499999999999</v>
      </c>
      <c r="I1316" s="56">
        <v>2</v>
      </c>
      <c r="J1316" s="56">
        <v>44.91</v>
      </c>
    </row>
    <row r="1317" spans="1:10" x14ac:dyDescent="0.25">
      <c r="A1317">
        <v>1012</v>
      </c>
      <c r="B1317" t="s">
        <v>70</v>
      </c>
      <c r="C1317" t="s">
        <v>35</v>
      </c>
      <c r="D1317" s="74">
        <v>43279</v>
      </c>
      <c r="E1317">
        <v>2</v>
      </c>
      <c r="F1317">
        <v>20</v>
      </c>
      <c r="G1317">
        <v>179</v>
      </c>
      <c r="H1317">
        <v>416.57499999999999</v>
      </c>
      <c r="I1317" s="56">
        <v>2</v>
      </c>
      <c r="J1317" s="56">
        <v>41.35</v>
      </c>
    </row>
    <row r="1318" spans="1:10" x14ac:dyDescent="0.25">
      <c r="A1318">
        <v>1001</v>
      </c>
      <c r="B1318" t="s">
        <v>70</v>
      </c>
      <c r="C1318" t="s">
        <v>31</v>
      </c>
      <c r="D1318" s="74">
        <v>43286</v>
      </c>
      <c r="E1318">
        <v>3</v>
      </c>
      <c r="F1318">
        <v>27</v>
      </c>
      <c r="G1318">
        <v>186</v>
      </c>
      <c r="H1318">
        <v>560.87500000000011</v>
      </c>
      <c r="I1318" s="56">
        <v>3</v>
      </c>
      <c r="J1318" s="56">
        <v>165.31</v>
      </c>
    </row>
    <row r="1319" spans="1:10" x14ac:dyDescent="0.25">
      <c r="A1319">
        <v>1001</v>
      </c>
      <c r="B1319" t="s">
        <v>70</v>
      </c>
      <c r="C1319" t="s">
        <v>32</v>
      </c>
      <c r="D1319" s="74">
        <v>43286</v>
      </c>
      <c r="E1319">
        <v>3</v>
      </c>
      <c r="F1319">
        <v>27</v>
      </c>
      <c r="G1319">
        <v>186</v>
      </c>
      <c r="H1319">
        <v>560.87500000000011</v>
      </c>
      <c r="I1319" s="56">
        <v>4</v>
      </c>
      <c r="J1319" s="56">
        <v>253.56</v>
      </c>
    </row>
    <row r="1320" spans="1:10" x14ac:dyDescent="0.25">
      <c r="A1320">
        <v>1001</v>
      </c>
      <c r="B1320" t="s">
        <v>70</v>
      </c>
      <c r="C1320" t="s">
        <v>33</v>
      </c>
      <c r="D1320" s="74">
        <v>43286</v>
      </c>
      <c r="E1320">
        <v>3</v>
      </c>
      <c r="F1320">
        <v>27</v>
      </c>
      <c r="G1320">
        <v>186</v>
      </c>
      <c r="H1320">
        <v>560.87500000000011</v>
      </c>
      <c r="I1320" s="56">
        <v>3</v>
      </c>
      <c r="J1320" s="56">
        <v>195.25</v>
      </c>
    </row>
    <row r="1321" spans="1:10" x14ac:dyDescent="0.25">
      <c r="A1321">
        <v>1001</v>
      </c>
      <c r="B1321" t="s">
        <v>70</v>
      </c>
      <c r="C1321" t="s">
        <v>34</v>
      </c>
      <c r="D1321" s="74">
        <v>43286</v>
      </c>
      <c r="E1321">
        <v>3</v>
      </c>
      <c r="F1321">
        <v>27</v>
      </c>
      <c r="G1321">
        <v>186</v>
      </c>
      <c r="H1321">
        <v>560.87500000000011</v>
      </c>
      <c r="I1321" s="56">
        <v>4</v>
      </c>
      <c r="J1321" s="56">
        <v>239.26</v>
      </c>
    </row>
    <row r="1322" spans="1:10" x14ac:dyDescent="0.25">
      <c r="A1322">
        <v>1001</v>
      </c>
      <c r="B1322" t="s">
        <v>70</v>
      </c>
      <c r="C1322" t="s">
        <v>35</v>
      </c>
      <c r="D1322" s="74">
        <v>43286</v>
      </c>
      <c r="E1322">
        <v>3</v>
      </c>
      <c r="F1322">
        <v>27</v>
      </c>
      <c r="G1322">
        <v>186</v>
      </c>
      <c r="H1322">
        <v>560.87500000000011</v>
      </c>
      <c r="I1322" s="56">
        <v>4</v>
      </c>
      <c r="J1322" s="56">
        <v>232</v>
      </c>
    </row>
    <row r="1323" spans="1:10" x14ac:dyDescent="0.25">
      <c r="A1323">
        <v>1002</v>
      </c>
      <c r="B1323" t="s">
        <v>28</v>
      </c>
      <c r="C1323" t="s">
        <v>31</v>
      </c>
      <c r="D1323" s="74">
        <v>43286</v>
      </c>
      <c r="E1323">
        <v>3</v>
      </c>
      <c r="F1323">
        <v>27</v>
      </c>
      <c r="G1323">
        <v>186</v>
      </c>
      <c r="H1323">
        <v>560.87500000000011</v>
      </c>
      <c r="I1323" s="56">
        <v>4</v>
      </c>
      <c r="J1323" s="56">
        <v>307.98</v>
      </c>
    </row>
    <row r="1324" spans="1:10" x14ac:dyDescent="0.25">
      <c r="A1324">
        <v>1002</v>
      </c>
      <c r="B1324" t="s">
        <v>28</v>
      </c>
      <c r="C1324" t="s">
        <v>32</v>
      </c>
      <c r="D1324" s="74">
        <v>43286</v>
      </c>
      <c r="E1324">
        <v>3</v>
      </c>
      <c r="F1324">
        <v>27</v>
      </c>
      <c r="G1324">
        <v>186</v>
      </c>
      <c r="H1324">
        <v>560.87500000000011</v>
      </c>
      <c r="I1324" s="56">
        <v>4</v>
      </c>
      <c r="J1324" s="56">
        <v>247.58</v>
      </c>
    </row>
    <row r="1325" spans="1:10" x14ac:dyDescent="0.25">
      <c r="A1325">
        <v>1002</v>
      </c>
      <c r="B1325" t="s">
        <v>28</v>
      </c>
      <c r="C1325" t="s">
        <v>33</v>
      </c>
      <c r="D1325" s="74">
        <v>43286</v>
      </c>
      <c r="E1325">
        <v>3</v>
      </c>
      <c r="F1325">
        <v>27</v>
      </c>
      <c r="G1325">
        <v>186</v>
      </c>
      <c r="H1325">
        <v>560.87500000000011</v>
      </c>
      <c r="I1325" s="56">
        <v>4</v>
      </c>
      <c r="J1325" s="56">
        <v>337.45</v>
      </c>
    </row>
    <row r="1326" spans="1:10" x14ac:dyDescent="0.25">
      <c r="A1326">
        <v>1002</v>
      </c>
      <c r="B1326" t="s">
        <v>28</v>
      </c>
      <c r="C1326" t="s">
        <v>34</v>
      </c>
      <c r="D1326" s="74">
        <v>43286</v>
      </c>
      <c r="E1326">
        <v>3</v>
      </c>
      <c r="F1326">
        <v>27</v>
      </c>
      <c r="G1326">
        <v>186</v>
      </c>
      <c r="H1326">
        <v>560.87500000000011</v>
      </c>
      <c r="I1326" s="56">
        <v>4</v>
      </c>
      <c r="J1326" s="56">
        <v>291.19</v>
      </c>
    </row>
    <row r="1327" spans="1:10" x14ac:dyDescent="0.25">
      <c r="A1327">
        <v>1002</v>
      </c>
      <c r="B1327" t="s">
        <v>28</v>
      </c>
      <c r="C1327" t="s">
        <v>35</v>
      </c>
      <c r="D1327" s="74">
        <v>43286</v>
      </c>
      <c r="E1327">
        <v>3</v>
      </c>
      <c r="F1327">
        <v>27</v>
      </c>
      <c r="G1327">
        <v>186</v>
      </c>
      <c r="H1327">
        <v>560.87500000000011</v>
      </c>
      <c r="I1327" s="56">
        <v>4</v>
      </c>
      <c r="J1327" s="56">
        <v>256.68</v>
      </c>
    </row>
    <row r="1328" spans="1:10" x14ac:dyDescent="0.25">
      <c r="A1328">
        <v>1003</v>
      </c>
      <c r="B1328" t="s">
        <v>72</v>
      </c>
      <c r="C1328" t="s">
        <v>31</v>
      </c>
      <c r="D1328" s="74">
        <v>43286</v>
      </c>
      <c r="E1328">
        <v>3</v>
      </c>
      <c r="F1328">
        <v>27</v>
      </c>
      <c r="G1328">
        <v>186</v>
      </c>
      <c r="H1328">
        <v>560.87500000000011</v>
      </c>
      <c r="I1328" s="56">
        <v>4</v>
      </c>
      <c r="J1328" s="56">
        <v>275.06</v>
      </c>
    </row>
    <row r="1329" spans="1:10" x14ac:dyDescent="0.25">
      <c r="A1329">
        <v>1003</v>
      </c>
      <c r="B1329" t="s">
        <v>72</v>
      </c>
      <c r="C1329" t="s">
        <v>33</v>
      </c>
      <c r="D1329" s="74">
        <v>43286</v>
      </c>
      <c r="E1329">
        <v>3</v>
      </c>
      <c r="F1329">
        <v>27</v>
      </c>
      <c r="G1329">
        <v>186</v>
      </c>
      <c r="H1329">
        <v>560.87500000000011</v>
      </c>
      <c r="I1329" s="56">
        <v>5</v>
      </c>
      <c r="J1329" s="56">
        <v>281.14999999999998</v>
      </c>
    </row>
    <row r="1330" spans="1:10" x14ac:dyDescent="0.25">
      <c r="A1330">
        <v>1003</v>
      </c>
      <c r="B1330" t="s">
        <v>72</v>
      </c>
      <c r="C1330" t="s">
        <v>34</v>
      </c>
      <c r="D1330" s="74">
        <v>43286</v>
      </c>
      <c r="E1330">
        <v>3</v>
      </c>
      <c r="F1330">
        <v>27</v>
      </c>
      <c r="G1330">
        <v>186</v>
      </c>
      <c r="H1330">
        <v>560.87500000000011</v>
      </c>
      <c r="I1330" s="56">
        <v>5</v>
      </c>
      <c r="J1330" s="56">
        <v>291.37</v>
      </c>
    </row>
    <row r="1331" spans="1:10" x14ac:dyDescent="0.25">
      <c r="A1331">
        <v>1003</v>
      </c>
      <c r="B1331" t="s">
        <v>72</v>
      </c>
      <c r="C1331" t="s">
        <v>35</v>
      </c>
      <c r="D1331" s="74">
        <v>43286</v>
      </c>
      <c r="E1331">
        <v>3</v>
      </c>
      <c r="F1331">
        <v>27</v>
      </c>
      <c r="G1331">
        <v>186</v>
      </c>
      <c r="H1331">
        <v>560.87500000000011</v>
      </c>
      <c r="I1331" s="56">
        <v>4</v>
      </c>
      <c r="J1331" s="56">
        <v>318.95999999999998</v>
      </c>
    </row>
    <row r="1332" spans="1:10" x14ac:dyDescent="0.25">
      <c r="A1332">
        <v>1004</v>
      </c>
      <c r="B1332" t="s">
        <v>69</v>
      </c>
      <c r="C1332" t="s">
        <v>31</v>
      </c>
      <c r="D1332" s="74">
        <v>43286</v>
      </c>
      <c r="E1332">
        <v>3</v>
      </c>
      <c r="F1332">
        <v>27</v>
      </c>
      <c r="G1332">
        <v>186</v>
      </c>
      <c r="H1332">
        <v>560.87500000000011</v>
      </c>
      <c r="I1332" s="56">
        <v>4</v>
      </c>
      <c r="J1332" s="56">
        <v>260.48</v>
      </c>
    </row>
    <row r="1333" spans="1:10" x14ac:dyDescent="0.25">
      <c r="A1333">
        <v>1004</v>
      </c>
      <c r="B1333" t="s">
        <v>69</v>
      </c>
      <c r="C1333" t="s">
        <v>32</v>
      </c>
      <c r="D1333" s="74">
        <v>43286</v>
      </c>
      <c r="E1333">
        <v>3</v>
      </c>
      <c r="F1333">
        <v>27</v>
      </c>
      <c r="G1333">
        <v>186</v>
      </c>
      <c r="H1333">
        <v>560.87500000000011</v>
      </c>
      <c r="I1333" s="56">
        <v>4</v>
      </c>
      <c r="J1333" s="56">
        <v>264.97000000000003</v>
      </c>
    </row>
    <row r="1334" spans="1:10" x14ac:dyDescent="0.25">
      <c r="A1334">
        <v>1004</v>
      </c>
      <c r="B1334" t="s">
        <v>69</v>
      </c>
      <c r="C1334" t="s">
        <v>34</v>
      </c>
      <c r="D1334" s="74">
        <v>43286</v>
      </c>
      <c r="E1334">
        <v>3</v>
      </c>
      <c r="F1334">
        <v>27</v>
      </c>
      <c r="G1334">
        <v>186</v>
      </c>
      <c r="H1334">
        <v>560.87500000000011</v>
      </c>
      <c r="I1334" s="56">
        <v>4</v>
      </c>
      <c r="J1334" s="56">
        <v>261.62</v>
      </c>
    </row>
    <row r="1335" spans="1:10" x14ac:dyDescent="0.25">
      <c r="A1335">
        <v>1004</v>
      </c>
      <c r="B1335" t="s">
        <v>69</v>
      </c>
      <c r="C1335" t="s">
        <v>35</v>
      </c>
      <c r="D1335" s="74">
        <v>43286</v>
      </c>
      <c r="E1335">
        <v>3</v>
      </c>
      <c r="F1335">
        <v>27</v>
      </c>
      <c r="G1335">
        <v>186</v>
      </c>
      <c r="H1335">
        <v>560.87500000000011</v>
      </c>
      <c r="I1335" s="56">
        <v>4</v>
      </c>
      <c r="J1335" s="56">
        <v>265.10000000000002</v>
      </c>
    </row>
    <row r="1336" spans="1:10" x14ac:dyDescent="0.25">
      <c r="A1336">
        <v>1005</v>
      </c>
      <c r="B1336" t="s">
        <v>69</v>
      </c>
      <c r="C1336" t="s">
        <v>31</v>
      </c>
      <c r="D1336" s="74">
        <v>43286</v>
      </c>
      <c r="E1336">
        <v>3</v>
      </c>
      <c r="F1336">
        <v>27</v>
      </c>
      <c r="G1336">
        <v>186</v>
      </c>
      <c r="H1336">
        <v>560.87500000000011</v>
      </c>
      <c r="I1336" s="56">
        <v>4</v>
      </c>
      <c r="J1336" s="56">
        <v>164.32</v>
      </c>
    </row>
    <row r="1337" spans="1:10" x14ac:dyDescent="0.25">
      <c r="A1337">
        <v>1005</v>
      </c>
      <c r="B1337" t="s">
        <v>69</v>
      </c>
      <c r="C1337" t="s">
        <v>32</v>
      </c>
      <c r="D1337" s="74">
        <v>43286</v>
      </c>
      <c r="E1337">
        <v>3</v>
      </c>
      <c r="F1337">
        <v>27</v>
      </c>
      <c r="G1337">
        <v>186</v>
      </c>
      <c r="H1337">
        <v>560.87500000000011</v>
      </c>
      <c r="I1337" s="56">
        <v>4</v>
      </c>
      <c r="J1337" s="56">
        <v>269.94</v>
      </c>
    </row>
    <row r="1338" spans="1:10" x14ac:dyDescent="0.25">
      <c r="A1338">
        <v>1005</v>
      </c>
      <c r="B1338" t="s">
        <v>69</v>
      </c>
      <c r="C1338" t="s">
        <v>33</v>
      </c>
      <c r="D1338" s="74">
        <v>43286</v>
      </c>
      <c r="E1338">
        <v>3</v>
      </c>
      <c r="F1338">
        <v>27</v>
      </c>
      <c r="G1338">
        <v>186</v>
      </c>
      <c r="H1338">
        <v>560.87500000000011</v>
      </c>
      <c r="I1338" s="56">
        <v>4</v>
      </c>
      <c r="J1338" s="56">
        <v>191.98</v>
      </c>
    </row>
    <row r="1339" spans="1:10" x14ac:dyDescent="0.25">
      <c r="A1339">
        <v>1005</v>
      </c>
      <c r="B1339" t="s">
        <v>69</v>
      </c>
      <c r="C1339" t="s">
        <v>34</v>
      </c>
      <c r="D1339" s="74">
        <v>43286</v>
      </c>
      <c r="E1339">
        <v>3</v>
      </c>
      <c r="F1339">
        <v>27</v>
      </c>
      <c r="G1339">
        <v>186</v>
      </c>
      <c r="H1339">
        <v>560.87500000000011</v>
      </c>
      <c r="I1339" s="56">
        <v>4</v>
      </c>
      <c r="J1339" s="56">
        <v>211.51</v>
      </c>
    </row>
    <row r="1340" spans="1:10" x14ac:dyDescent="0.25">
      <c r="A1340">
        <v>1005</v>
      </c>
      <c r="B1340" t="s">
        <v>69</v>
      </c>
      <c r="C1340" t="s">
        <v>35</v>
      </c>
      <c r="D1340" s="74">
        <v>43286</v>
      </c>
      <c r="E1340">
        <v>3</v>
      </c>
      <c r="F1340">
        <v>27</v>
      </c>
      <c r="G1340">
        <v>186</v>
      </c>
      <c r="H1340">
        <v>560.87500000000011</v>
      </c>
      <c r="I1340" s="56">
        <v>4</v>
      </c>
      <c r="J1340" s="56">
        <v>264.83999999999997</v>
      </c>
    </row>
    <row r="1341" spans="1:10" x14ac:dyDescent="0.25">
      <c r="A1341">
        <v>1006</v>
      </c>
      <c r="B1341" t="s">
        <v>72</v>
      </c>
      <c r="C1341" t="s">
        <v>31</v>
      </c>
      <c r="D1341" s="74">
        <v>43286</v>
      </c>
      <c r="E1341">
        <v>3</v>
      </c>
      <c r="F1341">
        <v>27</v>
      </c>
      <c r="G1341">
        <v>186</v>
      </c>
      <c r="H1341">
        <v>560.87500000000011</v>
      </c>
      <c r="I1341" s="56">
        <v>5</v>
      </c>
      <c r="J1341" s="56">
        <v>298.27999999999997</v>
      </c>
    </row>
    <row r="1342" spans="1:10" x14ac:dyDescent="0.25">
      <c r="A1342">
        <v>1006</v>
      </c>
      <c r="B1342" t="s">
        <v>72</v>
      </c>
      <c r="C1342" t="s">
        <v>32</v>
      </c>
      <c r="D1342" s="74">
        <v>43286</v>
      </c>
      <c r="E1342">
        <v>3</v>
      </c>
      <c r="F1342">
        <v>27</v>
      </c>
      <c r="G1342">
        <v>186</v>
      </c>
      <c r="H1342">
        <v>560.87500000000011</v>
      </c>
      <c r="I1342" s="56">
        <v>6</v>
      </c>
      <c r="J1342" s="56">
        <v>388.93</v>
      </c>
    </row>
    <row r="1343" spans="1:10" x14ac:dyDescent="0.25">
      <c r="A1343">
        <v>1006</v>
      </c>
      <c r="B1343" t="s">
        <v>72</v>
      </c>
      <c r="C1343" t="s">
        <v>33</v>
      </c>
      <c r="D1343" s="74">
        <v>43286</v>
      </c>
      <c r="E1343">
        <v>3</v>
      </c>
      <c r="F1343">
        <v>27</v>
      </c>
      <c r="G1343">
        <v>186</v>
      </c>
      <c r="H1343">
        <v>560.87500000000011</v>
      </c>
      <c r="I1343" s="56">
        <v>6</v>
      </c>
      <c r="J1343" s="56">
        <v>413.21</v>
      </c>
    </row>
    <row r="1344" spans="1:10" x14ac:dyDescent="0.25">
      <c r="A1344">
        <v>1006</v>
      </c>
      <c r="B1344" t="s">
        <v>72</v>
      </c>
      <c r="C1344" t="s">
        <v>34</v>
      </c>
      <c r="D1344" s="74">
        <v>43286</v>
      </c>
      <c r="E1344">
        <v>3</v>
      </c>
      <c r="F1344">
        <v>27</v>
      </c>
      <c r="G1344">
        <v>186</v>
      </c>
      <c r="H1344">
        <v>560.87500000000011</v>
      </c>
      <c r="I1344" s="56">
        <v>5</v>
      </c>
      <c r="J1344" s="56">
        <v>440.8</v>
      </c>
    </row>
    <row r="1345" spans="1:10" x14ac:dyDescent="0.25">
      <c r="A1345">
        <v>1006</v>
      </c>
      <c r="B1345" t="s">
        <v>72</v>
      </c>
      <c r="C1345" t="s">
        <v>35</v>
      </c>
      <c r="D1345" s="74">
        <v>43286</v>
      </c>
      <c r="E1345">
        <v>3</v>
      </c>
      <c r="F1345">
        <v>27</v>
      </c>
      <c r="G1345">
        <v>186</v>
      </c>
      <c r="H1345">
        <v>560.87500000000011</v>
      </c>
      <c r="I1345" s="56">
        <v>6</v>
      </c>
      <c r="J1345" s="56">
        <v>372.49</v>
      </c>
    </row>
    <row r="1346" spans="1:10" x14ac:dyDescent="0.25">
      <c r="A1346">
        <v>1007</v>
      </c>
      <c r="B1346" t="s">
        <v>70</v>
      </c>
      <c r="C1346" t="s">
        <v>31</v>
      </c>
      <c r="D1346" s="74">
        <v>43286</v>
      </c>
      <c r="E1346">
        <v>3</v>
      </c>
      <c r="F1346">
        <v>27</v>
      </c>
      <c r="G1346">
        <v>186</v>
      </c>
      <c r="H1346">
        <v>560.87500000000011</v>
      </c>
      <c r="I1346" s="56">
        <v>4</v>
      </c>
      <c r="J1346" s="56">
        <v>205.75</v>
      </c>
    </row>
    <row r="1347" spans="1:10" x14ac:dyDescent="0.25">
      <c r="A1347">
        <v>1007</v>
      </c>
      <c r="B1347" t="s">
        <v>70</v>
      </c>
      <c r="C1347" t="s">
        <v>32</v>
      </c>
      <c r="D1347" s="74">
        <v>43286</v>
      </c>
      <c r="E1347">
        <v>3</v>
      </c>
      <c r="F1347">
        <v>27</v>
      </c>
      <c r="G1347">
        <v>186</v>
      </c>
      <c r="H1347">
        <v>560.87500000000011</v>
      </c>
      <c r="I1347" s="56">
        <v>5</v>
      </c>
      <c r="J1347" s="56">
        <v>242.81</v>
      </c>
    </row>
    <row r="1348" spans="1:10" x14ac:dyDescent="0.25">
      <c r="A1348">
        <v>1007</v>
      </c>
      <c r="B1348" t="s">
        <v>70</v>
      </c>
      <c r="C1348" t="s">
        <v>33</v>
      </c>
      <c r="D1348" s="74">
        <v>43286</v>
      </c>
      <c r="E1348">
        <v>3</v>
      </c>
      <c r="F1348">
        <v>27</v>
      </c>
      <c r="G1348">
        <v>186</v>
      </c>
      <c r="H1348">
        <v>560.87500000000011</v>
      </c>
      <c r="I1348" s="56">
        <v>4</v>
      </c>
      <c r="J1348" s="56">
        <v>251.3</v>
      </c>
    </row>
    <row r="1349" spans="1:10" x14ac:dyDescent="0.25">
      <c r="A1349">
        <v>1007</v>
      </c>
      <c r="B1349" t="s">
        <v>70</v>
      </c>
      <c r="C1349" t="s">
        <v>34</v>
      </c>
      <c r="D1349" s="74">
        <v>43286</v>
      </c>
      <c r="E1349">
        <v>3</v>
      </c>
      <c r="F1349">
        <v>27</v>
      </c>
      <c r="G1349">
        <v>186</v>
      </c>
      <c r="H1349">
        <v>560.87500000000011</v>
      </c>
      <c r="I1349" s="56">
        <v>4</v>
      </c>
      <c r="J1349" s="56">
        <v>246.19</v>
      </c>
    </row>
    <row r="1350" spans="1:10" x14ac:dyDescent="0.25">
      <c r="A1350">
        <v>1007</v>
      </c>
      <c r="B1350" t="s">
        <v>70</v>
      </c>
      <c r="C1350" t="s">
        <v>35</v>
      </c>
      <c r="D1350" s="74">
        <v>43286</v>
      </c>
      <c r="E1350">
        <v>3</v>
      </c>
      <c r="F1350">
        <v>27</v>
      </c>
      <c r="G1350">
        <v>186</v>
      </c>
      <c r="H1350">
        <v>560.87500000000011</v>
      </c>
      <c r="I1350" s="56">
        <v>4</v>
      </c>
      <c r="J1350" s="56">
        <v>204.85</v>
      </c>
    </row>
    <row r="1351" spans="1:10" x14ac:dyDescent="0.25">
      <c r="A1351">
        <v>1008</v>
      </c>
      <c r="B1351" t="s">
        <v>28</v>
      </c>
      <c r="C1351" t="s">
        <v>31</v>
      </c>
      <c r="D1351" s="74">
        <v>43286</v>
      </c>
      <c r="E1351">
        <v>3</v>
      </c>
      <c r="F1351">
        <v>27</v>
      </c>
      <c r="G1351">
        <v>186</v>
      </c>
      <c r="H1351">
        <v>560.87500000000011</v>
      </c>
      <c r="I1351" s="56">
        <v>4</v>
      </c>
      <c r="J1351" s="56">
        <v>245.65</v>
      </c>
    </row>
    <row r="1352" spans="1:10" x14ac:dyDescent="0.25">
      <c r="A1352">
        <v>1008</v>
      </c>
      <c r="B1352" t="s">
        <v>28</v>
      </c>
      <c r="C1352" t="s">
        <v>32</v>
      </c>
      <c r="D1352" s="74">
        <v>43286</v>
      </c>
      <c r="E1352">
        <v>3</v>
      </c>
      <c r="F1352">
        <v>27</v>
      </c>
      <c r="G1352">
        <v>186</v>
      </c>
      <c r="H1352">
        <v>560.87500000000011</v>
      </c>
      <c r="I1352" s="56">
        <v>4</v>
      </c>
      <c r="J1352" s="56">
        <v>237.15</v>
      </c>
    </row>
    <row r="1353" spans="1:10" x14ac:dyDescent="0.25">
      <c r="A1353">
        <v>1008</v>
      </c>
      <c r="B1353" t="s">
        <v>28</v>
      </c>
      <c r="C1353" t="s">
        <v>33</v>
      </c>
      <c r="D1353" s="74">
        <v>43286</v>
      </c>
      <c r="E1353">
        <v>3</v>
      </c>
      <c r="F1353">
        <v>27</v>
      </c>
      <c r="G1353">
        <v>186</v>
      </c>
      <c r="H1353">
        <v>560.87500000000011</v>
      </c>
      <c r="I1353" s="56">
        <v>4</v>
      </c>
      <c r="J1353" s="56">
        <v>219.22</v>
      </c>
    </row>
    <row r="1354" spans="1:10" x14ac:dyDescent="0.25">
      <c r="A1354">
        <v>1008</v>
      </c>
      <c r="B1354" t="s">
        <v>28</v>
      </c>
      <c r="C1354" t="s">
        <v>34</v>
      </c>
      <c r="D1354" s="74">
        <v>43286</v>
      </c>
      <c r="E1354">
        <v>3</v>
      </c>
      <c r="F1354">
        <v>27</v>
      </c>
      <c r="G1354">
        <v>186</v>
      </c>
      <c r="H1354">
        <v>560.87500000000011</v>
      </c>
      <c r="I1354" s="56">
        <v>4</v>
      </c>
      <c r="J1354" s="56">
        <v>251.57</v>
      </c>
    </row>
    <row r="1355" spans="1:10" x14ac:dyDescent="0.25">
      <c r="A1355">
        <v>1008</v>
      </c>
      <c r="B1355" t="s">
        <v>28</v>
      </c>
      <c r="C1355" t="s">
        <v>35</v>
      </c>
      <c r="D1355" s="74">
        <v>43286</v>
      </c>
      <c r="E1355">
        <v>3</v>
      </c>
      <c r="F1355">
        <v>27</v>
      </c>
      <c r="G1355">
        <v>186</v>
      </c>
      <c r="H1355">
        <v>560.87500000000011</v>
      </c>
      <c r="I1355" s="56">
        <v>3</v>
      </c>
      <c r="J1355" s="56">
        <v>209.82</v>
      </c>
    </row>
    <row r="1356" spans="1:10" x14ac:dyDescent="0.25">
      <c r="A1356">
        <v>1009</v>
      </c>
      <c r="B1356" t="s">
        <v>28</v>
      </c>
      <c r="C1356" t="s">
        <v>31</v>
      </c>
      <c r="D1356" s="74">
        <v>43286</v>
      </c>
      <c r="E1356">
        <v>3</v>
      </c>
      <c r="F1356">
        <v>27</v>
      </c>
      <c r="G1356">
        <v>186</v>
      </c>
      <c r="H1356">
        <v>560.87500000000011</v>
      </c>
      <c r="I1356" s="56">
        <v>4</v>
      </c>
      <c r="J1356" s="56">
        <v>259.23</v>
      </c>
    </row>
    <row r="1357" spans="1:10" x14ac:dyDescent="0.25">
      <c r="A1357">
        <v>1009</v>
      </c>
      <c r="B1357" t="s">
        <v>28</v>
      </c>
      <c r="C1357" t="s">
        <v>32</v>
      </c>
      <c r="D1357" s="74">
        <v>43286</v>
      </c>
      <c r="E1357">
        <v>3</v>
      </c>
      <c r="F1357">
        <v>27</v>
      </c>
      <c r="G1357">
        <v>186</v>
      </c>
      <c r="H1357">
        <v>560.87500000000011</v>
      </c>
      <c r="I1357" s="56">
        <v>4</v>
      </c>
      <c r="J1357" s="56">
        <v>298.54000000000002</v>
      </c>
    </row>
    <row r="1358" spans="1:10" x14ac:dyDescent="0.25">
      <c r="A1358">
        <v>1009</v>
      </c>
      <c r="B1358" t="s">
        <v>28</v>
      </c>
      <c r="C1358" t="s">
        <v>33</v>
      </c>
      <c r="D1358" s="74">
        <v>43286</v>
      </c>
      <c r="E1358">
        <v>3</v>
      </c>
      <c r="F1358">
        <v>27</v>
      </c>
      <c r="G1358">
        <v>186</v>
      </c>
      <c r="H1358">
        <v>560.87500000000011</v>
      </c>
      <c r="I1358" s="56">
        <v>4</v>
      </c>
      <c r="J1358" s="56">
        <v>206.03</v>
      </c>
    </row>
    <row r="1359" spans="1:10" x14ac:dyDescent="0.25">
      <c r="A1359">
        <v>1009</v>
      </c>
      <c r="B1359" t="s">
        <v>28</v>
      </c>
      <c r="C1359" t="s">
        <v>34</v>
      </c>
      <c r="D1359" s="74">
        <v>43286</v>
      </c>
      <c r="E1359">
        <v>3</v>
      </c>
      <c r="F1359">
        <v>27</v>
      </c>
      <c r="G1359">
        <v>186</v>
      </c>
      <c r="H1359">
        <v>560.87500000000011</v>
      </c>
      <c r="I1359" s="56">
        <v>5</v>
      </c>
      <c r="J1359" s="56">
        <v>316.04000000000002</v>
      </c>
    </row>
    <row r="1360" spans="1:10" x14ac:dyDescent="0.25">
      <c r="A1360">
        <v>1009</v>
      </c>
      <c r="B1360" t="s">
        <v>28</v>
      </c>
      <c r="C1360" t="s">
        <v>35</v>
      </c>
      <c r="D1360" s="74">
        <v>43286</v>
      </c>
      <c r="E1360">
        <v>3</v>
      </c>
      <c r="F1360">
        <v>27</v>
      </c>
      <c r="G1360">
        <v>186</v>
      </c>
      <c r="H1360">
        <v>560.87500000000011</v>
      </c>
      <c r="I1360" s="56">
        <v>4</v>
      </c>
      <c r="J1360" s="56">
        <v>248.34</v>
      </c>
    </row>
    <row r="1361" spans="1:10" x14ac:dyDescent="0.25">
      <c r="A1361">
        <v>1010</v>
      </c>
      <c r="B1361" t="s">
        <v>69</v>
      </c>
      <c r="C1361" t="s">
        <v>31</v>
      </c>
      <c r="D1361" s="74">
        <v>43286</v>
      </c>
      <c r="E1361">
        <v>3</v>
      </c>
      <c r="F1361">
        <v>27</v>
      </c>
      <c r="G1361">
        <v>186</v>
      </c>
      <c r="H1361">
        <v>560.87500000000011</v>
      </c>
      <c r="I1361" s="56">
        <v>4</v>
      </c>
      <c r="J1361" s="56">
        <v>289.62</v>
      </c>
    </row>
    <row r="1362" spans="1:10" x14ac:dyDescent="0.25">
      <c r="A1362">
        <v>1010</v>
      </c>
      <c r="B1362" t="s">
        <v>69</v>
      </c>
      <c r="C1362" t="s">
        <v>32</v>
      </c>
      <c r="D1362" s="74">
        <v>43286</v>
      </c>
      <c r="E1362">
        <v>3</v>
      </c>
      <c r="F1362">
        <v>27</v>
      </c>
      <c r="G1362">
        <v>186</v>
      </c>
      <c r="H1362">
        <v>560.87500000000011</v>
      </c>
      <c r="I1362" s="56">
        <v>4</v>
      </c>
      <c r="J1362" s="56">
        <v>280.02999999999997</v>
      </c>
    </row>
    <row r="1363" spans="1:10" x14ac:dyDescent="0.25">
      <c r="A1363">
        <v>1010</v>
      </c>
      <c r="B1363" t="s">
        <v>69</v>
      </c>
      <c r="C1363" t="s">
        <v>33</v>
      </c>
      <c r="D1363" s="74">
        <v>43286</v>
      </c>
      <c r="E1363">
        <v>3</v>
      </c>
      <c r="F1363">
        <v>27</v>
      </c>
      <c r="G1363">
        <v>186</v>
      </c>
      <c r="H1363">
        <v>560.87500000000011</v>
      </c>
      <c r="I1363" s="56">
        <v>4</v>
      </c>
      <c r="J1363" s="56">
        <v>286.67</v>
      </c>
    </row>
    <row r="1364" spans="1:10" x14ac:dyDescent="0.25">
      <c r="A1364">
        <v>1010</v>
      </c>
      <c r="B1364" t="s">
        <v>69</v>
      </c>
      <c r="C1364" t="s">
        <v>35</v>
      </c>
      <c r="D1364" s="74">
        <v>43286</v>
      </c>
      <c r="E1364">
        <v>3</v>
      </c>
      <c r="F1364">
        <v>27</v>
      </c>
      <c r="G1364">
        <v>186</v>
      </c>
      <c r="H1364">
        <v>560.87500000000011</v>
      </c>
      <c r="I1364" s="56">
        <v>5</v>
      </c>
      <c r="J1364" s="56">
        <v>365.2</v>
      </c>
    </row>
    <row r="1365" spans="1:10" x14ac:dyDescent="0.25">
      <c r="A1365">
        <v>1011</v>
      </c>
      <c r="B1365" t="s">
        <v>72</v>
      </c>
      <c r="C1365" t="s">
        <v>31</v>
      </c>
      <c r="D1365" s="74">
        <v>43286</v>
      </c>
      <c r="E1365">
        <v>3</v>
      </c>
      <c r="F1365">
        <v>27</v>
      </c>
      <c r="G1365">
        <v>186</v>
      </c>
      <c r="H1365">
        <v>560.87500000000011</v>
      </c>
      <c r="I1365" s="56">
        <v>4</v>
      </c>
      <c r="J1365" s="56">
        <v>261.24</v>
      </c>
    </row>
    <row r="1366" spans="1:10" x14ac:dyDescent="0.25">
      <c r="A1366">
        <v>1011</v>
      </c>
      <c r="B1366" t="s">
        <v>72</v>
      </c>
      <c r="C1366" t="s">
        <v>32</v>
      </c>
      <c r="D1366" s="74">
        <v>43286</v>
      </c>
      <c r="E1366">
        <v>3</v>
      </c>
      <c r="F1366">
        <v>27</v>
      </c>
      <c r="G1366">
        <v>186</v>
      </c>
      <c r="H1366">
        <v>560.87500000000011</v>
      </c>
      <c r="I1366" s="56">
        <v>4</v>
      </c>
      <c r="J1366" s="56">
        <v>324.88</v>
      </c>
    </row>
    <row r="1367" spans="1:10" x14ac:dyDescent="0.25">
      <c r="A1367">
        <v>1011</v>
      </c>
      <c r="B1367" t="s">
        <v>72</v>
      </c>
      <c r="C1367" t="s">
        <v>33</v>
      </c>
      <c r="D1367" s="74">
        <v>43286</v>
      </c>
      <c r="E1367">
        <v>3</v>
      </c>
      <c r="F1367">
        <v>27</v>
      </c>
      <c r="G1367">
        <v>186</v>
      </c>
      <c r="H1367">
        <v>560.87500000000011</v>
      </c>
      <c r="I1367" s="56">
        <v>5</v>
      </c>
      <c r="J1367" s="56">
        <v>280.31</v>
      </c>
    </row>
    <row r="1368" spans="1:10" x14ac:dyDescent="0.25">
      <c r="A1368">
        <v>1011</v>
      </c>
      <c r="B1368" t="s">
        <v>72</v>
      </c>
      <c r="C1368" t="s">
        <v>34</v>
      </c>
      <c r="D1368" s="74">
        <v>43286</v>
      </c>
      <c r="E1368">
        <v>3</v>
      </c>
      <c r="F1368">
        <v>27</v>
      </c>
      <c r="G1368">
        <v>186</v>
      </c>
      <c r="H1368">
        <v>560.87500000000011</v>
      </c>
      <c r="I1368" s="56">
        <v>5</v>
      </c>
      <c r="J1368" s="56">
        <v>246.57</v>
      </c>
    </row>
    <row r="1369" spans="1:10" x14ac:dyDescent="0.25">
      <c r="A1369">
        <v>1011</v>
      </c>
      <c r="B1369" t="s">
        <v>72</v>
      </c>
      <c r="C1369" t="s">
        <v>35</v>
      </c>
      <c r="D1369" s="74">
        <v>43286</v>
      </c>
      <c r="E1369">
        <v>3</v>
      </c>
      <c r="F1369">
        <v>27</v>
      </c>
      <c r="G1369">
        <v>186</v>
      </c>
      <c r="H1369">
        <v>560.87500000000011</v>
      </c>
      <c r="I1369" s="56">
        <v>4</v>
      </c>
      <c r="J1369" s="56">
        <v>301.52</v>
      </c>
    </row>
    <row r="1370" spans="1:10" x14ac:dyDescent="0.25">
      <c r="A1370">
        <v>1012</v>
      </c>
      <c r="B1370" t="s">
        <v>70</v>
      </c>
      <c r="C1370" t="s">
        <v>31</v>
      </c>
      <c r="D1370" s="74">
        <v>43286</v>
      </c>
      <c r="E1370">
        <v>3</v>
      </c>
      <c r="F1370">
        <v>27</v>
      </c>
      <c r="G1370">
        <v>186</v>
      </c>
      <c r="H1370">
        <v>560.87500000000011</v>
      </c>
      <c r="I1370" s="56">
        <v>4</v>
      </c>
      <c r="J1370" s="56">
        <v>231.8</v>
      </c>
    </row>
    <row r="1371" spans="1:10" x14ac:dyDescent="0.25">
      <c r="A1371">
        <v>1012</v>
      </c>
      <c r="B1371" t="s">
        <v>70</v>
      </c>
      <c r="C1371" t="s">
        <v>32</v>
      </c>
      <c r="D1371" s="74">
        <v>43286</v>
      </c>
      <c r="E1371">
        <v>3</v>
      </c>
      <c r="F1371">
        <v>27</v>
      </c>
      <c r="G1371">
        <v>186</v>
      </c>
      <c r="H1371">
        <v>560.87500000000011</v>
      </c>
      <c r="I1371" s="56">
        <v>4</v>
      </c>
      <c r="J1371" s="56">
        <v>242.63</v>
      </c>
    </row>
    <row r="1372" spans="1:10" x14ac:dyDescent="0.25">
      <c r="A1372">
        <v>1012</v>
      </c>
      <c r="B1372" t="s">
        <v>70</v>
      </c>
      <c r="C1372" t="s">
        <v>33</v>
      </c>
      <c r="D1372" s="74">
        <v>43286</v>
      </c>
      <c r="E1372">
        <v>3</v>
      </c>
      <c r="F1372">
        <v>27</v>
      </c>
      <c r="G1372">
        <v>186</v>
      </c>
      <c r="H1372">
        <v>560.87500000000011</v>
      </c>
      <c r="I1372" s="56">
        <v>5</v>
      </c>
      <c r="J1372" s="56">
        <v>261.5</v>
      </c>
    </row>
    <row r="1373" spans="1:10" x14ac:dyDescent="0.25">
      <c r="A1373">
        <v>1012</v>
      </c>
      <c r="B1373" t="s">
        <v>70</v>
      </c>
      <c r="C1373" t="s">
        <v>35</v>
      </c>
      <c r="D1373" s="74">
        <v>43286</v>
      </c>
      <c r="E1373">
        <v>3</v>
      </c>
      <c r="F1373">
        <v>27</v>
      </c>
      <c r="G1373">
        <v>186</v>
      </c>
      <c r="H1373">
        <v>560.87500000000011</v>
      </c>
      <c r="I1373" s="56">
        <v>4</v>
      </c>
      <c r="J1373" s="56">
        <v>235.91</v>
      </c>
    </row>
    <row r="1374" spans="1:10" x14ac:dyDescent="0.25">
      <c r="A1374">
        <v>1001</v>
      </c>
      <c r="B1374" t="s">
        <v>70</v>
      </c>
      <c r="C1374" t="s">
        <v>31</v>
      </c>
      <c r="D1374" s="74">
        <v>43293</v>
      </c>
      <c r="E1374">
        <v>4</v>
      </c>
      <c r="F1374">
        <v>34</v>
      </c>
      <c r="G1374">
        <v>193</v>
      </c>
      <c r="H1374">
        <v>683.62500000000011</v>
      </c>
      <c r="I1374" s="56">
        <v>7</v>
      </c>
      <c r="J1374" s="56">
        <v>605.64</v>
      </c>
    </row>
    <row r="1375" spans="1:10" x14ac:dyDescent="0.25">
      <c r="A1375">
        <v>1001</v>
      </c>
      <c r="B1375" t="s">
        <v>70</v>
      </c>
      <c r="C1375" t="s">
        <v>32</v>
      </c>
      <c r="D1375" s="74">
        <v>43293</v>
      </c>
      <c r="E1375">
        <v>4</v>
      </c>
      <c r="F1375">
        <v>34</v>
      </c>
      <c r="G1375">
        <v>193</v>
      </c>
      <c r="H1375">
        <v>683.62500000000011</v>
      </c>
      <c r="I1375" s="56">
        <v>8</v>
      </c>
      <c r="J1375" s="56">
        <v>470.99</v>
      </c>
    </row>
    <row r="1376" spans="1:10" x14ac:dyDescent="0.25">
      <c r="A1376">
        <v>1001</v>
      </c>
      <c r="B1376" t="s">
        <v>70</v>
      </c>
      <c r="C1376" t="s">
        <v>34</v>
      </c>
      <c r="D1376" s="74">
        <v>43293</v>
      </c>
      <c r="E1376">
        <v>4</v>
      </c>
      <c r="F1376">
        <v>34</v>
      </c>
      <c r="G1376">
        <v>193</v>
      </c>
      <c r="H1376">
        <v>683.62500000000011</v>
      </c>
      <c r="I1376" s="56">
        <v>7</v>
      </c>
      <c r="J1376" s="56">
        <v>583.47</v>
      </c>
    </row>
    <row r="1377" spans="1:10" x14ac:dyDescent="0.25">
      <c r="A1377">
        <v>1001</v>
      </c>
      <c r="B1377" t="s">
        <v>70</v>
      </c>
      <c r="C1377" t="s">
        <v>35</v>
      </c>
      <c r="D1377" s="74">
        <v>43293</v>
      </c>
      <c r="E1377">
        <v>4</v>
      </c>
      <c r="F1377">
        <v>34</v>
      </c>
      <c r="G1377">
        <v>193</v>
      </c>
      <c r="H1377">
        <v>683.62500000000011</v>
      </c>
      <c r="I1377" s="56">
        <v>9</v>
      </c>
      <c r="J1377" s="56">
        <v>588.52</v>
      </c>
    </row>
    <row r="1378" spans="1:10" x14ac:dyDescent="0.25">
      <c r="A1378">
        <v>1002</v>
      </c>
      <c r="B1378" t="s">
        <v>28</v>
      </c>
      <c r="C1378" t="s">
        <v>31</v>
      </c>
      <c r="D1378" s="74">
        <v>43293</v>
      </c>
      <c r="E1378">
        <v>4</v>
      </c>
      <c r="F1378">
        <v>34</v>
      </c>
      <c r="G1378">
        <v>193</v>
      </c>
      <c r="H1378">
        <v>683.62500000000011</v>
      </c>
      <c r="I1378" s="56">
        <v>6</v>
      </c>
      <c r="J1378" s="56">
        <v>579.71</v>
      </c>
    </row>
    <row r="1379" spans="1:10" x14ac:dyDescent="0.25">
      <c r="A1379">
        <v>1002</v>
      </c>
      <c r="B1379" t="s">
        <v>28</v>
      </c>
      <c r="C1379" t="s">
        <v>32</v>
      </c>
      <c r="D1379" s="74">
        <v>43293</v>
      </c>
      <c r="E1379">
        <v>4</v>
      </c>
      <c r="F1379">
        <v>34</v>
      </c>
      <c r="G1379">
        <v>193</v>
      </c>
      <c r="H1379">
        <v>683.62500000000011</v>
      </c>
      <c r="I1379" s="56">
        <v>7</v>
      </c>
      <c r="J1379" s="56">
        <v>609.38</v>
      </c>
    </row>
    <row r="1380" spans="1:10" x14ac:dyDescent="0.25">
      <c r="A1380">
        <v>1002</v>
      </c>
      <c r="B1380" t="s">
        <v>28</v>
      </c>
      <c r="C1380" t="s">
        <v>33</v>
      </c>
      <c r="D1380" s="74">
        <v>43293</v>
      </c>
      <c r="E1380">
        <v>4</v>
      </c>
      <c r="F1380">
        <v>34</v>
      </c>
      <c r="G1380">
        <v>193</v>
      </c>
      <c r="H1380">
        <v>683.62500000000011</v>
      </c>
      <c r="I1380" s="56">
        <v>8</v>
      </c>
      <c r="J1380" s="56">
        <v>547.89</v>
      </c>
    </row>
    <row r="1381" spans="1:10" x14ac:dyDescent="0.25">
      <c r="A1381">
        <v>1002</v>
      </c>
      <c r="B1381" t="s">
        <v>28</v>
      </c>
      <c r="C1381" t="s">
        <v>34</v>
      </c>
      <c r="D1381" s="74">
        <v>43293</v>
      </c>
      <c r="E1381">
        <v>4</v>
      </c>
      <c r="F1381">
        <v>34</v>
      </c>
      <c r="G1381">
        <v>193</v>
      </c>
      <c r="H1381">
        <v>683.62500000000011</v>
      </c>
      <c r="I1381" s="56">
        <v>7</v>
      </c>
      <c r="J1381" s="56">
        <v>595.66</v>
      </c>
    </row>
    <row r="1382" spans="1:10" x14ac:dyDescent="0.25">
      <c r="A1382">
        <v>1003</v>
      </c>
      <c r="B1382" t="s">
        <v>72</v>
      </c>
      <c r="C1382" t="s">
        <v>31</v>
      </c>
      <c r="D1382" s="74">
        <v>43293</v>
      </c>
      <c r="E1382">
        <v>4</v>
      </c>
      <c r="F1382">
        <v>34</v>
      </c>
      <c r="G1382">
        <v>193</v>
      </c>
      <c r="H1382">
        <v>683.62500000000011</v>
      </c>
      <c r="I1382" s="56">
        <v>6</v>
      </c>
      <c r="J1382" s="56">
        <v>510.23</v>
      </c>
    </row>
    <row r="1383" spans="1:10" x14ac:dyDescent="0.25">
      <c r="A1383">
        <v>1003</v>
      </c>
      <c r="B1383" t="s">
        <v>72</v>
      </c>
      <c r="C1383" t="s">
        <v>32</v>
      </c>
      <c r="D1383" s="74">
        <v>43293</v>
      </c>
      <c r="E1383">
        <v>4</v>
      </c>
      <c r="F1383">
        <v>34</v>
      </c>
      <c r="G1383">
        <v>193</v>
      </c>
      <c r="H1383">
        <v>683.62500000000011</v>
      </c>
      <c r="I1383" s="56">
        <v>6</v>
      </c>
      <c r="J1383" s="56">
        <v>565.07000000000005</v>
      </c>
    </row>
    <row r="1384" spans="1:10" x14ac:dyDescent="0.25">
      <c r="A1384">
        <v>1003</v>
      </c>
      <c r="B1384" t="s">
        <v>72</v>
      </c>
      <c r="C1384" t="s">
        <v>33</v>
      </c>
      <c r="D1384" s="74">
        <v>43293</v>
      </c>
      <c r="E1384">
        <v>4</v>
      </c>
      <c r="F1384">
        <v>34</v>
      </c>
      <c r="G1384">
        <v>193</v>
      </c>
      <c r="H1384">
        <v>683.62500000000011</v>
      </c>
      <c r="I1384" s="56">
        <v>6</v>
      </c>
      <c r="J1384" s="56">
        <v>595.91999999999996</v>
      </c>
    </row>
    <row r="1385" spans="1:10" x14ac:dyDescent="0.25">
      <c r="A1385">
        <v>1003</v>
      </c>
      <c r="B1385" t="s">
        <v>72</v>
      </c>
      <c r="C1385" t="s">
        <v>35</v>
      </c>
      <c r="D1385" s="74">
        <v>43293</v>
      </c>
      <c r="E1385">
        <v>4</v>
      </c>
      <c r="F1385">
        <v>34</v>
      </c>
      <c r="G1385">
        <v>193</v>
      </c>
      <c r="H1385">
        <v>683.62500000000011</v>
      </c>
      <c r="I1385" s="56">
        <v>6</v>
      </c>
      <c r="J1385" s="56">
        <v>581.04</v>
      </c>
    </row>
    <row r="1386" spans="1:10" x14ac:dyDescent="0.25">
      <c r="A1386">
        <v>1004</v>
      </c>
      <c r="B1386" t="s">
        <v>69</v>
      </c>
      <c r="C1386" t="s">
        <v>31</v>
      </c>
      <c r="D1386" s="74">
        <v>43293</v>
      </c>
      <c r="E1386">
        <v>4</v>
      </c>
      <c r="F1386">
        <v>34</v>
      </c>
      <c r="G1386">
        <v>193</v>
      </c>
      <c r="H1386">
        <v>683.62500000000011</v>
      </c>
      <c r="I1386" s="56">
        <v>7</v>
      </c>
      <c r="J1386" s="56">
        <v>651.46</v>
      </c>
    </row>
    <row r="1387" spans="1:10" x14ac:dyDescent="0.25">
      <c r="A1387">
        <v>1004</v>
      </c>
      <c r="B1387" t="s">
        <v>69</v>
      </c>
      <c r="C1387" t="s">
        <v>32</v>
      </c>
      <c r="D1387" s="74">
        <v>43293</v>
      </c>
      <c r="E1387">
        <v>4</v>
      </c>
      <c r="F1387">
        <v>34</v>
      </c>
      <c r="G1387">
        <v>193</v>
      </c>
      <c r="H1387">
        <v>683.62500000000011</v>
      </c>
      <c r="I1387" s="56">
        <v>5</v>
      </c>
      <c r="J1387" s="56">
        <v>478.76</v>
      </c>
    </row>
    <row r="1388" spans="1:10" x14ac:dyDescent="0.25">
      <c r="A1388">
        <v>1004</v>
      </c>
      <c r="B1388" t="s">
        <v>69</v>
      </c>
      <c r="C1388" t="s">
        <v>33</v>
      </c>
      <c r="D1388" s="74">
        <v>43293</v>
      </c>
      <c r="E1388">
        <v>4</v>
      </c>
      <c r="F1388">
        <v>34</v>
      </c>
      <c r="G1388">
        <v>193</v>
      </c>
      <c r="H1388">
        <v>683.62500000000011</v>
      </c>
      <c r="I1388" s="56">
        <v>7</v>
      </c>
      <c r="J1388" s="56">
        <v>571.86</v>
      </c>
    </row>
    <row r="1389" spans="1:10" x14ac:dyDescent="0.25">
      <c r="A1389">
        <v>1004</v>
      </c>
      <c r="B1389" t="s">
        <v>69</v>
      </c>
      <c r="C1389" t="s">
        <v>34</v>
      </c>
      <c r="D1389" s="74">
        <v>43293</v>
      </c>
      <c r="E1389">
        <v>4</v>
      </c>
      <c r="F1389">
        <v>34</v>
      </c>
      <c r="G1389">
        <v>193</v>
      </c>
      <c r="H1389">
        <v>683.62500000000011</v>
      </c>
      <c r="I1389" s="56">
        <v>5</v>
      </c>
      <c r="J1389" s="56">
        <v>434.69</v>
      </c>
    </row>
    <row r="1390" spans="1:10" x14ac:dyDescent="0.25">
      <c r="A1390">
        <v>1004</v>
      </c>
      <c r="B1390" t="s">
        <v>69</v>
      </c>
      <c r="C1390" t="s">
        <v>35</v>
      </c>
      <c r="D1390" s="74">
        <v>43293</v>
      </c>
      <c r="E1390">
        <v>4</v>
      </c>
      <c r="F1390">
        <v>34</v>
      </c>
      <c r="G1390">
        <v>193</v>
      </c>
      <c r="H1390">
        <v>683.62500000000011</v>
      </c>
      <c r="I1390" s="56">
        <v>6</v>
      </c>
      <c r="J1390" s="56">
        <v>551.76</v>
      </c>
    </row>
    <row r="1391" spans="1:10" x14ac:dyDescent="0.25">
      <c r="A1391">
        <v>1005</v>
      </c>
      <c r="B1391" t="s">
        <v>69</v>
      </c>
      <c r="C1391" t="s">
        <v>31</v>
      </c>
      <c r="D1391" s="74">
        <v>43293</v>
      </c>
      <c r="E1391">
        <v>4</v>
      </c>
      <c r="F1391">
        <v>34</v>
      </c>
      <c r="G1391">
        <v>193</v>
      </c>
      <c r="H1391">
        <v>683.62500000000011</v>
      </c>
      <c r="I1391" s="56">
        <v>7</v>
      </c>
      <c r="J1391" s="56">
        <v>626.91999999999996</v>
      </c>
    </row>
    <row r="1392" spans="1:10" x14ac:dyDescent="0.25">
      <c r="A1392">
        <v>1005</v>
      </c>
      <c r="B1392" t="s">
        <v>69</v>
      </c>
      <c r="C1392" t="s">
        <v>32</v>
      </c>
      <c r="D1392" s="74">
        <v>43293</v>
      </c>
      <c r="E1392">
        <v>4</v>
      </c>
      <c r="F1392">
        <v>34</v>
      </c>
      <c r="G1392">
        <v>193</v>
      </c>
      <c r="H1392">
        <v>683.62500000000011</v>
      </c>
      <c r="I1392" s="56">
        <v>5</v>
      </c>
      <c r="J1392" s="56">
        <v>343.83</v>
      </c>
    </row>
    <row r="1393" spans="1:10" x14ac:dyDescent="0.25">
      <c r="A1393">
        <v>1005</v>
      </c>
      <c r="B1393" t="s">
        <v>69</v>
      </c>
      <c r="C1393" t="s">
        <v>33</v>
      </c>
      <c r="D1393" s="74">
        <v>43293</v>
      </c>
      <c r="E1393">
        <v>4</v>
      </c>
      <c r="F1393">
        <v>34</v>
      </c>
      <c r="G1393">
        <v>193</v>
      </c>
      <c r="H1393">
        <v>683.62500000000011</v>
      </c>
      <c r="I1393" s="56">
        <v>5</v>
      </c>
      <c r="J1393" s="56">
        <v>421.26</v>
      </c>
    </row>
    <row r="1394" spans="1:10" x14ac:dyDescent="0.25">
      <c r="A1394">
        <v>1005</v>
      </c>
      <c r="B1394" t="s">
        <v>69</v>
      </c>
      <c r="C1394" t="s">
        <v>34</v>
      </c>
      <c r="D1394" s="74">
        <v>43293</v>
      </c>
      <c r="E1394">
        <v>4</v>
      </c>
      <c r="F1394">
        <v>34</v>
      </c>
      <c r="G1394">
        <v>193</v>
      </c>
      <c r="H1394">
        <v>683.62500000000011</v>
      </c>
      <c r="I1394" s="56">
        <v>5</v>
      </c>
      <c r="J1394" s="56">
        <v>376</v>
      </c>
    </row>
    <row r="1395" spans="1:10" x14ac:dyDescent="0.25">
      <c r="A1395">
        <v>1005</v>
      </c>
      <c r="B1395" t="s">
        <v>69</v>
      </c>
      <c r="C1395" t="s">
        <v>35</v>
      </c>
      <c r="D1395" s="74">
        <v>43293</v>
      </c>
      <c r="E1395">
        <v>4</v>
      </c>
      <c r="F1395">
        <v>34</v>
      </c>
      <c r="G1395">
        <v>193</v>
      </c>
      <c r="H1395">
        <v>683.62500000000011</v>
      </c>
      <c r="I1395" s="56">
        <v>7</v>
      </c>
      <c r="J1395" s="56">
        <v>623.32000000000005</v>
      </c>
    </row>
    <row r="1396" spans="1:10" x14ac:dyDescent="0.25">
      <c r="A1396">
        <v>1006</v>
      </c>
      <c r="B1396" t="s">
        <v>72</v>
      </c>
      <c r="C1396" t="s">
        <v>31</v>
      </c>
      <c r="D1396" s="74">
        <v>43293</v>
      </c>
      <c r="E1396">
        <v>4</v>
      </c>
      <c r="F1396">
        <v>34</v>
      </c>
      <c r="G1396">
        <v>193</v>
      </c>
      <c r="H1396">
        <v>683.62500000000011</v>
      </c>
      <c r="I1396" s="56">
        <v>8</v>
      </c>
      <c r="J1396" s="56">
        <v>605.69000000000005</v>
      </c>
    </row>
    <row r="1397" spans="1:10" x14ac:dyDescent="0.25">
      <c r="A1397">
        <v>1006</v>
      </c>
      <c r="B1397" t="s">
        <v>72</v>
      </c>
      <c r="C1397" t="s">
        <v>32</v>
      </c>
      <c r="D1397" s="74">
        <v>43293</v>
      </c>
      <c r="E1397">
        <v>4</v>
      </c>
      <c r="F1397">
        <v>34</v>
      </c>
      <c r="G1397">
        <v>193</v>
      </c>
      <c r="H1397">
        <v>683.62500000000011</v>
      </c>
      <c r="I1397" s="56">
        <v>5</v>
      </c>
      <c r="J1397" s="56">
        <v>378.82</v>
      </c>
    </row>
    <row r="1398" spans="1:10" x14ac:dyDescent="0.25">
      <c r="A1398">
        <v>1006</v>
      </c>
      <c r="B1398" t="s">
        <v>72</v>
      </c>
      <c r="C1398" t="s">
        <v>33</v>
      </c>
      <c r="D1398" s="74">
        <v>43293</v>
      </c>
      <c r="E1398">
        <v>4</v>
      </c>
      <c r="F1398">
        <v>34</v>
      </c>
      <c r="G1398">
        <v>193</v>
      </c>
      <c r="H1398">
        <v>683.62500000000011</v>
      </c>
      <c r="I1398" s="56">
        <v>5</v>
      </c>
      <c r="J1398" s="56">
        <v>428.46</v>
      </c>
    </row>
    <row r="1399" spans="1:10" x14ac:dyDescent="0.25">
      <c r="A1399">
        <v>1006</v>
      </c>
      <c r="B1399" t="s">
        <v>72</v>
      </c>
      <c r="C1399" t="s">
        <v>34</v>
      </c>
      <c r="D1399" s="74">
        <v>43293</v>
      </c>
      <c r="E1399">
        <v>4</v>
      </c>
      <c r="F1399">
        <v>34</v>
      </c>
      <c r="G1399">
        <v>193</v>
      </c>
      <c r="H1399">
        <v>683.62500000000011</v>
      </c>
      <c r="I1399" s="56">
        <v>5</v>
      </c>
      <c r="J1399" s="56">
        <v>665.79</v>
      </c>
    </row>
    <row r="1400" spans="1:10" x14ac:dyDescent="0.25">
      <c r="A1400">
        <v>1006</v>
      </c>
      <c r="B1400" t="s">
        <v>72</v>
      </c>
      <c r="C1400" t="s">
        <v>35</v>
      </c>
      <c r="D1400" s="74">
        <v>43293</v>
      </c>
      <c r="E1400">
        <v>4</v>
      </c>
      <c r="F1400">
        <v>34</v>
      </c>
      <c r="G1400">
        <v>193</v>
      </c>
      <c r="H1400">
        <v>683.62500000000011</v>
      </c>
      <c r="I1400" s="56">
        <v>6</v>
      </c>
      <c r="J1400" s="56">
        <v>606.16999999999996</v>
      </c>
    </row>
    <row r="1401" spans="1:10" x14ac:dyDescent="0.25">
      <c r="A1401">
        <v>1007</v>
      </c>
      <c r="B1401" t="s">
        <v>70</v>
      </c>
      <c r="C1401" t="s">
        <v>31</v>
      </c>
      <c r="D1401" s="74">
        <v>43293</v>
      </c>
      <c r="E1401">
        <v>4</v>
      </c>
      <c r="F1401">
        <v>34</v>
      </c>
      <c r="G1401">
        <v>193</v>
      </c>
      <c r="H1401">
        <v>683.62500000000011</v>
      </c>
      <c r="I1401" s="56">
        <v>7</v>
      </c>
      <c r="J1401" s="56">
        <v>507.97</v>
      </c>
    </row>
    <row r="1402" spans="1:10" x14ac:dyDescent="0.25">
      <c r="A1402">
        <v>1007</v>
      </c>
      <c r="B1402" t="s">
        <v>70</v>
      </c>
      <c r="C1402" t="s">
        <v>32</v>
      </c>
      <c r="D1402" s="74">
        <v>43293</v>
      </c>
      <c r="E1402">
        <v>4</v>
      </c>
      <c r="F1402">
        <v>34</v>
      </c>
      <c r="G1402">
        <v>193</v>
      </c>
      <c r="H1402">
        <v>683.62500000000011</v>
      </c>
      <c r="I1402" s="56">
        <v>8</v>
      </c>
      <c r="J1402" s="56">
        <v>565.51</v>
      </c>
    </row>
    <row r="1403" spans="1:10" x14ac:dyDescent="0.25">
      <c r="A1403">
        <v>1007</v>
      </c>
      <c r="B1403" t="s">
        <v>70</v>
      </c>
      <c r="C1403" t="s">
        <v>33</v>
      </c>
      <c r="D1403" s="74">
        <v>43293</v>
      </c>
      <c r="E1403">
        <v>4</v>
      </c>
      <c r="F1403">
        <v>34</v>
      </c>
      <c r="G1403">
        <v>193</v>
      </c>
      <c r="H1403">
        <v>683.62500000000011</v>
      </c>
      <c r="I1403" s="56">
        <v>7</v>
      </c>
      <c r="J1403" s="56">
        <v>429.32</v>
      </c>
    </row>
    <row r="1404" spans="1:10" x14ac:dyDescent="0.25">
      <c r="A1404">
        <v>1007</v>
      </c>
      <c r="B1404" t="s">
        <v>70</v>
      </c>
      <c r="C1404" t="s">
        <v>34</v>
      </c>
      <c r="D1404" s="74">
        <v>43293</v>
      </c>
      <c r="E1404">
        <v>4</v>
      </c>
      <c r="F1404">
        <v>34</v>
      </c>
      <c r="G1404">
        <v>193</v>
      </c>
      <c r="H1404">
        <v>683.62500000000011</v>
      </c>
      <c r="I1404" s="56">
        <v>6</v>
      </c>
      <c r="J1404" s="56">
        <v>499.5</v>
      </c>
    </row>
    <row r="1405" spans="1:10" x14ac:dyDescent="0.25">
      <c r="A1405">
        <v>1007</v>
      </c>
      <c r="B1405" t="s">
        <v>70</v>
      </c>
      <c r="C1405" t="s">
        <v>35</v>
      </c>
      <c r="D1405" s="74">
        <v>43293</v>
      </c>
      <c r="E1405">
        <v>4</v>
      </c>
      <c r="F1405">
        <v>34</v>
      </c>
      <c r="G1405">
        <v>193</v>
      </c>
      <c r="H1405">
        <v>683.62500000000011</v>
      </c>
      <c r="I1405" s="56">
        <v>7</v>
      </c>
      <c r="J1405" s="56">
        <v>628.83000000000004</v>
      </c>
    </row>
    <row r="1406" spans="1:10" x14ac:dyDescent="0.25">
      <c r="A1406">
        <v>1008</v>
      </c>
      <c r="B1406" t="s">
        <v>28</v>
      </c>
      <c r="C1406" t="s">
        <v>31</v>
      </c>
      <c r="D1406" s="74">
        <v>43293</v>
      </c>
      <c r="E1406">
        <v>4</v>
      </c>
      <c r="F1406">
        <v>34</v>
      </c>
      <c r="G1406">
        <v>193</v>
      </c>
      <c r="H1406">
        <v>683.62500000000011</v>
      </c>
      <c r="I1406" s="56">
        <v>8</v>
      </c>
      <c r="J1406" s="56">
        <v>686.95</v>
      </c>
    </row>
    <row r="1407" spans="1:10" x14ac:dyDescent="0.25">
      <c r="A1407">
        <v>1008</v>
      </c>
      <c r="B1407" t="s">
        <v>28</v>
      </c>
      <c r="C1407" t="s">
        <v>32</v>
      </c>
      <c r="D1407" s="74">
        <v>43293</v>
      </c>
      <c r="E1407">
        <v>4</v>
      </c>
      <c r="F1407">
        <v>34</v>
      </c>
      <c r="G1407">
        <v>193</v>
      </c>
      <c r="H1407">
        <v>683.62500000000011</v>
      </c>
      <c r="I1407" s="56">
        <v>6</v>
      </c>
      <c r="J1407" s="56">
        <v>539.05999999999995</v>
      </c>
    </row>
    <row r="1408" spans="1:10" x14ac:dyDescent="0.25">
      <c r="A1408">
        <v>1008</v>
      </c>
      <c r="B1408" t="s">
        <v>28</v>
      </c>
      <c r="C1408" t="s">
        <v>33</v>
      </c>
      <c r="D1408" s="74">
        <v>43293</v>
      </c>
      <c r="E1408">
        <v>4</v>
      </c>
      <c r="F1408">
        <v>34</v>
      </c>
      <c r="G1408">
        <v>193</v>
      </c>
      <c r="H1408">
        <v>683.62500000000011</v>
      </c>
      <c r="I1408" s="56">
        <v>8</v>
      </c>
      <c r="J1408" s="56">
        <v>835.05</v>
      </c>
    </row>
    <row r="1409" spans="1:10" x14ac:dyDescent="0.25">
      <c r="A1409">
        <v>1008</v>
      </c>
      <c r="B1409" t="s">
        <v>28</v>
      </c>
      <c r="C1409" t="s">
        <v>34</v>
      </c>
      <c r="D1409" s="74">
        <v>43293</v>
      </c>
      <c r="E1409">
        <v>4</v>
      </c>
      <c r="F1409">
        <v>34</v>
      </c>
      <c r="G1409">
        <v>193</v>
      </c>
      <c r="H1409">
        <v>683.62500000000011</v>
      </c>
      <c r="I1409" s="56">
        <v>7</v>
      </c>
      <c r="J1409" s="56">
        <v>880.56</v>
      </c>
    </row>
    <row r="1410" spans="1:10" x14ac:dyDescent="0.25">
      <c r="A1410">
        <v>1008</v>
      </c>
      <c r="B1410" t="s">
        <v>28</v>
      </c>
      <c r="C1410" t="s">
        <v>35</v>
      </c>
      <c r="D1410" s="74">
        <v>43293</v>
      </c>
      <c r="E1410">
        <v>4</v>
      </c>
      <c r="F1410">
        <v>34</v>
      </c>
      <c r="G1410">
        <v>193</v>
      </c>
      <c r="H1410">
        <v>683.62500000000011</v>
      </c>
      <c r="I1410" s="56">
        <v>7</v>
      </c>
      <c r="J1410" s="56">
        <v>542.36</v>
      </c>
    </row>
    <row r="1411" spans="1:10" x14ac:dyDescent="0.25">
      <c r="A1411">
        <v>1009</v>
      </c>
      <c r="B1411" t="s">
        <v>28</v>
      </c>
      <c r="C1411" t="s">
        <v>31</v>
      </c>
      <c r="D1411" s="74">
        <v>43293</v>
      </c>
      <c r="E1411">
        <v>4</v>
      </c>
      <c r="F1411">
        <v>34</v>
      </c>
      <c r="G1411">
        <v>193</v>
      </c>
      <c r="H1411">
        <v>683.62500000000011</v>
      </c>
      <c r="I1411" s="56">
        <v>7</v>
      </c>
      <c r="J1411" s="56">
        <v>1077.54</v>
      </c>
    </row>
    <row r="1412" spans="1:10" x14ac:dyDescent="0.25">
      <c r="A1412">
        <v>1009</v>
      </c>
      <c r="B1412" t="s">
        <v>28</v>
      </c>
      <c r="C1412" t="s">
        <v>32</v>
      </c>
      <c r="D1412" s="74">
        <v>43293</v>
      </c>
      <c r="E1412">
        <v>4</v>
      </c>
      <c r="F1412">
        <v>34</v>
      </c>
      <c r="G1412">
        <v>193</v>
      </c>
      <c r="H1412">
        <v>683.62500000000011</v>
      </c>
      <c r="I1412" s="56">
        <v>6</v>
      </c>
      <c r="J1412" s="56">
        <v>949.52</v>
      </c>
    </row>
    <row r="1413" spans="1:10" x14ac:dyDescent="0.25">
      <c r="A1413">
        <v>1009</v>
      </c>
      <c r="B1413" t="s">
        <v>28</v>
      </c>
      <c r="C1413" t="s">
        <v>33</v>
      </c>
      <c r="D1413" s="74">
        <v>43293</v>
      </c>
      <c r="E1413">
        <v>4</v>
      </c>
      <c r="F1413">
        <v>34</v>
      </c>
      <c r="G1413">
        <v>193</v>
      </c>
      <c r="H1413">
        <v>683.62500000000011</v>
      </c>
      <c r="I1413" s="56">
        <v>7</v>
      </c>
      <c r="J1413" s="56">
        <v>847.15</v>
      </c>
    </row>
    <row r="1414" spans="1:10" x14ac:dyDescent="0.25">
      <c r="A1414">
        <v>1009</v>
      </c>
      <c r="B1414" t="s">
        <v>28</v>
      </c>
      <c r="C1414" t="s">
        <v>34</v>
      </c>
      <c r="D1414" s="74">
        <v>43293</v>
      </c>
      <c r="E1414">
        <v>4</v>
      </c>
      <c r="F1414">
        <v>34</v>
      </c>
      <c r="G1414">
        <v>193</v>
      </c>
      <c r="H1414">
        <v>683.62500000000011</v>
      </c>
      <c r="I1414" s="56">
        <v>6</v>
      </c>
      <c r="J1414" s="56">
        <v>624.46</v>
      </c>
    </row>
    <row r="1415" spans="1:10" x14ac:dyDescent="0.25">
      <c r="A1415">
        <v>1009</v>
      </c>
      <c r="B1415" t="s">
        <v>28</v>
      </c>
      <c r="C1415" t="s">
        <v>35</v>
      </c>
      <c r="D1415" s="74">
        <v>43293</v>
      </c>
      <c r="E1415">
        <v>4</v>
      </c>
      <c r="F1415">
        <v>34</v>
      </c>
      <c r="G1415">
        <v>193</v>
      </c>
      <c r="H1415">
        <v>683.62500000000011</v>
      </c>
      <c r="I1415" s="56">
        <v>8</v>
      </c>
      <c r="J1415" s="56">
        <v>825.39</v>
      </c>
    </row>
    <row r="1416" spans="1:10" x14ac:dyDescent="0.25">
      <c r="A1416">
        <v>1010</v>
      </c>
      <c r="B1416" t="s">
        <v>69</v>
      </c>
      <c r="C1416" t="s">
        <v>31</v>
      </c>
      <c r="D1416" s="74">
        <v>43293</v>
      </c>
      <c r="E1416">
        <v>4</v>
      </c>
      <c r="F1416">
        <v>34</v>
      </c>
      <c r="G1416">
        <v>193</v>
      </c>
      <c r="H1416">
        <v>683.62500000000011</v>
      </c>
      <c r="I1416" s="56">
        <v>7</v>
      </c>
      <c r="J1416" s="56">
        <v>883.76</v>
      </c>
    </row>
    <row r="1417" spans="1:10" x14ac:dyDescent="0.25">
      <c r="A1417">
        <v>1010</v>
      </c>
      <c r="B1417" t="s">
        <v>69</v>
      </c>
      <c r="C1417" t="s">
        <v>32</v>
      </c>
      <c r="D1417" s="74">
        <v>43293</v>
      </c>
      <c r="E1417">
        <v>4</v>
      </c>
      <c r="F1417">
        <v>34</v>
      </c>
      <c r="G1417">
        <v>193</v>
      </c>
      <c r="H1417">
        <v>683.62500000000011</v>
      </c>
      <c r="I1417" s="56">
        <v>8</v>
      </c>
      <c r="J1417" s="56">
        <v>656.83</v>
      </c>
    </row>
    <row r="1418" spans="1:10" x14ac:dyDescent="0.25">
      <c r="A1418">
        <v>1010</v>
      </c>
      <c r="B1418" t="s">
        <v>69</v>
      </c>
      <c r="C1418" t="s">
        <v>33</v>
      </c>
      <c r="D1418" s="74">
        <v>43293</v>
      </c>
      <c r="E1418">
        <v>4</v>
      </c>
      <c r="F1418">
        <v>34</v>
      </c>
      <c r="G1418">
        <v>193</v>
      </c>
      <c r="H1418">
        <v>683.62500000000011</v>
      </c>
      <c r="I1418" s="56">
        <v>6</v>
      </c>
      <c r="J1418" s="56">
        <v>560.28</v>
      </c>
    </row>
    <row r="1419" spans="1:10" x14ac:dyDescent="0.25">
      <c r="A1419">
        <v>1010</v>
      </c>
      <c r="B1419" t="s">
        <v>69</v>
      </c>
      <c r="C1419" t="s">
        <v>34</v>
      </c>
      <c r="D1419" s="74">
        <v>43293</v>
      </c>
      <c r="E1419">
        <v>4</v>
      </c>
      <c r="F1419">
        <v>34</v>
      </c>
      <c r="G1419">
        <v>193</v>
      </c>
      <c r="H1419">
        <v>683.62500000000011</v>
      </c>
      <c r="I1419" s="56">
        <v>6</v>
      </c>
      <c r="J1419" s="56">
        <v>612.15</v>
      </c>
    </row>
    <row r="1420" spans="1:10" x14ac:dyDescent="0.25">
      <c r="A1420">
        <v>1010</v>
      </c>
      <c r="B1420" t="s">
        <v>69</v>
      </c>
      <c r="C1420" t="s">
        <v>35</v>
      </c>
      <c r="D1420" s="74">
        <v>43293</v>
      </c>
      <c r="E1420">
        <v>4</v>
      </c>
      <c r="F1420">
        <v>34</v>
      </c>
      <c r="G1420">
        <v>193</v>
      </c>
      <c r="H1420">
        <v>683.62500000000011</v>
      </c>
      <c r="I1420" s="56">
        <v>8</v>
      </c>
      <c r="J1420" s="56">
        <v>864.54</v>
      </c>
    </row>
    <row r="1421" spans="1:10" x14ac:dyDescent="0.25">
      <c r="A1421">
        <v>1011</v>
      </c>
      <c r="B1421" t="s">
        <v>72</v>
      </c>
      <c r="C1421" t="s">
        <v>31</v>
      </c>
      <c r="D1421" s="74">
        <v>43293</v>
      </c>
      <c r="E1421">
        <v>4</v>
      </c>
      <c r="F1421">
        <v>34</v>
      </c>
      <c r="G1421">
        <v>193</v>
      </c>
      <c r="H1421">
        <v>683.62500000000011</v>
      </c>
      <c r="I1421" s="56">
        <v>9</v>
      </c>
      <c r="J1421" s="56">
        <v>897.27</v>
      </c>
    </row>
    <row r="1422" spans="1:10" x14ac:dyDescent="0.25">
      <c r="A1422">
        <v>1011</v>
      </c>
      <c r="B1422" t="s">
        <v>72</v>
      </c>
      <c r="C1422" t="s">
        <v>32</v>
      </c>
      <c r="D1422" s="74">
        <v>43293</v>
      </c>
      <c r="E1422">
        <v>4</v>
      </c>
      <c r="F1422">
        <v>34</v>
      </c>
      <c r="G1422">
        <v>193</v>
      </c>
      <c r="H1422">
        <v>683.62500000000011</v>
      </c>
      <c r="I1422" s="56">
        <v>10</v>
      </c>
      <c r="J1422" s="56">
        <v>834.24</v>
      </c>
    </row>
    <row r="1423" spans="1:10" x14ac:dyDescent="0.25">
      <c r="A1423">
        <v>1011</v>
      </c>
      <c r="B1423" t="s">
        <v>72</v>
      </c>
      <c r="C1423" t="s">
        <v>33</v>
      </c>
      <c r="D1423" s="74">
        <v>43293</v>
      </c>
      <c r="E1423">
        <v>4</v>
      </c>
      <c r="F1423">
        <v>34</v>
      </c>
      <c r="G1423">
        <v>193</v>
      </c>
      <c r="H1423">
        <v>683.62500000000011</v>
      </c>
      <c r="I1423" s="56">
        <v>8</v>
      </c>
      <c r="J1423" s="56">
        <v>843.57</v>
      </c>
    </row>
    <row r="1424" spans="1:10" x14ac:dyDescent="0.25">
      <c r="A1424">
        <v>1011</v>
      </c>
      <c r="B1424" t="s">
        <v>72</v>
      </c>
      <c r="C1424" t="s">
        <v>34</v>
      </c>
      <c r="D1424" s="74">
        <v>43293</v>
      </c>
      <c r="E1424">
        <v>4</v>
      </c>
      <c r="F1424">
        <v>34</v>
      </c>
      <c r="G1424">
        <v>193</v>
      </c>
      <c r="H1424">
        <v>683.62500000000011</v>
      </c>
      <c r="I1424" s="56">
        <v>8</v>
      </c>
      <c r="J1424" s="56">
        <v>664.05</v>
      </c>
    </row>
    <row r="1425" spans="1:10" x14ac:dyDescent="0.25">
      <c r="A1425">
        <v>1011</v>
      </c>
      <c r="B1425" t="s">
        <v>72</v>
      </c>
      <c r="C1425" t="s">
        <v>35</v>
      </c>
      <c r="D1425" s="74">
        <v>43293</v>
      </c>
      <c r="E1425">
        <v>4</v>
      </c>
      <c r="F1425">
        <v>34</v>
      </c>
      <c r="G1425">
        <v>193</v>
      </c>
      <c r="H1425">
        <v>683.62500000000011</v>
      </c>
      <c r="I1425" s="56">
        <v>6</v>
      </c>
      <c r="J1425" s="56">
        <v>619.86</v>
      </c>
    </row>
    <row r="1426" spans="1:10" x14ac:dyDescent="0.25">
      <c r="A1426">
        <v>1012</v>
      </c>
      <c r="B1426" t="s">
        <v>70</v>
      </c>
      <c r="C1426" t="s">
        <v>31</v>
      </c>
      <c r="D1426" s="74">
        <v>43293</v>
      </c>
      <c r="E1426">
        <v>4</v>
      </c>
      <c r="F1426">
        <v>34</v>
      </c>
      <c r="G1426">
        <v>193</v>
      </c>
      <c r="H1426">
        <v>683.62500000000011</v>
      </c>
      <c r="I1426" s="56">
        <v>7</v>
      </c>
      <c r="J1426" s="56">
        <v>612.54</v>
      </c>
    </row>
    <row r="1427" spans="1:10" x14ac:dyDescent="0.25">
      <c r="A1427">
        <v>1012</v>
      </c>
      <c r="B1427" t="s">
        <v>70</v>
      </c>
      <c r="C1427" t="s">
        <v>32</v>
      </c>
      <c r="D1427" s="74">
        <v>43293</v>
      </c>
      <c r="E1427">
        <v>4</v>
      </c>
      <c r="F1427">
        <v>34</v>
      </c>
      <c r="G1427">
        <v>193</v>
      </c>
      <c r="H1427">
        <v>683.62500000000011</v>
      </c>
      <c r="I1427" s="56">
        <v>9</v>
      </c>
      <c r="J1427" s="56">
        <v>709.19</v>
      </c>
    </row>
    <row r="1428" spans="1:10" x14ac:dyDescent="0.25">
      <c r="A1428">
        <v>1012</v>
      </c>
      <c r="B1428" t="s">
        <v>70</v>
      </c>
      <c r="C1428" t="s">
        <v>33</v>
      </c>
      <c r="D1428" s="74">
        <v>43293</v>
      </c>
      <c r="E1428">
        <v>4</v>
      </c>
      <c r="F1428">
        <v>34</v>
      </c>
      <c r="G1428">
        <v>193</v>
      </c>
      <c r="H1428">
        <v>683.62500000000011</v>
      </c>
      <c r="I1428" s="56">
        <v>7</v>
      </c>
      <c r="J1428" s="56">
        <v>619.29</v>
      </c>
    </row>
    <row r="1429" spans="1:10" x14ac:dyDescent="0.25">
      <c r="A1429">
        <v>1012</v>
      </c>
      <c r="B1429" t="s">
        <v>70</v>
      </c>
      <c r="C1429" t="s">
        <v>34</v>
      </c>
      <c r="D1429" s="74">
        <v>43293</v>
      </c>
      <c r="E1429">
        <v>4</v>
      </c>
      <c r="F1429">
        <v>34</v>
      </c>
      <c r="G1429">
        <v>193</v>
      </c>
      <c r="H1429">
        <v>683.62500000000011</v>
      </c>
      <c r="I1429" s="56">
        <v>9</v>
      </c>
      <c r="J1429" s="56">
        <v>592.70000000000005</v>
      </c>
    </row>
    <row r="1430" spans="1:10" x14ac:dyDescent="0.25">
      <c r="A1430">
        <v>1012</v>
      </c>
      <c r="B1430" t="s">
        <v>70</v>
      </c>
      <c r="C1430" t="s">
        <v>35</v>
      </c>
      <c r="D1430" s="74">
        <v>43293</v>
      </c>
      <c r="E1430">
        <v>4</v>
      </c>
      <c r="F1430">
        <v>34</v>
      </c>
      <c r="G1430">
        <v>193</v>
      </c>
      <c r="H1430">
        <v>683.62500000000011</v>
      </c>
      <c r="I1430" s="56">
        <v>7</v>
      </c>
      <c r="J1430" s="56">
        <v>376.37</v>
      </c>
    </row>
    <row r="1431" spans="1:10" x14ac:dyDescent="0.25">
      <c r="A1431">
        <v>1001</v>
      </c>
      <c r="B1431" t="s">
        <v>70</v>
      </c>
      <c r="C1431" t="s">
        <v>31</v>
      </c>
      <c r="D1431" s="74">
        <v>43300</v>
      </c>
      <c r="E1431">
        <v>5</v>
      </c>
      <c r="F1431">
        <v>41</v>
      </c>
      <c r="G1431">
        <v>200</v>
      </c>
      <c r="H1431">
        <v>801.42500000000007</v>
      </c>
      <c r="I1431" s="56">
        <v>7</v>
      </c>
      <c r="J1431" s="56">
        <v>970.67</v>
      </c>
    </row>
    <row r="1432" spans="1:10" x14ac:dyDescent="0.25">
      <c r="A1432">
        <v>1001</v>
      </c>
      <c r="B1432" t="s">
        <v>70</v>
      </c>
      <c r="C1432" t="s">
        <v>32</v>
      </c>
      <c r="D1432" s="74">
        <v>43300</v>
      </c>
      <c r="E1432">
        <v>5</v>
      </c>
      <c r="F1432">
        <v>41</v>
      </c>
      <c r="G1432">
        <v>200</v>
      </c>
      <c r="H1432">
        <v>801.42500000000007</v>
      </c>
      <c r="I1432" s="56">
        <v>8</v>
      </c>
      <c r="J1432" s="56">
        <v>908.19</v>
      </c>
    </row>
    <row r="1433" spans="1:10" x14ac:dyDescent="0.25">
      <c r="A1433">
        <v>1001</v>
      </c>
      <c r="B1433" t="s">
        <v>70</v>
      </c>
      <c r="C1433" t="s">
        <v>33</v>
      </c>
      <c r="D1433" s="74">
        <v>43300</v>
      </c>
      <c r="E1433">
        <v>5</v>
      </c>
      <c r="F1433">
        <v>41</v>
      </c>
      <c r="G1433">
        <v>200</v>
      </c>
      <c r="H1433">
        <v>801.42500000000007</v>
      </c>
      <c r="I1433" s="56">
        <v>6</v>
      </c>
      <c r="J1433" s="56">
        <v>1143.3499999999999</v>
      </c>
    </row>
    <row r="1434" spans="1:10" x14ac:dyDescent="0.25">
      <c r="A1434">
        <v>1001</v>
      </c>
      <c r="B1434" t="s">
        <v>70</v>
      </c>
      <c r="C1434" t="s">
        <v>35</v>
      </c>
      <c r="D1434" s="74">
        <v>43300</v>
      </c>
      <c r="E1434">
        <v>5</v>
      </c>
      <c r="F1434">
        <v>41</v>
      </c>
      <c r="G1434">
        <v>200</v>
      </c>
      <c r="H1434">
        <v>801.42500000000007</v>
      </c>
      <c r="I1434" s="56">
        <v>9</v>
      </c>
      <c r="J1434" s="56">
        <v>1118.49</v>
      </c>
    </row>
    <row r="1435" spans="1:10" x14ac:dyDescent="0.25">
      <c r="A1435">
        <v>1002</v>
      </c>
      <c r="B1435" t="s">
        <v>28</v>
      </c>
      <c r="C1435" t="s">
        <v>31</v>
      </c>
      <c r="D1435" s="74">
        <v>43300</v>
      </c>
      <c r="E1435">
        <v>5</v>
      </c>
      <c r="F1435">
        <v>41</v>
      </c>
      <c r="G1435">
        <v>200</v>
      </c>
      <c r="H1435">
        <v>801.42500000000007</v>
      </c>
      <c r="I1435" s="56">
        <v>9</v>
      </c>
      <c r="J1435" s="56">
        <v>911.55</v>
      </c>
    </row>
    <row r="1436" spans="1:10" x14ac:dyDescent="0.25">
      <c r="A1436">
        <v>1002</v>
      </c>
      <c r="B1436" t="s">
        <v>28</v>
      </c>
      <c r="C1436" t="s">
        <v>32</v>
      </c>
      <c r="D1436" s="74">
        <v>43300</v>
      </c>
      <c r="E1436">
        <v>5</v>
      </c>
      <c r="F1436">
        <v>41</v>
      </c>
      <c r="G1436">
        <v>200</v>
      </c>
      <c r="H1436">
        <v>801.42500000000007</v>
      </c>
      <c r="I1436" s="56">
        <v>8</v>
      </c>
      <c r="J1436" s="56">
        <v>908.19</v>
      </c>
    </row>
    <row r="1437" spans="1:10" x14ac:dyDescent="0.25">
      <c r="A1437">
        <v>1002</v>
      </c>
      <c r="B1437" t="s">
        <v>28</v>
      </c>
      <c r="C1437" t="s">
        <v>33</v>
      </c>
      <c r="D1437" s="74">
        <v>43300</v>
      </c>
      <c r="E1437">
        <v>5</v>
      </c>
      <c r="F1437">
        <v>41</v>
      </c>
      <c r="G1437">
        <v>200</v>
      </c>
      <c r="H1437">
        <v>801.42500000000007</v>
      </c>
      <c r="I1437" s="56">
        <v>7</v>
      </c>
      <c r="J1437" s="56">
        <v>883.36</v>
      </c>
    </row>
    <row r="1438" spans="1:10" x14ac:dyDescent="0.25">
      <c r="A1438">
        <v>1002</v>
      </c>
      <c r="B1438" t="s">
        <v>28</v>
      </c>
      <c r="C1438" t="s">
        <v>35</v>
      </c>
      <c r="D1438" s="74">
        <v>43300</v>
      </c>
      <c r="E1438">
        <v>5</v>
      </c>
      <c r="F1438">
        <v>41</v>
      </c>
      <c r="G1438">
        <v>200</v>
      </c>
      <c r="H1438">
        <v>801.42500000000007</v>
      </c>
      <c r="I1438" s="56">
        <v>7</v>
      </c>
      <c r="J1438" s="56">
        <v>873.94</v>
      </c>
    </row>
    <row r="1439" spans="1:10" x14ac:dyDescent="0.25">
      <c r="A1439">
        <v>1003</v>
      </c>
      <c r="B1439" t="s">
        <v>72</v>
      </c>
      <c r="C1439" t="s">
        <v>31</v>
      </c>
      <c r="D1439" s="74">
        <v>43300</v>
      </c>
      <c r="E1439">
        <v>5</v>
      </c>
      <c r="F1439">
        <v>41</v>
      </c>
      <c r="G1439">
        <v>200</v>
      </c>
      <c r="H1439">
        <v>801.42500000000007</v>
      </c>
      <c r="I1439" s="56">
        <v>9</v>
      </c>
      <c r="J1439" s="56">
        <v>1200.76</v>
      </c>
    </row>
    <row r="1440" spans="1:10" x14ac:dyDescent="0.25">
      <c r="A1440">
        <v>1003</v>
      </c>
      <c r="B1440" t="s">
        <v>72</v>
      </c>
      <c r="C1440" t="s">
        <v>32</v>
      </c>
      <c r="D1440" s="74">
        <v>43300</v>
      </c>
      <c r="E1440">
        <v>5</v>
      </c>
      <c r="F1440">
        <v>41</v>
      </c>
      <c r="G1440">
        <v>200</v>
      </c>
      <c r="H1440">
        <v>801.42500000000007</v>
      </c>
      <c r="I1440" s="56">
        <v>8</v>
      </c>
      <c r="J1440" s="56">
        <v>1207.99</v>
      </c>
    </row>
    <row r="1441" spans="1:10" x14ac:dyDescent="0.25">
      <c r="A1441">
        <v>1003</v>
      </c>
      <c r="B1441" t="s">
        <v>72</v>
      </c>
      <c r="C1441" t="s">
        <v>34</v>
      </c>
      <c r="D1441" s="74">
        <v>43300</v>
      </c>
      <c r="E1441">
        <v>5</v>
      </c>
      <c r="F1441">
        <v>41</v>
      </c>
      <c r="G1441">
        <v>200</v>
      </c>
      <c r="H1441">
        <v>801.42500000000007</v>
      </c>
      <c r="I1441" s="56">
        <v>7</v>
      </c>
      <c r="J1441" s="56">
        <v>1279.25</v>
      </c>
    </row>
    <row r="1442" spans="1:10" x14ac:dyDescent="0.25">
      <c r="A1442">
        <v>1003</v>
      </c>
      <c r="B1442" t="s">
        <v>72</v>
      </c>
      <c r="C1442" t="s">
        <v>35</v>
      </c>
      <c r="D1442" s="74">
        <v>43300</v>
      </c>
      <c r="E1442">
        <v>5</v>
      </c>
      <c r="F1442">
        <v>41</v>
      </c>
      <c r="G1442">
        <v>200</v>
      </c>
      <c r="H1442">
        <v>801.42500000000007</v>
      </c>
      <c r="I1442" s="56">
        <v>7</v>
      </c>
      <c r="J1442" s="56">
        <v>952.73</v>
      </c>
    </row>
    <row r="1443" spans="1:10" x14ac:dyDescent="0.25">
      <c r="A1443">
        <v>1004</v>
      </c>
      <c r="B1443" t="s">
        <v>69</v>
      </c>
      <c r="C1443" t="s">
        <v>31</v>
      </c>
      <c r="D1443" s="74">
        <v>43300</v>
      </c>
      <c r="E1443">
        <v>5</v>
      </c>
      <c r="F1443">
        <v>41</v>
      </c>
      <c r="G1443">
        <v>200</v>
      </c>
      <c r="H1443">
        <v>801.42500000000007</v>
      </c>
      <c r="I1443" s="56">
        <v>5</v>
      </c>
      <c r="J1443" s="56">
        <v>731.61</v>
      </c>
    </row>
    <row r="1444" spans="1:10" x14ac:dyDescent="0.25">
      <c r="A1444">
        <v>1004</v>
      </c>
      <c r="B1444" t="s">
        <v>69</v>
      </c>
      <c r="C1444" t="s">
        <v>32</v>
      </c>
      <c r="D1444" s="74">
        <v>43300</v>
      </c>
      <c r="E1444">
        <v>5</v>
      </c>
      <c r="F1444">
        <v>41</v>
      </c>
      <c r="G1444">
        <v>200</v>
      </c>
      <c r="H1444">
        <v>801.42500000000007</v>
      </c>
      <c r="I1444" s="56">
        <v>6</v>
      </c>
      <c r="J1444" s="56">
        <v>590.29999999999995</v>
      </c>
    </row>
    <row r="1445" spans="1:10" x14ac:dyDescent="0.25">
      <c r="A1445">
        <v>1004</v>
      </c>
      <c r="B1445" t="s">
        <v>69</v>
      </c>
      <c r="C1445" t="s">
        <v>33</v>
      </c>
      <c r="D1445" s="74">
        <v>43300</v>
      </c>
      <c r="E1445">
        <v>5</v>
      </c>
      <c r="F1445">
        <v>41</v>
      </c>
      <c r="G1445">
        <v>200</v>
      </c>
      <c r="H1445">
        <v>801.42500000000007</v>
      </c>
      <c r="I1445" s="56">
        <v>6</v>
      </c>
      <c r="J1445" s="56">
        <v>581.34</v>
      </c>
    </row>
    <row r="1446" spans="1:10" x14ac:dyDescent="0.25">
      <c r="A1446">
        <v>1004</v>
      </c>
      <c r="B1446" t="s">
        <v>69</v>
      </c>
      <c r="C1446" t="s">
        <v>34</v>
      </c>
      <c r="D1446" s="74">
        <v>43300</v>
      </c>
      <c r="E1446">
        <v>5</v>
      </c>
      <c r="F1446">
        <v>41</v>
      </c>
      <c r="G1446">
        <v>200</v>
      </c>
      <c r="H1446">
        <v>801.42500000000007</v>
      </c>
      <c r="I1446" s="56">
        <v>7</v>
      </c>
      <c r="J1446" s="56">
        <v>937.7</v>
      </c>
    </row>
    <row r="1447" spans="1:10" x14ac:dyDescent="0.25">
      <c r="A1447">
        <v>1004</v>
      </c>
      <c r="B1447" t="s">
        <v>69</v>
      </c>
      <c r="C1447" t="s">
        <v>35</v>
      </c>
      <c r="D1447" s="74">
        <v>43300</v>
      </c>
      <c r="E1447">
        <v>5</v>
      </c>
      <c r="F1447">
        <v>41</v>
      </c>
      <c r="G1447">
        <v>200</v>
      </c>
      <c r="H1447">
        <v>801.42500000000007</v>
      </c>
      <c r="I1447" s="56">
        <v>8</v>
      </c>
      <c r="J1447" s="56">
        <v>755.49</v>
      </c>
    </row>
    <row r="1448" spans="1:10" x14ac:dyDescent="0.25">
      <c r="A1448">
        <v>1005</v>
      </c>
      <c r="B1448" t="s">
        <v>69</v>
      </c>
      <c r="C1448" t="s">
        <v>31</v>
      </c>
      <c r="D1448" s="74">
        <v>43300</v>
      </c>
      <c r="E1448">
        <v>5</v>
      </c>
      <c r="F1448">
        <v>41</v>
      </c>
      <c r="G1448">
        <v>200</v>
      </c>
      <c r="H1448">
        <v>801.42500000000007</v>
      </c>
      <c r="I1448" s="56">
        <v>9</v>
      </c>
      <c r="J1448" s="56">
        <v>922.36</v>
      </c>
    </row>
    <row r="1449" spans="1:10" x14ac:dyDescent="0.25">
      <c r="A1449">
        <v>1005</v>
      </c>
      <c r="B1449" t="s">
        <v>69</v>
      </c>
      <c r="C1449" t="s">
        <v>32</v>
      </c>
      <c r="D1449" s="74">
        <v>43300</v>
      </c>
      <c r="E1449">
        <v>5</v>
      </c>
      <c r="F1449">
        <v>41</v>
      </c>
      <c r="G1449">
        <v>200</v>
      </c>
      <c r="H1449">
        <v>801.42500000000007</v>
      </c>
      <c r="I1449" s="56">
        <v>8</v>
      </c>
      <c r="J1449" s="56">
        <v>1020.43</v>
      </c>
    </row>
    <row r="1450" spans="1:10" x14ac:dyDescent="0.25">
      <c r="A1450">
        <v>1005</v>
      </c>
      <c r="B1450" t="s">
        <v>69</v>
      </c>
      <c r="C1450" t="s">
        <v>33</v>
      </c>
      <c r="D1450" s="74">
        <v>43300</v>
      </c>
      <c r="E1450">
        <v>5</v>
      </c>
      <c r="F1450">
        <v>41</v>
      </c>
      <c r="G1450">
        <v>200</v>
      </c>
      <c r="H1450">
        <v>801.42500000000007</v>
      </c>
      <c r="I1450" s="56">
        <v>8</v>
      </c>
      <c r="J1450" s="56">
        <v>1203.6400000000001</v>
      </c>
    </row>
    <row r="1451" spans="1:10" x14ac:dyDescent="0.25">
      <c r="A1451">
        <v>1005</v>
      </c>
      <c r="B1451" t="s">
        <v>69</v>
      </c>
      <c r="C1451" t="s">
        <v>34</v>
      </c>
      <c r="D1451" s="74">
        <v>43300</v>
      </c>
      <c r="E1451">
        <v>5</v>
      </c>
      <c r="F1451">
        <v>41</v>
      </c>
      <c r="G1451">
        <v>200</v>
      </c>
      <c r="H1451">
        <v>801.42500000000007</v>
      </c>
      <c r="I1451" s="56">
        <v>8</v>
      </c>
      <c r="J1451" s="56">
        <v>840.75</v>
      </c>
    </row>
    <row r="1452" spans="1:10" x14ac:dyDescent="0.25">
      <c r="A1452">
        <v>1005</v>
      </c>
      <c r="B1452" t="s">
        <v>69</v>
      </c>
      <c r="C1452" t="s">
        <v>35</v>
      </c>
      <c r="D1452" s="74">
        <v>43300</v>
      </c>
      <c r="E1452">
        <v>5</v>
      </c>
      <c r="F1452">
        <v>41</v>
      </c>
      <c r="G1452">
        <v>200</v>
      </c>
      <c r="H1452">
        <v>801.42500000000007</v>
      </c>
      <c r="I1452" s="56">
        <v>9</v>
      </c>
      <c r="J1452" s="56">
        <v>1156.8599999999999</v>
      </c>
    </row>
    <row r="1453" spans="1:10" x14ac:dyDescent="0.25">
      <c r="A1453">
        <v>1006</v>
      </c>
      <c r="B1453" t="s">
        <v>72</v>
      </c>
      <c r="C1453" t="s">
        <v>32</v>
      </c>
      <c r="D1453" s="74">
        <v>43300</v>
      </c>
      <c r="E1453">
        <v>5</v>
      </c>
      <c r="F1453">
        <v>41</v>
      </c>
      <c r="G1453">
        <v>200</v>
      </c>
      <c r="H1453">
        <v>801.42500000000007</v>
      </c>
      <c r="I1453" s="56">
        <v>8</v>
      </c>
      <c r="J1453" s="56">
        <v>1251.3</v>
      </c>
    </row>
    <row r="1454" spans="1:10" x14ac:dyDescent="0.25">
      <c r="A1454">
        <v>1006</v>
      </c>
      <c r="B1454" t="s">
        <v>72</v>
      </c>
      <c r="C1454" t="s">
        <v>33</v>
      </c>
      <c r="D1454" s="74">
        <v>43300</v>
      </c>
      <c r="E1454">
        <v>5</v>
      </c>
      <c r="F1454">
        <v>41</v>
      </c>
      <c r="G1454">
        <v>200</v>
      </c>
      <c r="H1454">
        <v>801.42500000000007</v>
      </c>
      <c r="I1454" s="56">
        <v>9</v>
      </c>
      <c r="J1454" s="56">
        <v>1076.72</v>
      </c>
    </row>
    <row r="1455" spans="1:10" x14ac:dyDescent="0.25">
      <c r="A1455">
        <v>1006</v>
      </c>
      <c r="B1455" t="s">
        <v>72</v>
      </c>
      <c r="C1455" t="s">
        <v>34</v>
      </c>
      <c r="D1455" s="74">
        <v>43300</v>
      </c>
      <c r="E1455">
        <v>5</v>
      </c>
      <c r="F1455">
        <v>41</v>
      </c>
      <c r="G1455">
        <v>200</v>
      </c>
      <c r="H1455">
        <v>801.42500000000007</v>
      </c>
      <c r="I1455" s="56">
        <v>9</v>
      </c>
      <c r="J1455" s="56">
        <v>1091.55</v>
      </c>
    </row>
    <row r="1456" spans="1:10" x14ac:dyDescent="0.25">
      <c r="A1456">
        <v>1006</v>
      </c>
      <c r="B1456" t="s">
        <v>72</v>
      </c>
      <c r="C1456" t="s">
        <v>35</v>
      </c>
      <c r="D1456" s="74">
        <v>43300</v>
      </c>
      <c r="E1456">
        <v>5</v>
      </c>
      <c r="F1456">
        <v>41</v>
      </c>
      <c r="G1456">
        <v>200</v>
      </c>
      <c r="H1456">
        <v>801.42500000000007</v>
      </c>
      <c r="I1456" s="56">
        <v>8</v>
      </c>
      <c r="J1456" s="56">
        <v>1327.91</v>
      </c>
    </row>
    <row r="1457" spans="1:10" x14ac:dyDescent="0.25">
      <c r="A1457">
        <v>1007</v>
      </c>
      <c r="B1457" t="s">
        <v>70</v>
      </c>
      <c r="C1457" t="s">
        <v>31</v>
      </c>
      <c r="D1457" s="74">
        <v>43300</v>
      </c>
      <c r="E1457">
        <v>5</v>
      </c>
      <c r="F1457">
        <v>41</v>
      </c>
      <c r="G1457">
        <v>200</v>
      </c>
      <c r="H1457">
        <v>801.42500000000007</v>
      </c>
      <c r="I1457" s="56">
        <v>6</v>
      </c>
      <c r="J1457" s="56">
        <v>623.75</v>
      </c>
    </row>
    <row r="1458" spans="1:10" x14ac:dyDescent="0.25">
      <c r="A1458">
        <v>1007</v>
      </c>
      <c r="B1458" t="s">
        <v>70</v>
      </c>
      <c r="C1458" t="s">
        <v>32</v>
      </c>
      <c r="D1458" s="74">
        <v>43300</v>
      </c>
      <c r="E1458">
        <v>5</v>
      </c>
      <c r="F1458">
        <v>41</v>
      </c>
      <c r="G1458">
        <v>200</v>
      </c>
      <c r="H1458">
        <v>801.42500000000007</v>
      </c>
      <c r="I1458" s="56">
        <v>7</v>
      </c>
      <c r="J1458" s="56">
        <v>461.45</v>
      </c>
    </row>
    <row r="1459" spans="1:10" x14ac:dyDescent="0.25">
      <c r="A1459">
        <v>1007</v>
      </c>
      <c r="B1459" t="s">
        <v>70</v>
      </c>
      <c r="C1459" t="s">
        <v>33</v>
      </c>
      <c r="D1459" s="74">
        <v>43300</v>
      </c>
      <c r="E1459">
        <v>5</v>
      </c>
      <c r="F1459">
        <v>41</v>
      </c>
      <c r="G1459">
        <v>200</v>
      </c>
      <c r="H1459">
        <v>801.42500000000007</v>
      </c>
      <c r="I1459" s="56">
        <v>7</v>
      </c>
      <c r="J1459" s="56">
        <v>554.04</v>
      </c>
    </row>
    <row r="1460" spans="1:10" x14ac:dyDescent="0.25">
      <c r="A1460">
        <v>1007</v>
      </c>
      <c r="B1460" t="s">
        <v>70</v>
      </c>
      <c r="C1460" t="s">
        <v>34</v>
      </c>
      <c r="D1460" s="74">
        <v>43300</v>
      </c>
      <c r="E1460">
        <v>5</v>
      </c>
      <c r="F1460">
        <v>41</v>
      </c>
      <c r="G1460">
        <v>200</v>
      </c>
      <c r="H1460">
        <v>801.42500000000007</v>
      </c>
      <c r="I1460" s="56">
        <v>5</v>
      </c>
      <c r="J1460" s="56">
        <v>871.58</v>
      </c>
    </row>
    <row r="1461" spans="1:10" x14ac:dyDescent="0.25">
      <c r="A1461">
        <v>1007</v>
      </c>
      <c r="B1461" t="s">
        <v>70</v>
      </c>
      <c r="C1461" t="s">
        <v>35</v>
      </c>
      <c r="D1461" s="74">
        <v>43300</v>
      </c>
      <c r="E1461">
        <v>5</v>
      </c>
      <c r="F1461">
        <v>41</v>
      </c>
      <c r="G1461">
        <v>200</v>
      </c>
      <c r="H1461">
        <v>801.42500000000007</v>
      </c>
      <c r="I1461" s="56">
        <v>7</v>
      </c>
      <c r="J1461" s="56">
        <v>1017.15</v>
      </c>
    </row>
    <row r="1462" spans="1:10" x14ac:dyDescent="0.25">
      <c r="A1462">
        <v>1008</v>
      </c>
      <c r="B1462" t="s">
        <v>28</v>
      </c>
      <c r="C1462" t="s">
        <v>31</v>
      </c>
      <c r="D1462" s="74">
        <v>43300</v>
      </c>
      <c r="E1462">
        <v>5</v>
      </c>
      <c r="F1462">
        <v>41</v>
      </c>
      <c r="G1462">
        <v>200</v>
      </c>
      <c r="H1462">
        <v>801.42500000000007</v>
      </c>
      <c r="I1462" s="56">
        <v>10</v>
      </c>
      <c r="J1462" s="56">
        <v>1013.25</v>
      </c>
    </row>
    <row r="1463" spans="1:10" x14ac:dyDescent="0.25">
      <c r="A1463">
        <v>1008</v>
      </c>
      <c r="B1463" t="s">
        <v>28</v>
      </c>
      <c r="C1463" t="s">
        <v>32</v>
      </c>
      <c r="D1463" s="74">
        <v>43300</v>
      </c>
      <c r="E1463">
        <v>5</v>
      </c>
      <c r="F1463">
        <v>41</v>
      </c>
      <c r="G1463">
        <v>200</v>
      </c>
      <c r="H1463">
        <v>801.42500000000007</v>
      </c>
      <c r="I1463" s="56">
        <v>8</v>
      </c>
      <c r="J1463" s="56">
        <v>929.75</v>
      </c>
    </row>
    <row r="1464" spans="1:10" x14ac:dyDescent="0.25">
      <c r="A1464">
        <v>1008</v>
      </c>
      <c r="B1464" t="s">
        <v>28</v>
      </c>
      <c r="C1464" t="s">
        <v>33</v>
      </c>
      <c r="D1464" s="74">
        <v>43300</v>
      </c>
      <c r="E1464">
        <v>5</v>
      </c>
      <c r="F1464">
        <v>41</v>
      </c>
      <c r="G1464">
        <v>200</v>
      </c>
      <c r="H1464">
        <v>801.42500000000007</v>
      </c>
      <c r="I1464" s="56">
        <v>7</v>
      </c>
      <c r="J1464" s="56">
        <v>887.15</v>
      </c>
    </row>
    <row r="1465" spans="1:10" x14ac:dyDescent="0.25">
      <c r="A1465">
        <v>1008</v>
      </c>
      <c r="B1465" t="s">
        <v>28</v>
      </c>
      <c r="C1465" t="s">
        <v>34</v>
      </c>
      <c r="D1465" s="74">
        <v>43300</v>
      </c>
      <c r="E1465">
        <v>5</v>
      </c>
      <c r="F1465">
        <v>41</v>
      </c>
      <c r="G1465">
        <v>200</v>
      </c>
      <c r="H1465">
        <v>801.42500000000007</v>
      </c>
      <c r="I1465" s="56">
        <v>6</v>
      </c>
      <c r="J1465" s="56">
        <v>977</v>
      </c>
    </row>
    <row r="1466" spans="1:10" x14ac:dyDescent="0.25">
      <c r="A1466">
        <v>1008</v>
      </c>
      <c r="B1466" t="s">
        <v>28</v>
      </c>
      <c r="C1466" t="s">
        <v>35</v>
      </c>
      <c r="D1466" s="74">
        <v>43300</v>
      </c>
      <c r="E1466">
        <v>5</v>
      </c>
      <c r="F1466">
        <v>41</v>
      </c>
      <c r="G1466">
        <v>200</v>
      </c>
      <c r="H1466">
        <v>801.42500000000007</v>
      </c>
      <c r="I1466" s="56">
        <v>8</v>
      </c>
      <c r="J1466" s="56">
        <v>1097.6099999999999</v>
      </c>
    </row>
    <row r="1467" spans="1:10" x14ac:dyDescent="0.25">
      <c r="A1467">
        <v>1009</v>
      </c>
      <c r="B1467" t="s">
        <v>28</v>
      </c>
      <c r="C1467" t="s">
        <v>31</v>
      </c>
      <c r="D1467" s="74">
        <v>43300</v>
      </c>
      <c r="E1467">
        <v>5</v>
      </c>
      <c r="F1467">
        <v>41</v>
      </c>
      <c r="G1467">
        <v>200</v>
      </c>
      <c r="H1467">
        <v>801.42500000000007</v>
      </c>
      <c r="I1467" s="56">
        <v>13</v>
      </c>
      <c r="J1467" s="56">
        <v>816.65</v>
      </c>
    </row>
    <row r="1468" spans="1:10" x14ac:dyDescent="0.25">
      <c r="A1468">
        <v>1009</v>
      </c>
      <c r="B1468" t="s">
        <v>28</v>
      </c>
      <c r="C1468" t="s">
        <v>32</v>
      </c>
      <c r="D1468" s="74">
        <v>43300</v>
      </c>
      <c r="E1468">
        <v>5</v>
      </c>
      <c r="F1468">
        <v>41</v>
      </c>
      <c r="G1468">
        <v>200</v>
      </c>
      <c r="H1468">
        <v>801.42500000000007</v>
      </c>
      <c r="I1468" s="56">
        <v>8</v>
      </c>
      <c r="J1468" s="56">
        <v>1447.21</v>
      </c>
    </row>
    <row r="1469" spans="1:10" x14ac:dyDescent="0.25">
      <c r="A1469">
        <v>1009</v>
      </c>
      <c r="B1469" t="s">
        <v>28</v>
      </c>
      <c r="C1469" t="s">
        <v>33</v>
      </c>
      <c r="D1469" s="74">
        <v>43300</v>
      </c>
      <c r="E1469">
        <v>5</v>
      </c>
      <c r="F1469">
        <v>41</v>
      </c>
      <c r="G1469">
        <v>200</v>
      </c>
      <c r="H1469">
        <v>801.42500000000007</v>
      </c>
      <c r="I1469" s="56">
        <v>8</v>
      </c>
      <c r="J1469" s="56">
        <v>1218.3399999999999</v>
      </c>
    </row>
    <row r="1470" spans="1:10" x14ac:dyDescent="0.25">
      <c r="A1470">
        <v>1009</v>
      </c>
      <c r="B1470" t="s">
        <v>28</v>
      </c>
      <c r="C1470" t="s">
        <v>34</v>
      </c>
      <c r="D1470" s="74">
        <v>43300</v>
      </c>
      <c r="E1470">
        <v>5</v>
      </c>
      <c r="F1470">
        <v>41</v>
      </c>
      <c r="G1470">
        <v>200</v>
      </c>
      <c r="H1470">
        <v>801.42500000000007</v>
      </c>
      <c r="I1470" s="56">
        <v>12</v>
      </c>
      <c r="J1470" s="56">
        <v>875.83</v>
      </c>
    </row>
    <row r="1471" spans="1:10" x14ac:dyDescent="0.25">
      <c r="A1471">
        <v>1009</v>
      </c>
      <c r="B1471" t="s">
        <v>28</v>
      </c>
      <c r="C1471" t="s">
        <v>35</v>
      </c>
      <c r="D1471" s="74">
        <v>43300</v>
      </c>
      <c r="E1471">
        <v>5</v>
      </c>
      <c r="F1471">
        <v>41</v>
      </c>
      <c r="G1471">
        <v>200</v>
      </c>
      <c r="H1471">
        <v>801.42500000000007</v>
      </c>
      <c r="I1471" s="56">
        <v>7</v>
      </c>
      <c r="J1471" s="56">
        <v>826.16</v>
      </c>
    </row>
    <row r="1472" spans="1:10" x14ac:dyDescent="0.25">
      <c r="A1472">
        <v>1010</v>
      </c>
      <c r="B1472" t="s">
        <v>69</v>
      </c>
      <c r="C1472" t="s">
        <v>31</v>
      </c>
      <c r="D1472" s="74">
        <v>43300</v>
      </c>
      <c r="E1472">
        <v>5</v>
      </c>
      <c r="F1472">
        <v>41</v>
      </c>
      <c r="G1472">
        <v>200</v>
      </c>
      <c r="H1472">
        <v>801.42500000000007</v>
      </c>
      <c r="I1472" s="56">
        <v>8</v>
      </c>
      <c r="J1472" s="56">
        <v>1284.04</v>
      </c>
    </row>
    <row r="1473" spans="1:10" x14ac:dyDescent="0.25">
      <c r="A1473">
        <v>1010</v>
      </c>
      <c r="B1473" t="s">
        <v>69</v>
      </c>
      <c r="C1473" t="s">
        <v>32</v>
      </c>
      <c r="D1473" s="74">
        <v>43300</v>
      </c>
      <c r="E1473">
        <v>5</v>
      </c>
      <c r="F1473">
        <v>41</v>
      </c>
      <c r="G1473">
        <v>200</v>
      </c>
      <c r="H1473">
        <v>801.42500000000007</v>
      </c>
      <c r="I1473" s="56">
        <v>8</v>
      </c>
      <c r="J1473" s="56">
        <v>956.89</v>
      </c>
    </row>
    <row r="1474" spans="1:10" x14ac:dyDescent="0.25">
      <c r="A1474">
        <v>1010</v>
      </c>
      <c r="B1474" t="s">
        <v>69</v>
      </c>
      <c r="C1474" t="s">
        <v>33</v>
      </c>
      <c r="D1474" s="74">
        <v>43300</v>
      </c>
      <c r="E1474">
        <v>5</v>
      </c>
      <c r="F1474">
        <v>41</v>
      </c>
      <c r="G1474">
        <v>200</v>
      </c>
      <c r="H1474">
        <v>801.42500000000007</v>
      </c>
      <c r="I1474" s="56">
        <v>9</v>
      </c>
      <c r="J1474" s="56">
        <v>1185.26</v>
      </c>
    </row>
    <row r="1475" spans="1:10" x14ac:dyDescent="0.25">
      <c r="A1475">
        <v>1010</v>
      </c>
      <c r="B1475" t="s">
        <v>69</v>
      </c>
      <c r="C1475" t="s">
        <v>34</v>
      </c>
      <c r="D1475" s="74">
        <v>43300</v>
      </c>
      <c r="E1475">
        <v>5</v>
      </c>
      <c r="F1475">
        <v>41</v>
      </c>
      <c r="G1475">
        <v>200</v>
      </c>
      <c r="H1475">
        <v>801.42500000000007</v>
      </c>
      <c r="I1475" s="56">
        <v>7</v>
      </c>
      <c r="J1475" s="56">
        <v>796.76</v>
      </c>
    </row>
    <row r="1476" spans="1:10" x14ac:dyDescent="0.25">
      <c r="A1476">
        <v>1010</v>
      </c>
      <c r="B1476" t="s">
        <v>69</v>
      </c>
      <c r="C1476" t="s">
        <v>35</v>
      </c>
      <c r="D1476" s="74">
        <v>43300</v>
      </c>
      <c r="E1476">
        <v>5</v>
      </c>
      <c r="F1476">
        <v>41</v>
      </c>
      <c r="G1476">
        <v>200</v>
      </c>
      <c r="H1476">
        <v>801.42500000000007</v>
      </c>
      <c r="I1476" s="56">
        <v>8</v>
      </c>
      <c r="J1476" s="56">
        <v>1274.53</v>
      </c>
    </row>
    <row r="1477" spans="1:10" x14ac:dyDescent="0.25">
      <c r="A1477">
        <v>1011</v>
      </c>
      <c r="B1477" t="s">
        <v>72</v>
      </c>
      <c r="C1477" t="s">
        <v>31</v>
      </c>
      <c r="D1477" s="74">
        <v>43300</v>
      </c>
      <c r="E1477">
        <v>5</v>
      </c>
      <c r="F1477">
        <v>41</v>
      </c>
      <c r="G1477">
        <v>200</v>
      </c>
      <c r="H1477">
        <v>801.42500000000007</v>
      </c>
      <c r="I1477" s="56">
        <v>10</v>
      </c>
      <c r="J1477" s="56">
        <v>1036.74</v>
      </c>
    </row>
    <row r="1478" spans="1:10" x14ac:dyDescent="0.25">
      <c r="A1478">
        <v>1011</v>
      </c>
      <c r="B1478" t="s">
        <v>72</v>
      </c>
      <c r="C1478" t="s">
        <v>32</v>
      </c>
      <c r="D1478" s="74">
        <v>43300</v>
      </c>
      <c r="E1478">
        <v>5</v>
      </c>
      <c r="F1478">
        <v>41</v>
      </c>
      <c r="G1478">
        <v>200</v>
      </c>
      <c r="H1478">
        <v>801.42500000000007</v>
      </c>
      <c r="I1478" s="56">
        <v>7</v>
      </c>
      <c r="J1478" s="56">
        <v>809.33</v>
      </c>
    </row>
    <row r="1479" spans="1:10" x14ac:dyDescent="0.25">
      <c r="A1479">
        <v>1011</v>
      </c>
      <c r="B1479" t="s">
        <v>72</v>
      </c>
      <c r="C1479" t="s">
        <v>33</v>
      </c>
      <c r="D1479" s="74">
        <v>43300</v>
      </c>
      <c r="E1479">
        <v>5</v>
      </c>
      <c r="F1479">
        <v>41</v>
      </c>
      <c r="G1479">
        <v>200</v>
      </c>
      <c r="H1479">
        <v>801.42500000000007</v>
      </c>
      <c r="I1479" s="56">
        <v>10</v>
      </c>
      <c r="J1479" s="56">
        <v>1032.1400000000001</v>
      </c>
    </row>
    <row r="1480" spans="1:10" x14ac:dyDescent="0.25">
      <c r="A1480">
        <v>1011</v>
      </c>
      <c r="B1480" t="s">
        <v>72</v>
      </c>
      <c r="C1480" t="s">
        <v>34</v>
      </c>
      <c r="D1480" s="74">
        <v>43300</v>
      </c>
      <c r="E1480">
        <v>5</v>
      </c>
      <c r="F1480">
        <v>41</v>
      </c>
      <c r="G1480">
        <v>200</v>
      </c>
      <c r="H1480">
        <v>801.42500000000007</v>
      </c>
      <c r="I1480" s="56">
        <v>9</v>
      </c>
      <c r="J1480" s="56">
        <v>1166.79</v>
      </c>
    </row>
    <row r="1481" spans="1:10" x14ac:dyDescent="0.25">
      <c r="A1481">
        <v>1011</v>
      </c>
      <c r="B1481" t="s">
        <v>72</v>
      </c>
      <c r="C1481" t="s">
        <v>35</v>
      </c>
      <c r="D1481" s="74">
        <v>43300</v>
      </c>
      <c r="E1481">
        <v>5</v>
      </c>
      <c r="F1481">
        <v>41</v>
      </c>
      <c r="G1481">
        <v>200</v>
      </c>
      <c r="H1481">
        <v>801.42500000000007</v>
      </c>
      <c r="I1481" s="56">
        <v>7</v>
      </c>
      <c r="J1481" s="56">
        <v>926.31</v>
      </c>
    </row>
    <row r="1482" spans="1:10" x14ac:dyDescent="0.25">
      <c r="A1482">
        <v>1012</v>
      </c>
      <c r="B1482" t="s">
        <v>70</v>
      </c>
      <c r="C1482" t="s">
        <v>31</v>
      </c>
      <c r="D1482" s="74">
        <v>43300</v>
      </c>
      <c r="E1482">
        <v>5</v>
      </c>
      <c r="F1482">
        <v>41</v>
      </c>
      <c r="G1482">
        <v>200</v>
      </c>
      <c r="H1482">
        <v>801.42500000000007</v>
      </c>
      <c r="I1482" s="56">
        <v>9</v>
      </c>
      <c r="J1482" s="56">
        <v>671.08</v>
      </c>
    </row>
    <row r="1483" spans="1:10" x14ac:dyDescent="0.25">
      <c r="A1483">
        <v>1012</v>
      </c>
      <c r="B1483" t="s">
        <v>70</v>
      </c>
      <c r="C1483" t="s">
        <v>32</v>
      </c>
      <c r="D1483" s="74">
        <v>43300</v>
      </c>
      <c r="E1483">
        <v>5</v>
      </c>
      <c r="F1483">
        <v>41</v>
      </c>
      <c r="G1483">
        <v>200</v>
      </c>
      <c r="H1483">
        <v>801.42500000000007</v>
      </c>
      <c r="I1483" s="56">
        <v>7</v>
      </c>
      <c r="J1483" s="56">
        <v>1100.47</v>
      </c>
    </row>
    <row r="1484" spans="1:10" x14ac:dyDescent="0.25">
      <c r="A1484">
        <v>1012</v>
      </c>
      <c r="B1484" t="s">
        <v>70</v>
      </c>
      <c r="C1484" t="s">
        <v>33</v>
      </c>
      <c r="D1484" s="74">
        <v>43300</v>
      </c>
      <c r="E1484">
        <v>5</v>
      </c>
      <c r="F1484">
        <v>41</v>
      </c>
      <c r="G1484">
        <v>200</v>
      </c>
      <c r="H1484">
        <v>801.42500000000007</v>
      </c>
      <c r="I1484" s="56">
        <v>6</v>
      </c>
      <c r="J1484" s="56">
        <v>1318.25</v>
      </c>
    </row>
    <row r="1485" spans="1:10" x14ac:dyDescent="0.25">
      <c r="A1485">
        <v>1012</v>
      </c>
      <c r="B1485" t="s">
        <v>70</v>
      </c>
      <c r="C1485" t="s">
        <v>34</v>
      </c>
      <c r="D1485" s="74">
        <v>43300</v>
      </c>
      <c r="E1485">
        <v>5</v>
      </c>
      <c r="F1485">
        <v>41</v>
      </c>
      <c r="G1485">
        <v>200</v>
      </c>
      <c r="H1485">
        <v>801.42500000000007</v>
      </c>
      <c r="I1485" s="56">
        <v>5</v>
      </c>
      <c r="J1485" s="56">
        <v>932.74</v>
      </c>
    </row>
    <row r="1486" spans="1:10" x14ac:dyDescent="0.25">
      <c r="A1486">
        <v>1012</v>
      </c>
      <c r="B1486" t="s">
        <v>70</v>
      </c>
      <c r="C1486" t="s">
        <v>35</v>
      </c>
      <c r="D1486" s="74">
        <v>43300</v>
      </c>
      <c r="E1486">
        <v>5</v>
      </c>
      <c r="F1486">
        <v>41</v>
      </c>
      <c r="G1486">
        <v>200</v>
      </c>
      <c r="H1486">
        <v>801.42500000000007</v>
      </c>
      <c r="I1486" s="56">
        <v>6</v>
      </c>
      <c r="J1486" s="56">
        <v>854.97</v>
      </c>
    </row>
    <row r="1487" spans="1:10" x14ac:dyDescent="0.25">
      <c r="A1487">
        <v>1001</v>
      </c>
      <c r="B1487" t="s">
        <v>70</v>
      </c>
      <c r="C1487" t="s">
        <v>31</v>
      </c>
      <c r="D1487" s="74">
        <v>43307</v>
      </c>
      <c r="E1487">
        <v>6</v>
      </c>
      <c r="F1487">
        <v>48</v>
      </c>
      <c r="G1487">
        <v>207</v>
      </c>
      <c r="H1487">
        <v>939.625</v>
      </c>
      <c r="I1487" s="56">
        <v>7</v>
      </c>
      <c r="J1487" s="56">
        <v>1381.93</v>
      </c>
    </row>
    <row r="1488" spans="1:10" x14ac:dyDescent="0.25">
      <c r="A1488">
        <v>1001</v>
      </c>
      <c r="B1488" t="s">
        <v>70</v>
      </c>
      <c r="C1488" t="s">
        <v>32</v>
      </c>
      <c r="D1488" s="74">
        <v>43307</v>
      </c>
      <c r="E1488">
        <v>6</v>
      </c>
      <c r="F1488">
        <v>48</v>
      </c>
      <c r="G1488">
        <v>207</v>
      </c>
      <c r="H1488">
        <v>939.625</v>
      </c>
      <c r="I1488" s="56">
        <v>6</v>
      </c>
      <c r="J1488" s="56">
        <v>563.46</v>
      </c>
    </row>
    <row r="1489" spans="1:10" x14ac:dyDescent="0.25">
      <c r="A1489">
        <v>1001</v>
      </c>
      <c r="B1489" t="s">
        <v>70</v>
      </c>
      <c r="C1489" t="s">
        <v>33</v>
      </c>
      <c r="D1489" s="74">
        <v>43307</v>
      </c>
      <c r="E1489">
        <v>6</v>
      </c>
      <c r="F1489">
        <v>48</v>
      </c>
      <c r="G1489">
        <v>207</v>
      </c>
      <c r="H1489">
        <v>939.625</v>
      </c>
      <c r="I1489" s="56">
        <v>8</v>
      </c>
      <c r="J1489" s="56">
        <v>758.15</v>
      </c>
    </row>
    <row r="1490" spans="1:10" x14ac:dyDescent="0.25">
      <c r="A1490">
        <v>1001</v>
      </c>
      <c r="B1490" t="s">
        <v>70</v>
      </c>
      <c r="C1490" t="s">
        <v>34</v>
      </c>
      <c r="D1490" s="74">
        <v>43307</v>
      </c>
      <c r="E1490">
        <v>6</v>
      </c>
      <c r="F1490">
        <v>48</v>
      </c>
      <c r="G1490">
        <v>207</v>
      </c>
      <c r="H1490">
        <v>939.625</v>
      </c>
      <c r="I1490" s="56">
        <v>10</v>
      </c>
      <c r="J1490" s="56">
        <v>1095.98</v>
      </c>
    </row>
    <row r="1491" spans="1:10" x14ac:dyDescent="0.25">
      <c r="A1491">
        <v>1002</v>
      </c>
      <c r="B1491" t="s">
        <v>28</v>
      </c>
      <c r="C1491" t="s">
        <v>31</v>
      </c>
      <c r="D1491" s="74">
        <v>43307</v>
      </c>
      <c r="E1491">
        <v>6</v>
      </c>
      <c r="F1491">
        <v>48</v>
      </c>
      <c r="G1491">
        <v>207</v>
      </c>
      <c r="H1491">
        <v>939.625</v>
      </c>
      <c r="I1491" s="56">
        <v>7</v>
      </c>
      <c r="J1491" s="56">
        <v>1107.78</v>
      </c>
    </row>
    <row r="1492" spans="1:10" x14ac:dyDescent="0.25">
      <c r="A1492">
        <v>1002</v>
      </c>
      <c r="B1492" t="s">
        <v>28</v>
      </c>
      <c r="C1492" t="s">
        <v>32</v>
      </c>
      <c r="D1492" s="74">
        <v>43307</v>
      </c>
      <c r="E1492">
        <v>6</v>
      </c>
      <c r="F1492">
        <v>48</v>
      </c>
      <c r="G1492">
        <v>207</v>
      </c>
      <c r="H1492">
        <v>939.625</v>
      </c>
      <c r="I1492" s="56">
        <v>6</v>
      </c>
      <c r="J1492" s="56">
        <v>815.92</v>
      </c>
    </row>
    <row r="1493" spans="1:10" x14ac:dyDescent="0.25">
      <c r="A1493">
        <v>1002</v>
      </c>
      <c r="B1493" t="s">
        <v>28</v>
      </c>
      <c r="C1493" t="s">
        <v>33</v>
      </c>
      <c r="D1493" s="74">
        <v>43307</v>
      </c>
      <c r="E1493">
        <v>6</v>
      </c>
      <c r="F1493">
        <v>48</v>
      </c>
      <c r="G1493">
        <v>207</v>
      </c>
      <c r="H1493">
        <v>939.625</v>
      </c>
      <c r="I1493" s="56">
        <v>7</v>
      </c>
      <c r="J1493" s="56">
        <v>964.39</v>
      </c>
    </row>
    <row r="1494" spans="1:10" x14ac:dyDescent="0.25">
      <c r="A1494">
        <v>1002</v>
      </c>
      <c r="B1494" t="s">
        <v>28</v>
      </c>
      <c r="C1494" t="s">
        <v>34</v>
      </c>
      <c r="D1494" s="74">
        <v>43307</v>
      </c>
      <c r="E1494">
        <v>6</v>
      </c>
      <c r="F1494">
        <v>48</v>
      </c>
      <c r="G1494">
        <v>207</v>
      </c>
      <c r="H1494">
        <v>939.625</v>
      </c>
      <c r="I1494" s="56">
        <v>6</v>
      </c>
      <c r="J1494" s="56">
        <v>771.54</v>
      </c>
    </row>
    <row r="1495" spans="1:10" x14ac:dyDescent="0.25">
      <c r="A1495">
        <v>1003</v>
      </c>
      <c r="B1495" t="s">
        <v>72</v>
      </c>
      <c r="C1495" t="s">
        <v>31</v>
      </c>
      <c r="D1495" s="74">
        <v>43307</v>
      </c>
      <c r="E1495">
        <v>6</v>
      </c>
      <c r="F1495">
        <v>48</v>
      </c>
      <c r="G1495">
        <v>207</v>
      </c>
      <c r="H1495">
        <v>939.625</v>
      </c>
      <c r="I1495" s="56">
        <v>7</v>
      </c>
      <c r="J1495" s="56">
        <v>1170.92</v>
      </c>
    </row>
    <row r="1496" spans="1:10" x14ac:dyDescent="0.25">
      <c r="A1496">
        <v>1003</v>
      </c>
      <c r="B1496" t="s">
        <v>72</v>
      </c>
      <c r="C1496" t="s">
        <v>32</v>
      </c>
      <c r="D1496" s="74">
        <v>43307</v>
      </c>
      <c r="E1496">
        <v>6</v>
      </c>
      <c r="F1496">
        <v>48</v>
      </c>
      <c r="G1496">
        <v>207</v>
      </c>
      <c r="H1496">
        <v>939.625</v>
      </c>
      <c r="I1496" s="56">
        <v>6</v>
      </c>
      <c r="J1496" s="56">
        <v>1123.0899999999999</v>
      </c>
    </row>
    <row r="1497" spans="1:10" x14ac:dyDescent="0.25">
      <c r="A1497">
        <v>1003</v>
      </c>
      <c r="B1497" t="s">
        <v>72</v>
      </c>
      <c r="C1497" t="s">
        <v>33</v>
      </c>
      <c r="D1497" s="74">
        <v>43307</v>
      </c>
      <c r="E1497">
        <v>6</v>
      </c>
      <c r="F1497">
        <v>48</v>
      </c>
      <c r="G1497">
        <v>207</v>
      </c>
      <c r="H1497">
        <v>939.625</v>
      </c>
      <c r="I1497" s="56">
        <v>6</v>
      </c>
      <c r="J1497" s="56">
        <v>1199.68</v>
      </c>
    </row>
    <row r="1498" spans="1:10" x14ac:dyDescent="0.25">
      <c r="A1498">
        <v>1003</v>
      </c>
      <c r="B1498" t="s">
        <v>72</v>
      </c>
      <c r="C1498" t="s">
        <v>34</v>
      </c>
      <c r="D1498" s="74">
        <v>43307</v>
      </c>
      <c r="E1498">
        <v>6</v>
      </c>
      <c r="F1498">
        <v>48</v>
      </c>
      <c r="G1498">
        <v>207</v>
      </c>
      <c r="H1498">
        <v>939.625</v>
      </c>
      <c r="I1498" s="56">
        <v>8</v>
      </c>
      <c r="J1498" s="56">
        <v>990.14</v>
      </c>
    </row>
    <row r="1499" spans="1:10" x14ac:dyDescent="0.25">
      <c r="A1499">
        <v>1003</v>
      </c>
      <c r="B1499" t="s">
        <v>72</v>
      </c>
      <c r="C1499" t="s">
        <v>35</v>
      </c>
      <c r="D1499" s="74">
        <v>43307</v>
      </c>
      <c r="E1499">
        <v>6</v>
      </c>
      <c r="F1499">
        <v>48</v>
      </c>
      <c r="G1499">
        <v>207</v>
      </c>
      <c r="H1499">
        <v>939.625</v>
      </c>
    </row>
    <row r="1500" spans="1:10" x14ac:dyDescent="0.25">
      <c r="A1500">
        <v>1004</v>
      </c>
      <c r="B1500" t="s">
        <v>69</v>
      </c>
      <c r="C1500" t="s">
        <v>31</v>
      </c>
      <c r="D1500" s="74">
        <v>43307</v>
      </c>
      <c r="E1500">
        <v>6</v>
      </c>
      <c r="F1500">
        <v>48</v>
      </c>
      <c r="G1500">
        <v>207</v>
      </c>
      <c r="H1500">
        <v>939.625</v>
      </c>
      <c r="I1500" s="56">
        <v>9</v>
      </c>
      <c r="J1500" s="56">
        <v>1097.29</v>
      </c>
    </row>
    <row r="1501" spans="1:10" x14ac:dyDescent="0.25">
      <c r="A1501">
        <v>1004</v>
      </c>
      <c r="B1501" t="s">
        <v>69</v>
      </c>
      <c r="C1501" t="s">
        <v>32</v>
      </c>
      <c r="D1501" s="74">
        <v>43307</v>
      </c>
      <c r="E1501">
        <v>6</v>
      </c>
      <c r="F1501">
        <v>48</v>
      </c>
      <c r="G1501">
        <v>207</v>
      </c>
      <c r="H1501">
        <v>939.625</v>
      </c>
      <c r="I1501" s="56">
        <v>9</v>
      </c>
      <c r="J1501" s="56">
        <v>1324.83</v>
      </c>
    </row>
    <row r="1502" spans="1:10" x14ac:dyDescent="0.25">
      <c r="A1502">
        <v>1004</v>
      </c>
      <c r="B1502" t="s">
        <v>69</v>
      </c>
      <c r="C1502" t="s">
        <v>33</v>
      </c>
      <c r="D1502" s="74">
        <v>43307</v>
      </c>
      <c r="E1502">
        <v>6</v>
      </c>
      <c r="F1502">
        <v>48</v>
      </c>
      <c r="G1502">
        <v>207</v>
      </c>
      <c r="H1502">
        <v>939.625</v>
      </c>
      <c r="I1502" s="56">
        <v>7</v>
      </c>
      <c r="J1502" s="56">
        <v>897.05</v>
      </c>
    </row>
    <row r="1503" spans="1:10" x14ac:dyDescent="0.25">
      <c r="A1503">
        <v>1004</v>
      </c>
      <c r="B1503" t="s">
        <v>69</v>
      </c>
      <c r="C1503" t="s">
        <v>35</v>
      </c>
      <c r="D1503" s="74">
        <v>43307</v>
      </c>
      <c r="E1503">
        <v>6</v>
      </c>
      <c r="F1503">
        <v>48</v>
      </c>
      <c r="G1503">
        <v>207</v>
      </c>
      <c r="H1503">
        <v>939.625</v>
      </c>
      <c r="I1503" s="56">
        <v>7</v>
      </c>
      <c r="J1503" s="56">
        <v>1327.91</v>
      </c>
    </row>
    <row r="1504" spans="1:10" x14ac:dyDescent="0.25">
      <c r="A1504">
        <v>1005</v>
      </c>
      <c r="B1504" t="s">
        <v>69</v>
      </c>
      <c r="C1504" t="s">
        <v>31</v>
      </c>
      <c r="D1504" s="74">
        <v>43307</v>
      </c>
      <c r="E1504">
        <v>6</v>
      </c>
      <c r="F1504">
        <v>48</v>
      </c>
      <c r="G1504">
        <v>207</v>
      </c>
      <c r="H1504">
        <v>939.625</v>
      </c>
      <c r="I1504" s="56">
        <v>8</v>
      </c>
      <c r="J1504" s="56">
        <v>1438.27</v>
      </c>
    </row>
    <row r="1505" spans="1:10" x14ac:dyDescent="0.25">
      <c r="A1505">
        <v>1005</v>
      </c>
      <c r="B1505" t="s">
        <v>69</v>
      </c>
      <c r="C1505" t="s">
        <v>32</v>
      </c>
      <c r="D1505" s="74">
        <v>43307</v>
      </c>
      <c r="E1505">
        <v>6</v>
      </c>
      <c r="F1505">
        <v>48</v>
      </c>
      <c r="G1505">
        <v>207</v>
      </c>
      <c r="H1505">
        <v>939.625</v>
      </c>
      <c r="I1505" s="56">
        <v>6</v>
      </c>
      <c r="J1505" s="56">
        <v>900.1</v>
      </c>
    </row>
    <row r="1506" spans="1:10" x14ac:dyDescent="0.25">
      <c r="A1506">
        <v>1005</v>
      </c>
      <c r="B1506" t="s">
        <v>69</v>
      </c>
      <c r="C1506" t="s">
        <v>33</v>
      </c>
      <c r="D1506" s="74">
        <v>43307</v>
      </c>
      <c r="E1506">
        <v>6</v>
      </c>
      <c r="F1506">
        <v>48</v>
      </c>
      <c r="G1506">
        <v>207</v>
      </c>
      <c r="H1506">
        <v>939.625</v>
      </c>
      <c r="I1506" s="56">
        <v>4</v>
      </c>
      <c r="J1506" s="56">
        <v>773.14</v>
      </c>
    </row>
    <row r="1507" spans="1:10" x14ac:dyDescent="0.25">
      <c r="A1507">
        <v>1005</v>
      </c>
      <c r="B1507" t="s">
        <v>69</v>
      </c>
      <c r="C1507" t="s">
        <v>34</v>
      </c>
      <c r="D1507" s="74">
        <v>43307</v>
      </c>
      <c r="E1507">
        <v>6</v>
      </c>
      <c r="F1507">
        <v>48</v>
      </c>
      <c r="G1507">
        <v>207</v>
      </c>
      <c r="H1507">
        <v>939.625</v>
      </c>
      <c r="I1507" s="56">
        <v>7</v>
      </c>
      <c r="J1507" s="56">
        <v>1678.32</v>
      </c>
    </row>
    <row r="1508" spans="1:10" x14ac:dyDescent="0.25">
      <c r="A1508">
        <v>1005</v>
      </c>
      <c r="B1508" t="s">
        <v>69</v>
      </c>
      <c r="C1508" t="s">
        <v>35</v>
      </c>
      <c r="D1508" s="74">
        <v>43307</v>
      </c>
      <c r="E1508">
        <v>6</v>
      </c>
      <c r="F1508">
        <v>48</v>
      </c>
      <c r="G1508">
        <v>207</v>
      </c>
      <c r="H1508">
        <v>939.625</v>
      </c>
      <c r="I1508" s="56">
        <v>5</v>
      </c>
      <c r="J1508" s="56">
        <v>1143.46</v>
      </c>
    </row>
    <row r="1509" spans="1:10" x14ac:dyDescent="0.25">
      <c r="A1509">
        <v>1006</v>
      </c>
      <c r="B1509" t="s">
        <v>72</v>
      </c>
      <c r="C1509" t="s">
        <v>31</v>
      </c>
      <c r="D1509" s="74">
        <v>43307</v>
      </c>
      <c r="E1509">
        <v>6</v>
      </c>
      <c r="F1509">
        <v>48</v>
      </c>
      <c r="G1509">
        <v>207</v>
      </c>
      <c r="H1509">
        <v>939.625</v>
      </c>
      <c r="I1509" s="56">
        <v>8</v>
      </c>
      <c r="J1509" s="56">
        <v>1271.8800000000001</v>
      </c>
    </row>
    <row r="1510" spans="1:10" x14ac:dyDescent="0.25">
      <c r="A1510">
        <v>1006</v>
      </c>
      <c r="B1510" t="s">
        <v>72</v>
      </c>
      <c r="C1510" t="s">
        <v>32</v>
      </c>
      <c r="D1510" s="74">
        <v>43307</v>
      </c>
      <c r="E1510">
        <v>6</v>
      </c>
      <c r="F1510">
        <v>48</v>
      </c>
      <c r="G1510">
        <v>207</v>
      </c>
      <c r="H1510">
        <v>939.625</v>
      </c>
      <c r="I1510" s="56">
        <v>3</v>
      </c>
      <c r="J1510" s="56">
        <v>707.16</v>
      </c>
    </row>
    <row r="1511" spans="1:10" x14ac:dyDescent="0.25">
      <c r="A1511">
        <v>1006</v>
      </c>
      <c r="B1511" t="s">
        <v>72</v>
      </c>
      <c r="C1511" t="s">
        <v>33</v>
      </c>
      <c r="D1511" s="74">
        <v>43307</v>
      </c>
      <c r="E1511">
        <v>6</v>
      </c>
      <c r="F1511">
        <v>48</v>
      </c>
      <c r="G1511">
        <v>207</v>
      </c>
      <c r="H1511">
        <v>939.625</v>
      </c>
      <c r="I1511" s="56">
        <v>4</v>
      </c>
      <c r="J1511" s="56">
        <v>738.35</v>
      </c>
    </row>
    <row r="1512" spans="1:10" x14ac:dyDescent="0.25">
      <c r="A1512">
        <v>1006</v>
      </c>
      <c r="B1512" t="s">
        <v>72</v>
      </c>
      <c r="C1512" t="s">
        <v>34</v>
      </c>
      <c r="D1512" s="74">
        <v>43307</v>
      </c>
      <c r="E1512">
        <v>6</v>
      </c>
      <c r="F1512">
        <v>48</v>
      </c>
      <c r="G1512">
        <v>207</v>
      </c>
      <c r="H1512">
        <v>939.625</v>
      </c>
      <c r="I1512" s="56">
        <v>7</v>
      </c>
      <c r="J1512" s="56">
        <v>1634.67</v>
      </c>
    </row>
    <row r="1513" spans="1:10" x14ac:dyDescent="0.25">
      <c r="A1513">
        <v>1006</v>
      </c>
      <c r="B1513" t="s">
        <v>72</v>
      </c>
      <c r="C1513" t="s">
        <v>35</v>
      </c>
      <c r="D1513" s="74">
        <v>43307</v>
      </c>
      <c r="E1513">
        <v>6</v>
      </c>
      <c r="F1513">
        <v>48</v>
      </c>
      <c r="G1513">
        <v>207</v>
      </c>
      <c r="H1513">
        <v>939.625</v>
      </c>
      <c r="I1513" s="56">
        <v>10</v>
      </c>
      <c r="J1513" s="56">
        <v>1565.75</v>
      </c>
    </row>
    <row r="1514" spans="1:10" x14ac:dyDescent="0.25">
      <c r="A1514">
        <v>1007</v>
      </c>
      <c r="B1514" t="s">
        <v>70</v>
      </c>
      <c r="C1514" t="s">
        <v>31</v>
      </c>
      <c r="D1514" s="74">
        <v>43307</v>
      </c>
      <c r="E1514">
        <v>6</v>
      </c>
      <c r="F1514">
        <v>48</v>
      </c>
      <c r="G1514">
        <v>207</v>
      </c>
      <c r="H1514">
        <v>939.625</v>
      </c>
      <c r="I1514" s="56">
        <v>3</v>
      </c>
      <c r="J1514" s="56">
        <v>907.48</v>
      </c>
    </row>
    <row r="1515" spans="1:10" x14ac:dyDescent="0.25">
      <c r="A1515">
        <v>1007</v>
      </c>
      <c r="B1515" t="s">
        <v>70</v>
      </c>
      <c r="C1515" t="s">
        <v>32</v>
      </c>
      <c r="D1515" s="74">
        <v>43307</v>
      </c>
      <c r="E1515">
        <v>6</v>
      </c>
      <c r="F1515">
        <v>48</v>
      </c>
      <c r="G1515">
        <v>207</v>
      </c>
      <c r="H1515">
        <v>939.625</v>
      </c>
      <c r="I1515" s="56">
        <v>6</v>
      </c>
      <c r="J1515" s="56">
        <v>1238.4100000000001</v>
      </c>
    </row>
    <row r="1516" spans="1:10" x14ac:dyDescent="0.25">
      <c r="A1516">
        <v>1007</v>
      </c>
      <c r="B1516" t="s">
        <v>70</v>
      </c>
      <c r="C1516" t="s">
        <v>33</v>
      </c>
      <c r="D1516" s="74">
        <v>43307</v>
      </c>
      <c r="E1516">
        <v>6</v>
      </c>
      <c r="F1516">
        <v>48</v>
      </c>
      <c r="G1516">
        <v>207</v>
      </c>
      <c r="H1516">
        <v>939.625</v>
      </c>
      <c r="I1516" s="56">
        <v>7</v>
      </c>
      <c r="J1516" s="56">
        <v>622.66</v>
      </c>
    </row>
    <row r="1517" spans="1:10" x14ac:dyDescent="0.25">
      <c r="A1517">
        <v>1007</v>
      </c>
      <c r="B1517" t="s">
        <v>70</v>
      </c>
      <c r="C1517" t="s">
        <v>34</v>
      </c>
      <c r="D1517" s="74">
        <v>43307</v>
      </c>
      <c r="E1517">
        <v>6</v>
      </c>
      <c r="F1517">
        <v>48</v>
      </c>
      <c r="G1517">
        <v>207</v>
      </c>
      <c r="H1517">
        <v>939.625</v>
      </c>
    </row>
    <row r="1518" spans="1:10" x14ac:dyDescent="0.25">
      <c r="A1518">
        <v>1007</v>
      </c>
      <c r="B1518" t="s">
        <v>70</v>
      </c>
      <c r="C1518" t="s">
        <v>35</v>
      </c>
      <c r="D1518" s="74">
        <v>43307</v>
      </c>
      <c r="E1518">
        <v>6</v>
      </c>
      <c r="F1518">
        <v>48</v>
      </c>
      <c r="G1518">
        <v>207</v>
      </c>
      <c r="H1518">
        <v>939.625</v>
      </c>
    </row>
    <row r="1519" spans="1:10" x14ac:dyDescent="0.25">
      <c r="A1519">
        <v>1008</v>
      </c>
      <c r="B1519" t="s">
        <v>28</v>
      </c>
      <c r="C1519" t="s">
        <v>31</v>
      </c>
      <c r="D1519" s="74">
        <v>43307</v>
      </c>
      <c r="E1519">
        <v>6</v>
      </c>
      <c r="F1519">
        <v>48</v>
      </c>
      <c r="G1519">
        <v>207</v>
      </c>
      <c r="H1519">
        <v>939.625</v>
      </c>
      <c r="I1519" s="56">
        <v>8</v>
      </c>
      <c r="J1519" s="56">
        <v>1399.47</v>
      </c>
    </row>
    <row r="1520" spans="1:10" x14ac:dyDescent="0.25">
      <c r="A1520">
        <v>1008</v>
      </c>
      <c r="B1520" t="s">
        <v>28</v>
      </c>
      <c r="C1520" t="s">
        <v>32</v>
      </c>
      <c r="D1520" s="74">
        <v>43307</v>
      </c>
      <c r="E1520">
        <v>6</v>
      </c>
      <c r="F1520">
        <v>48</v>
      </c>
      <c r="G1520">
        <v>207</v>
      </c>
      <c r="H1520">
        <v>939.625</v>
      </c>
      <c r="I1520" s="56">
        <v>9</v>
      </c>
      <c r="J1520" s="56">
        <v>1380</v>
      </c>
    </row>
    <row r="1521" spans="1:10" x14ac:dyDescent="0.25">
      <c r="A1521">
        <v>1008</v>
      </c>
      <c r="B1521" t="s">
        <v>28</v>
      </c>
      <c r="C1521" t="s">
        <v>33</v>
      </c>
      <c r="D1521" s="74">
        <v>43307</v>
      </c>
      <c r="E1521">
        <v>6</v>
      </c>
      <c r="F1521">
        <v>48</v>
      </c>
      <c r="G1521">
        <v>207</v>
      </c>
      <c r="H1521">
        <v>939.625</v>
      </c>
      <c r="I1521" s="56">
        <v>6</v>
      </c>
      <c r="J1521" s="56">
        <v>941.37</v>
      </c>
    </row>
    <row r="1522" spans="1:10" x14ac:dyDescent="0.25">
      <c r="A1522">
        <v>1008</v>
      </c>
      <c r="B1522" t="s">
        <v>28</v>
      </c>
      <c r="C1522" t="s">
        <v>34</v>
      </c>
      <c r="D1522" s="74">
        <v>43307</v>
      </c>
      <c r="E1522">
        <v>6</v>
      </c>
      <c r="F1522">
        <v>48</v>
      </c>
      <c r="G1522">
        <v>207</v>
      </c>
      <c r="H1522">
        <v>939.625</v>
      </c>
      <c r="I1522" s="56">
        <v>7</v>
      </c>
      <c r="J1522" s="56">
        <v>1249.3800000000001</v>
      </c>
    </row>
    <row r="1523" spans="1:10" x14ac:dyDescent="0.25">
      <c r="A1523">
        <v>1008</v>
      </c>
      <c r="B1523" t="s">
        <v>28</v>
      </c>
      <c r="C1523" t="s">
        <v>35</v>
      </c>
      <c r="D1523" s="74">
        <v>43307</v>
      </c>
      <c r="E1523">
        <v>6</v>
      </c>
      <c r="F1523">
        <v>48</v>
      </c>
      <c r="G1523">
        <v>207</v>
      </c>
      <c r="H1523">
        <v>939.625</v>
      </c>
      <c r="I1523" s="56">
        <v>7</v>
      </c>
      <c r="J1523" s="56">
        <v>1436.72</v>
      </c>
    </row>
    <row r="1524" spans="1:10" x14ac:dyDescent="0.25">
      <c r="A1524">
        <v>1009</v>
      </c>
      <c r="B1524" t="s">
        <v>28</v>
      </c>
      <c r="C1524" t="s">
        <v>31</v>
      </c>
      <c r="D1524" s="74">
        <v>43307</v>
      </c>
      <c r="E1524">
        <v>6</v>
      </c>
      <c r="F1524">
        <v>48</v>
      </c>
      <c r="G1524">
        <v>207</v>
      </c>
      <c r="H1524">
        <v>939.625</v>
      </c>
      <c r="I1524" s="56">
        <v>7</v>
      </c>
      <c r="J1524" s="56">
        <v>1185.17</v>
      </c>
    </row>
    <row r="1525" spans="1:10" x14ac:dyDescent="0.25">
      <c r="A1525">
        <v>1009</v>
      </c>
      <c r="B1525" t="s">
        <v>28</v>
      </c>
      <c r="C1525" t="s">
        <v>32</v>
      </c>
      <c r="D1525" s="74">
        <v>43307</v>
      </c>
      <c r="E1525">
        <v>6</v>
      </c>
      <c r="F1525">
        <v>48</v>
      </c>
      <c r="G1525">
        <v>207</v>
      </c>
      <c r="H1525">
        <v>939.625</v>
      </c>
      <c r="I1525" s="56">
        <v>7</v>
      </c>
      <c r="J1525" s="56">
        <v>863.72</v>
      </c>
    </row>
    <row r="1526" spans="1:10" x14ac:dyDescent="0.25">
      <c r="A1526">
        <v>1009</v>
      </c>
      <c r="B1526" t="s">
        <v>28</v>
      </c>
      <c r="C1526" t="s">
        <v>33</v>
      </c>
      <c r="D1526" s="74">
        <v>43307</v>
      </c>
      <c r="E1526">
        <v>6</v>
      </c>
      <c r="F1526">
        <v>48</v>
      </c>
      <c r="G1526">
        <v>207</v>
      </c>
      <c r="H1526">
        <v>939.625</v>
      </c>
      <c r="I1526" s="56">
        <v>7</v>
      </c>
      <c r="J1526" s="56">
        <v>1792.94</v>
      </c>
    </row>
    <row r="1527" spans="1:10" x14ac:dyDescent="0.25">
      <c r="A1527">
        <v>1009</v>
      </c>
      <c r="B1527" t="s">
        <v>28</v>
      </c>
      <c r="C1527" t="s">
        <v>34</v>
      </c>
      <c r="D1527" s="74">
        <v>43307</v>
      </c>
      <c r="E1527">
        <v>6</v>
      </c>
      <c r="F1527">
        <v>48</v>
      </c>
      <c r="G1527">
        <v>207</v>
      </c>
      <c r="H1527">
        <v>939.625</v>
      </c>
      <c r="I1527" s="56">
        <v>6</v>
      </c>
      <c r="J1527" s="56">
        <v>716.4</v>
      </c>
    </row>
    <row r="1528" spans="1:10" x14ac:dyDescent="0.25">
      <c r="A1528">
        <v>1009</v>
      </c>
      <c r="B1528" t="s">
        <v>28</v>
      </c>
      <c r="C1528" t="s">
        <v>35</v>
      </c>
      <c r="D1528" s="74">
        <v>43307</v>
      </c>
      <c r="E1528">
        <v>6</v>
      </c>
      <c r="F1528">
        <v>48</v>
      </c>
      <c r="G1528">
        <v>207</v>
      </c>
      <c r="H1528">
        <v>939.625</v>
      </c>
      <c r="I1528" s="56">
        <v>6</v>
      </c>
      <c r="J1528" s="56">
        <v>1309.52</v>
      </c>
    </row>
    <row r="1529" spans="1:10" x14ac:dyDescent="0.25">
      <c r="A1529">
        <v>1010</v>
      </c>
      <c r="B1529" t="s">
        <v>69</v>
      </c>
      <c r="C1529" t="s">
        <v>31</v>
      </c>
      <c r="D1529" s="74">
        <v>43307</v>
      </c>
      <c r="E1529">
        <v>6</v>
      </c>
      <c r="F1529">
        <v>48</v>
      </c>
      <c r="G1529">
        <v>207</v>
      </c>
      <c r="H1529">
        <v>939.625</v>
      </c>
      <c r="I1529" s="56">
        <v>9</v>
      </c>
      <c r="J1529" s="56">
        <v>1346.41</v>
      </c>
    </row>
    <row r="1530" spans="1:10" x14ac:dyDescent="0.25">
      <c r="A1530">
        <v>1010</v>
      </c>
      <c r="B1530" t="s">
        <v>69</v>
      </c>
      <c r="C1530" t="s">
        <v>32</v>
      </c>
      <c r="D1530" s="74">
        <v>43307</v>
      </c>
      <c r="E1530">
        <v>6</v>
      </c>
      <c r="F1530">
        <v>48</v>
      </c>
      <c r="G1530">
        <v>207</v>
      </c>
      <c r="H1530">
        <v>939.625</v>
      </c>
      <c r="I1530" s="56">
        <v>8</v>
      </c>
      <c r="J1530" s="56">
        <v>1695.49</v>
      </c>
    </row>
    <row r="1531" spans="1:10" x14ac:dyDescent="0.25">
      <c r="A1531">
        <v>1010</v>
      </c>
      <c r="B1531" t="s">
        <v>69</v>
      </c>
      <c r="C1531" t="s">
        <v>33</v>
      </c>
      <c r="D1531" s="74">
        <v>43307</v>
      </c>
      <c r="E1531">
        <v>6</v>
      </c>
      <c r="F1531">
        <v>48</v>
      </c>
      <c r="G1531">
        <v>207</v>
      </c>
      <c r="H1531">
        <v>939.625</v>
      </c>
      <c r="I1531" s="56">
        <v>8</v>
      </c>
      <c r="J1531" s="56">
        <v>1203.73</v>
      </c>
    </row>
    <row r="1532" spans="1:10" x14ac:dyDescent="0.25">
      <c r="A1532">
        <v>1010</v>
      </c>
      <c r="B1532" t="s">
        <v>69</v>
      </c>
      <c r="C1532" t="s">
        <v>34</v>
      </c>
      <c r="D1532" s="74">
        <v>43307</v>
      </c>
      <c r="E1532">
        <v>6</v>
      </c>
      <c r="F1532">
        <v>48</v>
      </c>
      <c r="G1532">
        <v>207</v>
      </c>
      <c r="H1532">
        <v>939.625</v>
      </c>
      <c r="I1532" s="56">
        <v>8</v>
      </c>
      <c r="J1532" s="56">
        <v>1247.47</v>
      </c>
    </row>
    <row r="1533" spans="1:10" x14ac:dyDescent="0.25">
      <c r="A1533">
        <v>1010</v>
      </c>
      <c r="B1533" t="s">
        <v>69</v>
      </c>
      <c r="C1533" t="s">
        <v>35</v>
      </c>
      <c r="D1533" s="74">
        <v>43307</v>
      </c>
      <c r="E1533">
        <v>6</v>
      </c>
      <c r="F1533">
        <v>48</v>
      </c>
      <c r="G1533">
        <v>207</v>
      </c>
      <c r="H1533">
        <v>939.625</v>
      </c>
      <c r="I1533" s="56">
        <v>8</v>
      </c>
      <c r="J1533" s="56">
        <v>1920.39</v>
      </c>
    </row>
    <row r="1534" spans="1:10" x14ac:dyDescent="0.25">
      <c r="A1534">
        <v>1011</v>
      </c>
      <c r="B1534" t="s">
        <v>72</v>
      </c>
      <c r="C1534" t="s">
        <v>31</v>
      </c>
      <c r="D1534" s="74">
        <v>43307</v>
      </c>
      <c r="E1534">
        <v>6</v>
      </c>
      <c r="F1534">
        <v>48</v>
      </c>
      <c r="G1534">
        <v>207</v>
      </c>
      <c r="H1534">
        <v>939.625</v>
      </c>
      <c r="I1534" s="56">
        <v>5</v>
      </c>
      <c r="J1534" s="56">
        <v>629.5</v>
      </c>
    </row>
    <row r="1535" spans="1:10" x14ac:dyDescent="0.25">
      <c r="A1535">
        <v>1011</v>
      </c>
      <c r="B1535" t="s">
        <v>72</v>
      </c>
      <c r="C1535" t="s">
        <v>32</v>
      </c>
      <c r="D1535" s="74">
        <v>43307</v>
      </c>
      <c r="E1535">
        <v>6</v>
      </c>
      <c r="F1535">
        <v>48</v>
      </c>
      <c r="G1535">
        <v>207</v>
      </c>
      <c r="H1535">
        <v>939.625</v>
      </c>
      <c r="I1535" s="56">
        <v>10</v>
      </c>
      <c r="J1535" s="56">
        <v>796.57</v>
      </c>
    </row>
    <row r="1536" spans="1:10" x14ac:dyDescent="0.25">
      <c r="A1536">
        <v>1011</v>
      </c>
      <c r="B1536" t="s">
        <v>72</v>
      </c>
      <c r="C1536" t="s">
        <v>33</v>
      </c>
      <c r="D1536" s="74">
        <v>43307</v>
      </c>
      <c r="E1536">
        <v>6</v>
      </c>
      <c r="F1536">
        <v>48</v>
      </c>
      <c r="G1536">
        <v>207</v>
      </c>
      <c r="H1536">
        <v>939.625</v>
      </c>
      <c r="I1536" s="56">
        <v>8</v>
      </c>
      <c r="J1536" s="56">
        <v>1018.58</v>
      </c>
    </row>
    <row r="1537" spans="1:10" x14ac:dyDescent="0.25">
      <c r="A1537">
        <v>1011</v>
      </c>
      <c r="B1537" t="s">
        <v>72</v>
      </c>
      <c r="C1537" t="s">
        <v>34</v>
      </c>
      <c r="D1537" s="74">
        <v>43307</v>
      </c>
      <c r="E1537">
        <v>6</v>
      </c>
      <c r="F1537">
        <v>48</v>
      </c>
      <c r="G1537">
        <v>207</v>
      </c>
      <c r="H1537">
        <v>939.625</v>
      </c>
      <c r="I1537" s="56">
        <v>11</v>
      </c>
      <c r="J1537" s="56">
        <v>1019.11</v>
      </c>
    </row>
    <row r="1538" spans="1:10" x14ac:dyDescent="0.25">
      <c r="A1538">
        <v>1012</v>
      </c>
      <c r="B1538" t="s">
        <v>70</v>
      </c>
      <c r="C1538" t="s">
        <v>32</v>
      </c>
      <c r="D1538" s="74">
        <v>43307</v>
      </c>
      <c r="E1538">
        <v>6</v>
      </c>
      <c r="F1538">
        <v>48</v>
      </c>
      <c r="G1538">
        <v>207</v>
      </c>
      <c r="H1538">
        <v>939.625</v>
      </c>
      <c r="I1538" s="56">
        <v>9</v>
      </c>
      <c r="J1538" s="56">
        <v>1271.6400000000001</v>
      </c>
    </row>
    <row r="1539" spans="1:10" x14ac:dyDescent="0.25">
      <c r="A1539">
        <v>1012</v>
      </c>
      <c r="B1539" t="s">
        <v>70</v>
      </c>
      <c r="C1539" t="s">
        <v>33</v>
      </c>
      <c r="D1539" s="74">
        <v>43307</v>
      </c>
      <c r="E1539">
        <v>6</v>
      </c>
      <c r="F1539">
        <v>48</v>
      </c>
      <c r="G1539">
        <v>207</v>
      </c>
      <c r="H1539">
        <v>939.625</v>
      </c>
      <c r="I1539" s="56">
        <v>10</v>
      </c>
      <c r="J1539" s="56">
        <v>1376.78</v>
      </c>
    </row>
    <row r="1540" spans="1:10" x14ac:dyDescent="0.25">
      <c r="A1540">
        <v>1012</v>
      </c>
      <c r="B1540" t="s">
        <v>70</v>
      </c>
      <c r="C1540" t="s">
        <v>34</v>
      </c>
      <c r="D1540" s="74">
        <v>43307</v>
      </c>
      <c r="E1540">
        <v>6</v>
      </c>
      <c r="F1540">
        <v>48</v>
      </c>
      <c r="G1540">
        <v>207</v>
      </c>
      <c r="H1540">
        <v>939.625</v>
      </c>
      <c r="I1540" s="56">
        <v>9</v>
      </c>
      <c r="J1540" s="56">
        <v>1271.8599999999999</v>
      </c>
    </row>
    <row r="1541" spans="1:10" x14ac:dyDescent="0.25">
      <c r="A1541">
        <v>1012</v>
      </c>
      <c r="B1541" t="s">
        <v>70</v>
      </c>
      <c r="C1541" t="s">
        <v>35</v>
      </c>
      <c r="D1541" s="74">
        <v>43307</v>
      </c>
      <c r="E1541">
        <v>6</v>
      </c>
      <c r="F1541">
        <v>48</v>
      </c>
      <c r="G1541">
        <v>207</v>
      </c>
      <c r="H1541">
        <v>939.625</v>
      </c>
      <c r="I1541" s="56">
        <v>5</v>
      </c>
      <c r="J1541" s="56">
        <v>940.67</v>
      </c>
    </row>
    <row r="1542" spans="1:10" x14ac:dyDescent="0.25">
      <c r="A1542">
        <v>1001</v>
      </c>
      <c r="B1542" t="s">
        <v>70</v>
      </c>
      <c r="C1542" t="s">
        <v>31</v>
      </c>
      <c r="D1542" s="74">
        <v>43314</v>
      </c>
      <c r="E1542">
        <v>7</v>
      </c>
      <c r="F1542">
        <v>54</v>
      </c>
      <c r="G1542">
        <v>214</v>
      </c>
      <c r="H1542">
        <v>1081.3749999999998</v>
      </c>
      <c r="I1542" s="56">
        <v>5</v>
      </c>
      <c r="J1542" s="56">
        <v>1025.7</v>
      </c>
    </row>
    <row r="1543" spans="1:10" x14ac:dyDescent="0.25">
      <c r="A1543">
        <v>1001</v>
      </c>
      <c r="B1543" t="s">
        <v>70</v>
      </c>
      <c r="C1543" t="s">
        <v>32</v>
      </c>
      <c r="D1543" s="74">
        <v>43314</v>
      </c>
      <c r="E1543">
        <v>7</v>
      </c>
      <c r="F1543">
        <v>54</v>
      </c>
      <c r="G1543">
        <v>214</v>
      </c>
      <c r="H1543">
        <v>1081.3749999999998</v>
      </c>
      <c r="I1543" s="56">
        <v>6</v>
      </c>
      <c r="J1543" s="56">
        <v>655.22</v>
      </c>
    </row>
    <row r="1544" spans="1:10" x14ac:dyDescent="0.25">
      <c r="A1544">
        <v>1001</v>
      </c>
      <c r="B1544" t="s">
        <v>70</v>
      </c>
      <c r="C1544" t="s">
        <v>33</v>
      </c>
      <c r="D1544" s="74">
        <v>43314</v>
      </c>
      <c r="E1544">
        <v>7</v>
      </c>
      <c r="F1544">
        <v>54</v>
      </c>
      <c r="G1544">
        <v>214</v>
      </c>
      <c r="H1544">
        <v>1081.3749999999998</v>
      </c>
      <c r="I1544" s="56">
        <v>6</v>
      </c>
      <c r="J1544" s="56">
        <v>701.9</v>
      </c>
    </row>
    <row r="1545" spans="1:10" x14ac:dyDescent="0.25">
      <c r="A1545">
        <v>1001</v>
      </c>
      <c r="B1545" t="s">
        <v>70</v>
      </c>
      <c r="C1545" t="s">
        <v>34</v>
      </c>
      <c r="D1545" s="74">
        <v>43314</v>
      </c>
      <c r="E1545">
        <v>7</v>
      </c>
      <c r="F1545">
        <v>54</v>
      </c>
      <c r="G1545">
        <v>214</v>
      </c>
      <c r="H1545">
        <v>1081.3749999999998</v>
      </c>
      <c r="I1545" s="56">
        <v>6</v>
      </c>
      <c r="J1545" s="56">
        <v>907.93</v>
      </c>
    </row>
    <row r="1546" spans="1:10" x14ac:dyDescent="0.25">
      <c r="A1546">
        <v>1001</v>
      </c>
      <c r="B1546" t="s">
        <v>70</v>
      </c>
      <c r="C1546" t="s">
        <v>35</v>
      </c>
      <c r="D1546" s="74">
        <v>43314</v>
      </c>
      <c r="E1546">
        <v>7</v>
      </c>
      <c r="F1546">
        <v>54</v>
      </c>
      <c r="G1546">
        <v>214</v>
      </c>
      <c r="H1546">
        <v>1081.3749999999998</v>
      </c>
      <c r="I1546" s="56">
        <v>7</v>
      </c>
      <c r="J1546" s="56">
        <v>694.21</v>
      </c>
    </row>
    <row r="1547" spans="1:10" x14ac:dyDescent="0.25">
      <c r="A1547">
        <v>1002</v>
      </c>
      <c r="B1547" t="s">
        <v>28</v>
      </c>
      <c r="C1547" t="s">
        <v>31</v>
      </c>
      <c r="D1547" s="74">
        <v>43314</v>
      </c>
      <c r="E1547">
        <v>7</v>
      </c>
      <c r="F1547">
        <v>54</v>
      </c>
      <c r="G1547">
        <v>214</v>
      </c>
      <c r="H1547">
        <v>1081.3749999999998</v>
      </c>
      <c r="I1547" s="56">
        <v>11</v>
      </c>
      <c r="J1547" s="56">
        <v>1458.29</v>
      </c>
    </row>
    <row r="1548" spans="1:10" x14ac:dyDescent="0.25">
      <c r="A1548">
        <v>1002</v>
      </c>
      <c r="B1548" t="s">
        <v>28</v>
      </c>
      <c r="C1548" t="s">
        <v>32</v>
      </c>
      <c r="D1548" s="74">
        <v>43314</v>
      </c>
      <c r="E1548">
        <v>7</v>
      </c>
      <c r="F1548">
        <v>54</v>
      </c>
      <c r="G1548">
        <v>214</v>
      </c>
      <c r="H1548">
        <v>1081.3749999999998</v>
      </c>
      <c r="I1548" s="56">
        <v>6</v>
      </c>
      <c r="J1548" s="56">
        <v>859.53</v>
      </c>
    </row>
    <row r="1549" spans="1:10" x14ac:dyDescent="0.25">
      <c r="A1549">
        <v>1002</v>
      </c>
      <c r="B1549" t="s">
        <v>28</v>
      </c>
      <c r="C1549" t="s">
        <v>33</v>
      </c>
      <c r="D1549" s="74">
        <v>43314</v>
      </c>
      <c r="E1549">
        <v>7</v>
      </c>
      <c r="F1549">
        <v>54</v>
      </c>
      <c r="G1549">
        <v>214</v>
      </c>
      <c r="H1549">
        <v>1081.3749999999998</v>
      </c>
      <c r="I1549" s="56">
        <v>6</v>
      </c>
      <c r="J1549" s="56">
        <v>1045.01</v>
      </c>
    </row>
    <row r="1550" spans="1:10" x14ac:dyDescent="0.25">
      <c r="A1550">
        <v>1002</v>
      </c>
      <c r="B1550" t="s">
        <v>28</v>
      </c>
      <c r="C1550" t="s">
        <v>34</v>
      </c>
      <c r="D1550" s="74">
        <v>43314</v>
      </c>
      <c r="E1550">
        <v>7</v>
      </c>
      <c r="F1550">
        <v>54</v>
      </c>
      <c r="G1550">
        <v>214</v>
      </c>
      <c r="H1550">
        <v>1081.3749999999998</v>
      </c>
      <c r="I1550" s="56">
        <v>9</v>
      </c>
      <c r="J1550" s="56">
        <v>988.22</v>
      </c>
    </row>
    <row r="1551" spans="1:10" x14ac:dyDescent="0.25">
      <c r="A1551">
        <v>1002</v>
      </c>
      <c r="B1551" t="s">
        <v>28</v>
      </c>
      <c r="C1551" t="s">
        <v>35</v>
      </c>
      <c r="D1551" s="74">
        <v>43314</v>
      </c>
      <c r="E1551">
        <v>7</v>
      </c>
      <c r="F1551">
        <v>54</v>
      </c>
      <c r="G1551">
        <v>214</v>
      </c>
      <c r="H1551">
        <v>1081.3749999999998</v>
      </c>
      <c r="I1551" s="56">
        <v>8</v>
      </c>
      <c r="J1551" s="56">
        <v>1377.05</v>
      </c>
    </row>
    <row r="1552" spans="1:10" x14ac:dyDescent="0.25">
      <c r="A1552">
        <v>1003</v>
      </c>
      <c r="B1552" t="s">
        <v>72</v>
      </c>
      <c r="C1552" t="s">
        <v>31</v>
      </c>
      <c r="D1552" s="74">
        <v>43314</v>
      </c>
      <c r="E1552">
        <v>7</v>
      </c>
      <c r="F1552">
        <v>54</v>
      </c>
      <c r="G1552">
        <v>214</v>
      </c>
      <c r="H1552">
        <v>1081.3749999999998</v>
      </c>
      <c r="I1552" s="56">
        <v>6</v>
      </c>
      <c r="J1552" s="56">
        <v>681.48</v>
      </c>
    </row>
    <row r="1553" spans="1:10" x14ac:dyDescent="0.25">
      <c r="A1553">
        <v>1003</v>
      </c>
      <c r="B1553" t="s">
        <v>72</v>
      </c>
      <c r="C1553" t="s">
        <v>32</v>
      </c>
      <c r="D1553" s="74">
        <v>43314</v>
      </c>
      <c r="E1553">
        <v>7</v>
      </c>
      <c r="F1553">
        <v>54</v>
      </c>
      <c r="G1553">
        <v>214</v>
      </c>
      <c r="H1553">
        <v>1081.3749999999998</v>
      </c>
      <c r="I1553" s="56">
        <v>6</v>
      </c>
      <c r="J1553" s="56">
        <v>938.79</v>
      </c>
    </row>
    <row r="1554" spans="1:10" x14ac:dyDescent="0.25">
      <c r="A1554">
        <v>1003</v>
      </c>
      <c r="B1554" t="s">
        <v>72</v>
      </c>
      <c r="C1554" t="s">
        <v>34</v>
      </c>
      <c r="D1554" s="74">
        <v>43314</v>
      </c>
      <c r="E1554">
        <v>7</v>
      </c>
      <c r="F1554">
        <v>54</v>
      </c>
      <c r="G1554">
        <v>214</v>
      </c>
      <c r="H1554">
        <v>1081.3749999999998</v>
      </c>
      <c r="I1554" s="56">
        <v>5</v>
      </c>
      <c r="J1554" s="56">
        <v>666.18</v>
      </c>
    </row>
    <row r="1555" spans="1:10" x14ac:dyDescent="0.25">
      <c r="A1555">
        <v>1003</v>
      </c>
      <c r="B1555" t="s">
        <v>72</v>
      </c>
      <c r="C1555" t="s">
        <v>35</v>
      </c>
      <c r="D1555" s="74">
        <v>43314</v>
      </c>
      <c r="E1555">
        <v>7</v>
      </c>
      <c r="F1555">
        <v>54</v>
      </c>
      <c r="G1555">
        <v>214</v>
      </c>
      <c r="H1555">
        <v>1081.3749999999998</v>
      </c>
      <c r="I1555" s="56">
        <v>8</v>
      </c>
      <c r="J1555" s="56">
        <v>779.54</v>
      </c>
    </row>
    <row r="1556" spans="1:10" x14ac:dyDescent="0.25">
      <c r="A1556">
        <v>1004</v>
      </c>
      <c r="B1556" t="s">
        <v>69</v>
      </c>
      <c r="C1556" t="s">
        <v>31</v>
      </c>
      <c r="D1556" s="74">
        <v>43314</v>
      </c>
      <c r="E1556">
        <v>7</v>
      </c>
      <c r="F1556">
        <v>54</v>
      </c>
      <c r="G1556">
        <v>214</v>
      </c>
      <c r="H1556">
        <v>1081.3749999999998</v>
      </c>
      <c r="I1556" s="56">
        <v>10</v>
      </c>
      <c r="J1556" s="56">
        <v>1798.66</v>
      </c>
    </row>
    <row r="1557" spans="1:10" x14ac:dyDescent="0.25">
      <c r="A1557">
        <v>1004</v>
      </c>
      <c r="B1557" t="s">
        <v>69</v>
      </c>
      <c r="C1557" t="s">
        <v>33</v>
      </c>
      <c r="D1557" s="74">
        <v>43314</v>
      </c>
      <c r="E1557">
        <v>7</v>
      </c>
      <c r="F1557">
        <v>54</v>
      </c>
      <c r="G1557">
        <v>214</v>
      </c>
      <c r="H1557">
        <v>1081.3749999999998</v>
      </c>
      <c r="I1557" s="56">
        <v>6</v>
      </c>
      <c r="J1557" s="56">
        <v>1259.06</v>
      </c>
    </row>
    <row r="1558" spans="1:10" x14ac:dyDescent="0.25">
      <c r="A1558">
        <v>1004</v>
      </c>
      <c r="B1558" t="s">
        <v>69</v>
      </c>
      <c r="C1558" t="s">
        <v>34</v>
      </c>
      <c r="D1558" s="74">
        <v>43314</v>
      </c>
      <c r="E1558">
        <v>7</v>
      </c>
      <c r="F1558">
        <v>54</v>
      </c>
      <c r="G1558">
        <v>214</v>
      </c>
      <c r="H1558">
        <v>1081.3749999999998</v>
      </c>
      <c r="I1558" s="56">
        <v>6</v>
      </c>
      <c r="J1558" s="56">
        <v>1137.1600000000001</v>
      </c>
    </row>
    <row r="1559" spans="1:10" x14ac:dyDescent="0.25">
      <c r="A1559">
        <v>1004</v>
      </c>
      <c r="B1559" t="s">
        <v>69</v>
      </c>
      <c r="C1559" t="s">
        <v>35</v>
      </c>
      <c r="D1559" s="74">
        <v>43314</v>
      </c>
      <c r="E1559">
        <v>7</v>
      </c>
      <c r="F1559">
        <v>54</v>
      </c>
      <c r="G1559">
        <v>214</v>
      </c>
      <c r="H1559">
        <v>1081.3749999999998</v>
      </c>
      <c r="I1559" s="56">
        <v>7</v>
      </c>
      <c r="J1559" s="56">
        <v>1531.1</v>
      </c>
    </row>
    <row r="1560" spans="1:10" x14ac:dyDescent="0.25">
      <c r="A1560">
        <v>1005</v>
      </c>
      <c r="B1560" t="s">
        <v>69</v>
      </c>
      <c r="C1560" t="s">
        <v>31</v>
      </c>
      <c r="D1560" s="74">
        <v>43314</v>
      </c>
      <c r="E1560">
        <v>7</v>
      </c>
      <c r="F1560">
        <v>54</v>
      </c>
      <c r="G1560">
        <v>214</v>
      </c>
      <c r="H1560">
        <v>1081.3749999999998</v>
      </c>
      <c r="I1560" s="56">
        <v>8</v>
      </c>
      <c r="J1560" s="56">
        <v>1521.33</v>
      </c>
    </row>
    <row r="1561" spans="1:10" x14ac:dyDescent="0.25">
      <c r="A1561">
        <v>1005</v>
      </c>
      <c r="B1561" t="s">
        <v>69</v>
      </c>
      <c r="C1561" t="s">
        <v>32</v>
      </c>
      <c r="D1561" s="74">
        <v>43314</v>
      </c>
      <c r="E1561">
        <v>7</v>
      </c>
      <c r="F1561">
        <v>54</v>
      </c>
      <c r="G1561">
        <v>214</v>
      </c>
      <c r="H1561">
        <v>1081.3749999999998</v>
      </c>
      <c r="I1561" s="56">
        <v>9</v>
      </c>
      <c r="J1561" s="56">
        <v>1699.93</v>
      </c>
    </row>
    <row r="1562" spans="1:10" x14ac:dyDescent="0.25">
      <c r="A1562">
        <v>1005</v>
      </c>
      <c r="B1562" t="s">
        <v>69</v>
      </c>
      <c r="C1562" t="s">
        <v>33</v>
      </c>
      <c r="D1562" s="74">
        <v>43314</v>
      </c>
      <c r="E1562">
        <v>7</v>
      </c>
      <c r="F1562">
        <v>54</v>
      </c>
      <c r="G1562">
        <v>214</v>
      </c>
      <c r="H1562">
        <v>1081.3749999999998</v>
      </c>
      <c r="I1562" s="56">
        <v>7</v>
      </c>
      <c r="J1562" s="56">
        <v>709.72</v>
      </c>
    </row>
    <row r="1563" spans="1:10" x14ac:dyDescent="0.25">
      <c r="A1563">
        <v>1005</v>
      </c>
      <c r="B1563" t="s">
        <v>69</v>
      </c>
      <c r="C1563" t="s">
        <v>34</v>
      </c>
      <c r="D1563" s="74">
        <v>43314</v>
      </c>
      <c r="E1563">
        <v>7</v>
      </c>
      <c r="F1563">
        <v>54</v>
      </c>
      <c r="G1563">
        <v>214</v>
      </c>
      <c r="H1563">
        <v>1081.3749999999998</v>
      </c>
      <c r="I1563" s="56">
        <v>6</v>
      </c>
      <c r="J1563" s="56">
        <v>1172.8900000000001</v>
      </c>
    </row>
    <row r="1564" spans="1:10" x14ac:dyDescent="0.25">
      <c r="A1564">
        <v>1005</v>
      </c>
      <c r="B1564" t="s">
        <v>69</v>
      </c>
      <c r="C1564" t="s">
        <v>35</v>
      </c>
      <c r="D1564" s="74">
        <v>43314</v>
      </c>
      <c r="E1564">
        <v>7</v>
      </c>
      <c r="F1564">
        <v>54</v>
      </c>
      <c r="G1564">
        <v>214</v>
      </c>
      <c r="H1564">
        <v>1081.3749999999998</v>
      </c>
      <c r="I1564" s="56">
        <v>7</v>
      </c>
      <c r="J1564" s="56">
        <v>1268.24</v>
      </c>
    </row>
    <row r="1565" spans="1:10" x14ac:dyDescent="0.25">
      <c r="A1565">
        <v>1006</v>
      </c>
      <c r="B1565" t="s">
        <v>72</v>
      </c>
      <c r="C1565" t="s">
        <v>31</v>
      </c>
      <c r="D1565" s="74">
        <v>43314</v>
      </c>
      <c r="E1565">
        <v>7</v>
      </c>
      <c r="F1565">
        <v>54</v>
      </c>
      <c r="G1565">
        <v>214</v>
      </c>
      <c r="H1565">
        <v>1081.3749999999998</v>
      </c>
      <c r="I1565" s="56">
        <v>6</v>
      </c>
      <c r="J1565" s="56">
        <v>1420.32</v>
      </c>
    </row>
    <row r="1566" spans="1:10" x14ac:dyDescent="0.25">
      <c r="A1566">
        <v>1006</v>
      </c>
      <c r="B1566" t="s">
        <v>72</v>
      </c>
      <c r="C1566" t="s">
        <v>32</v>
      </c>
      <c r="D1566" s="74">
        <v>43314</v>
      </c>
      <c r="E1566">
        <v>7</v>
      </c>
      <c r="F1566">
        <v>54</v>
      </c>
      <c r="G1566">
        <v>214</v>
      </c>
      <c r="H1566">
        <v>1081.3749999999998</v>
      </c>
      <c r="I1566" s="56">
        <v>5</v>
      </c>
      <c r="J1566" s="56">
        <v>819.87</v>
      </c>
    </row>
    <row r="1567" spans="1:10" x14ac:dyDescent="0.25">
      <c r="A1567">
        <v>1006</v>
      </c>
      <c r="B1567" t="s">
        <v>72</v>
      </c>
      <c r="C1567" t="s">
        <v>33</v>
      </c>
      <c r="D1567" s="74">
        <v>43314</v>
      </c>
      <c r="E1567">
        <v>7</v>
      </c>
      <c r="F1567">
        <v>54</v>
      </c>
      <c r="G1567">
        <v>214</v>
      </c>
      <c r="H1567">
        <v>1081.3749999999998</v>
      </c>
      <c r="I1567" s="56">
        <v>6</v>
      </c>
      <c r="J1567" s="56">
        <v>898.37</v>
      </c>
    </row>
    <row r="1568" spans="1:10" x14ac:dyDescent="0.25">
      <c r="A1568">
        <v>1006</v>
      </c>
      <c r="B1568" t="s">
        <v>72</v>
      </c>
      <c r="C1568" t="s">
        <v>34</v>
      </c>
      <c r="D1568" s="74">
        <v>43314</v>
      </c>
      <c r="E1568">
        <v>7</v>
      </c>
      <c r="F1568">
        <v>54</v>
      </c>
      <c r="G1568">
        <v>214</v>
      </c>
      <c r="H1568">
        <v>1081.3749999999998</v>
      </c>
      <c r="I1568" s="56">
        <v>6</v>
      </c>
      <c r="J1568" s="56">
        <v>678.92</v>
      </c>
    </row>
    <row r="1569" spans="1:10" x14ac:dyDescent="0.25">
      <c r="A1569">
        <v>1006</v>
      </c>
      <c r="B1569" t="s">
        <v>72</v>
      </c>
      <c r="C1569" t="s">
        <v>35</v>
      </c>
      <c r="D1569" s="74">
        <v>43314</v>
      </c>
      <c r="E1569">
        <v>7</v>
      </c>
      <c r="F1569">
        <v>54</v>
      </c>
      <c r="G1569">
        <v>214</v>
      </c>
      <c r="H1569">
        <v>1081.3749999999998</v>
      </c>
      <c r="I1569" s="56">
        <v>10</v>
      </c>
      <c r="J1569" s="56">
        <v>1182.69</v>
      </c>
    </row>
    <row r="1570" spans="1:10" x14ac:dyDescent="0.25">
      <c r="A1570">
        <v>1007</v>
      </c>
      <c r="B1570" t="s">
        <v>70</v>
      </c>
      <c r="C1570" t="s">
        <v>31</v>
      </c>
      <c r="D1570" s="74">
        <v>43314</v>
      </c>
      <c r="E1570">
        <v>7</v>
      </c>
      <c r="F1570">
        <v>54</v>
      </c>
      <c r="G1570">
        <v>214</v>
      </c>
      <c r="H1570">
        <v>1081.3749999999998</v>
      </c>
      <c r="I1570" s="56">
        <v>6</v>
      </c>
      <c r="J1570" s="56">
        <v>1091.5999999999999</v>
      </c>
    </row>
    <row r="1571" spans="1:10" x14ac:dyDescent="0.25">
      <c r="A1571">
        <v>1007</v>
      </c>
      <c r="B1571" t="s">
        <v>70</v>
      </c>
      <c r="C1571" t="s">
        <v>32</v>
      </c>
      <c r="D1571" s="74">
        <v>43314</v>
      </c>
      <c r="E1571">
        <v>7</v>
      </c>
      <c r="F1571">
        <v>54</v>
      </c>
      <c r="G1571">
        <v>214</v>
      </c>
      <c r="H1571">
        <v>1081.3749999999998</v>
      </c>
      <c r="I1571" s="56">
        <v>6</v>
      </c>
      <c r="J1571" s="56">
        <v>711.29</v>
      </c>
    </row>
    <row r="1572" spans="1:10" x14ac:dyDescent="0.25">
      <c r="A1572">
        <v>1007</v>
      </c>
      <c r="B1572" t="s">
        <v>70</v>
      </c>
      <c r="C1572" t="s">
        <v>33</v>
      </c>
      <c r="D1572" s="74">
        <v>43314</v>
      </c>
      <c r="E1572">
        <v>7</v>
      </c>
      <c r="F1572">
        <v>54</v>
      </c>
      <c r="G1572">
        <v>214</v>
      </c>
      <c r="H1572">
        <v>1081.3749999999998</v>
      </c>
      <c r="I1572" s="56">
        <v>6</v>
      </c>
      <c r="J1572" s="56">
        <v>664.63</v>
      </c>
    </row>
    <row r="1573" spans="1:10" x14ac:dyDescent="0.25">
      <c r="A1573">
        <v>1007</v>
      </c>
      <c r="B1573" t="s">
        <v>70</v>
      </c>
      <c r="C1573" t="s">
        <v>34</v>
      </c>
      <c r="D1573" s="74">
        <v>43314</v>
      </c>
      <c r="E1573">
        <v>7</v>
      </c>
      <c r="F1573">
        <v>54</v>
      </c>
      <c r="G1573">
        <v>214</v>
      </c>
      <c r="H1573">
        <v>1081.3749999999998</v>
      </c>
      <c r="I1573" s="56">
        <v>3</v>
      </c>
      <c r="J1573" s="56">
        <v>964.35</v>
      </c>
    </row>
    <row r="1574" spans="1:10" x14ac:dyDescent="0.25">
      <c r="A1574">
        <v>1007</v>
      </c>
      <c r="B1574" t="s">
        <v>70</v>
      </c>
      <c r="C1574" t="s">
        <v>35</v>
      </c>
      <c r="D1574" s="74">
        <v>43314</v>
      </c>
      <c r="E1574">
        <v>7</v>
      </c>
      <c r="F1574">
        <v>54</v>
      </c>
      <c r="G1574">
        <v>214</v>
      </c>
      <c r="H1574">
        <v>1081.3749999999998</v>
      </c>
      <c r="I1574" s="56">
        <v>8</v>
      </c>
      <c r="J1574" s="56">
        <v>682</v>
      </c>
    </row>
    <row r="1575" spans="1:10" x14ac:dyDescent="0.25">
      <c r="A1575">
        <v>1008</v>
      </c>
      <c r="B1575" t="s">
        <v>28</v>
      </c>
      <c r="C1575" t="s">
        <v>31</v>
      </c>
      <c r="D1575" s="74">
        <v>43314</v>
      </c>
      <c r="E1575">
        <v>7</v>
      </c>
      <c r="F1575">
        <v>54</v>
      </c>
      <c r="G1575">
        <v>214</v>
      </c>
      <c r="H1575">
        <v>1081.3749999999998</v>
      </c>
      <c r="I1575" s="56">
        <v>7</v>
      </c>
      <c r="J1575" s="56">
        <v>1279.4100000000001</v>
      </c>
    </row>
    <row r="1576" spans="1:10" x14ac:dyDescent="0.25">
      <c r="A1576">
        <v>1008</v>
      </c>
      <c r="B1576" t="s">
        <v>28</v>
      </c>
      <c r="C1576" t="s">
        <v>32</v>
      </c>
      <c r="D1576" s="74">
        <v>43314</v>
      </c>
      <c r="E1576">
        <v>7</v>
      </c>
      <c r="F1576">
        <v>54</v>
      </c>
      <c r="G1576">
        <v>214</v>
      </c>
      <c r="H1576">
        <v>1081.3749999999998</v>
      </c>
      <c r="I1576" s="56">
        <v>9</v>
      </c>
      <c r="J1576" s="56">
        <v>1187.58</v>
      </c>
    </row>
    <row r="1577" spans="1:10" x14ac:dyDescent="0.25">
      <c r="A1577">
        <v>1008</v>
      </c>
      <c r="B1577" t="s">
        <v>28</v>
      </c>
      <c r="C1577" t="s">
        <v>33</v>
      </c>
      <c r="D1577" s="74">
        <v>43314</v>
      </c>
      <c r="E1577">
        <v>7</v>
      </c>
      <c r="F1577">
        <v>54</v>
      </c>
      <c r="G1577">
        <v>214</v>
      </c>
      <c r="H1577">
        <v>1081.3749999999998</v>
      </c>
      <c r="I1577" s="56">
        <v>6</v>
      </c>
      <c r="J1577" s="56">
        <v>1232.1199999999999</v>
      </c>
    </row>
    <row r="1578" spans="1:10" x14ac:dyDescent="0.25">
      <c r="A1578">
        <v>1008</v>
      </c>
      <c r="B1578" t="s">
        <v>28</v>
      </c>
      <c r="C1578" t="s">
        <v>35</v>
      </c>
      <c r="D1578" s="74">
        <v>43314</v>
      </c>
      <c r="E1578">
        <v>7</v>
      </c>
      <c r="F1578">
        <v>54</v>
      </c>
      <c r="G1578">
        <v>214</v>
      </c>
      <c r="H1578">
        <v>1081.3749999999998</v>
      </c>
      <c r="I1578" s="56">
        <v>7</v>
      </c>
      <c r="J1578" s="56">
        <v>1092.44</v>
      </c>
    </row>
    <row r="1579" spans="1:10" x14ac:dyDescent="0.25">
      <c r="A1579">
        <v>1009</v>
      </c>
      <c r="B1579" t="s">
        <v>28</v>
      </c>
      <c r="C1579" t="s">
        <v>31</v>
      </c>
      <c r="D1579" s="74">
        <v>43314</v>
      </c>
      <c r="E1579">
        <v>7</v>
      </c>
      <c r="F1579">
        <v>54</v>
      </c>
      <c r="G1579">
        <v>214</v>
      </c>
      <c r="H1579">
        <v>1081.3749999999998</v>
      </c>
      <c r="I1579" s="56">
        <v>5</v>
      </c>
      <c r="J1579" s="56">
        <v>1208.49</v>
      </c>
    </row>
    <row r="1580" spans="1:10" x14ac:dyDescent="0.25">
      <c r="A1580">
        <v>1009</v>
      </c>
      <c r="B1580" t="s">
        <v>28</v>
      </c>
      <c r="C1580" t="s">
        <v>32</v>
      </c>
      <c r="D1580" s="74">
        <v>43314</v>
      </c>
      <c r="E1580">
        <v>7</v>
      </c>
      <c r="F1580">
        <v>54</v>
      </c>
      <c r="G1580">
        <v>214</v>
      </c>
      <c r="H1580">
        <v>1081.3749999999998</v>
      </c>
      <c r="I1580" s="56">
        <v>8</v>
      </c>
      <c r="J1580" s="56">
        <v>1063.68</v>
      </c>
    </row>
    <row r="1581" spans="1:10" x14ac:dyDescent="0.25">
      <c r="A1581">
        <v>1009</v>
      </c>
      <c r="B1581" t="s">
        <v>28</v>
      </c>
      <c r="C1581" t="s">
        <v>33</v>
      </c>
      <c r="D1581" s="74">
        <v>43314</v>
      </c>
      <c r="E1581">
        <v>7</v>
      </c>
      <c r="F1581">
        <v>54</v>
      </c>
      <c r="G1581">
        <v>214</v>
      </c>
      <c r="H1581">
        <v>1081.3749999999998</v>
      </c>
      <c r="I1581" s="56">
        <v>6</v>
      </c>
      <c r="J1581" s="56">
        <v>946.61</v>
      </c>
    </row>
    <row r="1582" spans="1:10" x14ac:dyDescent="0.25">
      <c r="A1582">
        <v>1009</v>
      </c>
      <c r="B1582" t="s">
        <v>28</v>
      </c>
      <c r="C1582" t="s">
        <v>34</v>
      </c>
      <c r="D1582" s="74">
        <v>43314</v>
      </c>
      <c r="E1582">
        <v>7</v>
      </c>
      <c r="F1582">
        <v>54</v>
      </c>
      <c r="G1582">
        <v>214</v>
      </c>
      <c r="H1582">
        <v>1081.3749999999998</v>
      </c>
      <c r="I1582" s="56">
        <v>7</v>
      </c>
      <c r="J1582" s="56">
        <v>1102.01</v>
      </c>
    </row>
    <row r="1583" spans="1:10" x14ac:dyDescent="0.25">
      <c r="A1583">
        <v>1009</v>
      </c>
      <c r="B1583" t="s">
        <v>28</v>
      </c>
      <c r="C1583" t="s">
        <v>35</v>
      </c>
      <c r="D1583" s="74">
        <v>43314</v>
      </c>
      <c r="E1583">
        <v>7</v>
      </c>
      <c r="F1583">
        <v>54</v>
      </c>
      <c r="G1583">
        <v>214</v>
      </c>
      <c r="H1583">
        <v>1081.3749999999998</v>
      </c>
      <c r="I1583" s="56">
        <v>6</v>
      </c>
      <c r="J1583" s="56">
        <v>812.57</v>
      </c>
    </row>
    <row r="1584" spans="1:10" x14ac:dyDescent="0.25">
      <c r="A1584">
        <v>1010</v>
      </c>
      <c r="B1584" t="s">
        <v>69</v>
      </c>
      <c r="C1584" t="s">
        <v>31</v>
      </c>
      <c r="D1584" s="74">
        <v>43314</v>
      </c>
      <c r="E1584">
        <v>7</v>
      </c>
      <c r="F1584">
        <v>54</v>
      </c>
      <c r="G1584">
        <v>214</v>
      </c>
      <c r="H1584">
        <v>1081.3749999999998</v>
      </c>
      <c r="I1584" s="56">
        <v>6</v>
      </c>
      <c r="J1584" s="56">
        <v>1011.91</v>
      </c>
    </row>
    <row r="1585" spans="1:10" x14ac:dyDescent="0.25">
      <c r="A1585">
        <v>1010</v>
      </c>
      <c r="B1585" t="s">
        <v>69</v>
      </c>
      <c r="C1585" t="s">
        <v>32</v>
      </c>
      <c r="D1585" s="74">
        <v>43314</v>
      </c>
      <c r="E1585">
        <v>7</v>
      </c>
      <c r="F1585">
        <v>54</v>
      </c>
      <c r="G1585">
        <v>214</v>
      </c>
      <c r="H1585">
        <v>1081.3749999999998</v>
      </c>
      <c r="I1585" s="56">
        <v>4</v>
      </c>
      <c r="J1585" s="56">
        <v>713.71</v>
      </c>
    </row>
    <row r="1586" spans="1:10" x14ac:dyDescent="0.25">
      <c r="A1586">
        <v>1010</v>
      </c>
      <c r="B1586" t="s">
        <v>69</v>
      </c>
      <c r="C1586" t="s">
        <v>33</v>
      </c>
      <c r="D1586" s="74">
        <v>43314</v>
      </c>
      <c r="E1586">
        <v>7</v>
      </c>
      <c r="F1586">
        <v>54</v>
      </c>
      <c r="G1586">
        <v>214</v>
      </c>
      <c r="H1586">
        <v>1081.3749999999998</v>
      </c>
      <c r="I1586" s="56">
        <v>4</v>
      </c>
      <c r="J1586" s="56">
        <v>635.29999999999995</v>
      </c>
    </row>
    <row r="1587" spans="1:10" x14ac:dyDescent="0.25">
      <c r="A1587">
        <v>1010</v>
      </c>
      <c r="B1587" t="s">
        <v>69</v>
      </c>
      <c r="C1587" t="s">
        <v>34</v>
      </c>
      <c r="D1587" s="74">
        <v>43314</v>
      </c>
      <c r="E1587">
        <v>7</v>
      </c>
      <c r="F1587">
        <v>54</v>
      </c>
      <c r="G1587">
        <v>214</v>
      </c>
      <c r="H1587">
        <v>1081.3749999999998</v>
      </c>
      <c r="I1587" s="56">
        <v>8</v>
      </c>
      <c r="J1587" s="56">
        <v>837.8</v>
      </c>
    </row>
    <row r="1588" spans="1:10" x14ac:dyDescent="0.25">
      <c r="A1588">
        <v>1010</v>
      </c>
      <c r="B1588" t="s">
        <v>69</v>
      </c>
      <c r="C1588" t="s">
        <v>35</v>
      </c>
      <c r="D1588" s="74">
        <v>43314</v>
      </c>
      <c r="E1588">
        <v>7</v>
      </c>
      <c r="F1588">
        <v>54</v>
      </c>
      <c r="G1588">
        <v>214</v>
      </c>
      <c r="H1588">
        <v>1081.3749999999998</v>
      </c>
      <c r="I1588" s="56">
        <v>4</v>
      </c>
      <c r="J1588" s="56">
        <v>910.04</v>
      </c>
    </row>
    <row r="1589" spans="1:10" x14ac:dyDescent="0.25">
      <c r="A1589">
        <v>1011</v>
      </c>
      <c r="B1589" t="s">
        <v>72</v>
      </c>
      <c r="C1589" t="s">
        <v>31</v>
      </c>
      <c r="D1589" s="74">
        <v>43314</v>
      </c>
      <c r="E1589">
        <v>7</v>
      </c>
      <c r="F1589">
        <v>54</v>
      </c>
      <c r="G1589">
        <v>214</v>
      </c>
      <c r="H1589">
        <v>1081.3749999999998</v>
      </c>
      <c r="I1589" s="56">
        <v>7</v>
      </c>
      <c r="J1589" s="56">
        <v>1134.96</v>
      </c>
    </row>
    <row r="1590" spans="1:10" x14ac:dyDescent="0.25">
      <c r="A1590">
        <v>1011</v>
      </c>
      <c r="B1590" t="s">
        <v>72</v>
      </c>
      <c r="C1590" t="s">
        <v>32</v>
      </c>
      <c r="D1590" s="74">
        <v>43314</v>
      </c>
      <c r="E1590">
        <v>7</v>
      </c>
      <c r="F1590">
        <v>54</v>
      </c>
      <c r="G1590">
        <v>214</v>
      </c>
      <c r="H1590">
        <v>1081.3749999999998</v>
      </c>
      <c r="I1590" s="56">
        <v>4</v>
      </c>
      <c r="J1590" s="56">
        <v>513.04999999999995</v>
      </c>
    </row>
    <row r="1591" spans="1:10" x14ac:dyDescent="0.25">
      <c r="A1591">
        <v>1011</v>
      </c>
      <c r="B1591" t="s">
        <v>72</v>
      </c>
      <c r="C1591" t="s">
        <v>33</v>
      </c>
      <c r="D1591" s="74">
        <v>43314</v>
      </c>
      <c r="E1591">
        <v>7</v>
      </c>
      <c r="F1591">
        <v>54</v>
      </c>
      <c r="G1591">
        <v>214</v>
      </c>
      <c r="H1591">
        <v>1081.3749999999998</v>
      </c>
      <c r="I1591" s="56">
        <v>7</v>
      </c>
      <c r="J1591" s="56">
        <v>883.26</v>
      </c>
    </row>
    <row r="1592" spans="1:10" x14ac:dyDescent="0.25">
      <c r="A1592">
        <v>1011</v>
      </c>
      <c r="B1592" t="s">
        <v>72</v>
      </c>
      <c r="C1592" t="s">
        <v>34</v>
      </c>
      <c r="D1592" s="74">
        <v>43314</v>
      </c>
      <c r="E1592">
        <v>7</v>
      </c>
      <c r="F1592">
        <v>54</v>
      </c>
      <c r="G1592">
        <v>214</v>
      </c>
      <c r="H1592">
        <v>1081.3749999999998</v>
      </c>
      <c r="I1592" s="56">
        <v>6</v>
      </c>
      <c r="J1592" s="56">
        <v>784.51</v>
      </c>
    </row>
    <row r="1593" spans="1:10" x14ac:dyDescent="0.25">
      <c r="A1593">
        <v>1011</v>
      </c>
      <c r="B1593" t="s">
        <v>72</v>
      </c>
      <c r="C1593" t="s">
        <v>35</v>
      </c>
      <c r="D1593" s="74">
        <v>43314</v>
      </c>
      <c r="E1593">
        <v>7</v>
      </c>
      <c r="F1593">
        <v>54</v>
      </c>
      <c r="G1593">
        <v>214</v>
      </c>
      <c r="H1593">
        <v>1081.3749999999998</v>
      </c>
      <c r="I1593" s="56">
        <v>5</v>
      </c>
      <c r="J1593" s="56">
        <v>722.63</v>
      </c>
    </row>
    <row r="1594" spans="1:10" x14ac:dyDescent="0.25">
      <c r="A1594">
        <v>1012</v>
      </c>
      <c r="B1594" t="s">
        <v>70</v>
      </c>
      <c r="C1594" t="s">
        <v>31</v>
      </c>
      <c r="D1594" s="74">
        <v>43314</v>
      </c>
      <c r="E1594">
        <v>7</v>
      </c>
      <c r="F1594">
        <v>54</v>
      </c>
      <c r="G1594">
        <v>214</v>
      </c>
      <c r="H1594">
        <v>1081.3749999999998</v>
      </c>
      <c r="I1594" s="56">
        <v>8</v>
      </c>
      <c r="J1594" s="56">
        <v>909.84</v>
      </c>
    </row>
    <row r="1595" spans="1:10" x14ac:dyDescent="0.25">
      <c r="A1595">
        <v>1012</v>
      </c>
      <c r="B1595" t="s">
        <v>70</v>
      </c>
      <c r="C1595" t="s">
        <v>32</v>
      </c>
      <c r="D1595" s="74">
        <v>43314</v>
      </c>
      <c r="E1595">
        <v>7</v>
      </c>
      <c r="F1595">
        <v>54</v>
      </c>
      <c r="G1595">
        <v>214</v>
      </c>
      <c r="H1595">
        <v>1081.3749999999998</v>
      </c>
      <c r="I1595" s="56">
        <v>8</v>
      </c>
      <c r="J1595" s="56">
        <v>827.03</v>
      </c>
    </row>
    <row r="1596" spans="1:10" x14ac:dyDescent="0.25">
      <c r="A1596">
        <v>1012</v>
      </c>
      <c r="B1596" t="s">
        <v>70</v>
      </c>
      <c r="C1596" t="s">
        <v>33</v>
      </c>
      <c r="D1596" s="74">
        <v>43314</v>
      </c>
      <c r="E1596">
        <v>7</v>
      </c>
      <c r="F1596">
        <v>54</v>
      </c>
      <c r="G1596">
        <v>214</v>
      </c>
      <c r="H1596">
        <v>1081.3749999999998</v>
      </c>
      <c r="I1596" s="56">
        <v>6</v>
      </c>
      <c r="J1596" s="56">
        <v>1122.93</v>
      </c>
    </row>
    <row r="1597" spans="1:10" x14ac:dyDescent="0.25">
      <c r="A1597">
        <v>1012</v>
      </c>
      <c r="B1597" t="s">
        <v>70</v>
      </c>
      <c r="C1597" t="s">
        <v>34</v>
      </c>
      <c r="D1597" s="74">
        <v>43314</v>
      </c>
      <c r="E1597">
        <v>7</v>
      </c>
      <c r="F1597">
        <v>54</v>
      </c>
      <c r="G1597">
        <v>214</v>
      </c>
      <c r="H1597">
        <v>1081.3749999999998</v>
      </c>
      <c r="I1597" s="56">
        <v>5</v>
      </c>
      <c r="J1597" s="56">
        <v>612.54</v>
      </c>
    </row>
    <row r="1598" spans="1:10" x14ac:dyDescent="0.25">
      <c r="A1598">
        <v>1012</v>
      </c>
      <c r="B1598" t="s">
        <v>70</v>
      </c>
      <c r="C1598" t="s">
        <v>35</v>
      </c>
      <c r="D1598" s="74">
        <v>43314</v>
      </c>
      <c r="E1598">
        <v>7</v>
      </c>
      <c r="F1598">
        <v>54</v>
      </c>
      <c r="G1598">
        <v>214</v>
      </c>
      <c r="H1598">
        <v>1081.3749999999998</v>
      </c>
      <c r="I1598" s="56">
        <v>8</v>
      </c>
      <c r="J1598" s="56">
        <v>1293.4100000000001</v>
      </c>
    </row>
    <row r="1599" spans="1:10" x14ac:dyDescent="0.25">
      <c r="A1599">
        <v>1001</v>
      </c>
      <c r="B1599" t="s">
        <v>70</v>
      </c>
      <c r="C1599" t="s">
        <v>31</v>
      </c>
      <c r="D1599" s="74">
        <v>43321</v>
      </c>
      <c r="E1599">
        <v>8</v>
      </c>
      <c r="F1599">
        <v>61</v>
      </c>
      <c r="G1599">
        <v>221</v>
      </c>
      <c r="H1599">
        <v>1221.1749999999997</v>
      </c>
      <c r="I1599" s="56">
        <v>7</v>
      </c>
      <c r="J1599" s="56">
        <v>924.7</v>
      </c>
    </row>
    <row r="1600" spans="1:10" x14ac:dyDescent="0.25">
      <c r="A1600">
        <v>1001</v>
      </c>
      <c r="B1600" t="s">
        <v>70</v>
      </c>
      <c r="C1600" t="s">
        <v>32</v>
      </c>
      <c r="D1600" s="74">
        <v>43321</v>
      </c>
      <c r="E1600">
        <v>8</v>
      </c>
      <c r="F1600">
        <v>61</v>
      </c>
      <c r="G1600">
        <v>221</v>
      </c>
      <c r="H1600">
        <v>1221.1749999999997</v>
      </c>
      <c r="I1600" s="56">
        <v>7</v>
      </c>
      <c r="J1600" s="56">
        <v>507.15</v>
      </c>
    </row>
    <row r="1601" spans="1:10" x14ac:dyDescent="0.25">
      <c r="A1601">
        <v>1001</v>
      </c>
      <c r="B1601" t="s">
        <v>70</v>
      </c>
      <c r="C1601" t="s">
        <v>33</v>
      </c>
      <c r="D1601" s="74">
        <v>43321</v>
      </c>
      <c r="E1601">
        <v>8</v>
      </c>
      <c r="F1601">
        <v>61</v>
      </c>
      <c r="G1601">
        <v>221</v>
      </c>
      <c r="H1601">
        <v>1221.1749999999997</v>
      </c>
      <c r="I1601" s="56">
        <v>9</v>
      </c>
      <c r="J1601" s="56">
        <v>1357.81</v>
      </c>
    </row>
    <row r="1602" spans="1:10" x14ac:dyDescent="0.25">
      <c r="A1602">
        <v>1001</v>
      </c>
      <c r="B1602" t="s">
        <v>70</v>
      </c>
      <c r="C1602" t="s">
        <v>34</v>
      </c>
      <c r="D1602" s="74">
        <v>43321</v>
      </c>
      <c r="E1602">
        <v>8</v>
      </c>
      <c r="F1602">
        <v>61</v>
      </c>
      <c r="G1602">
        <v>221</v>
      </c>
      <c r="H1602">
        <v>1221.1749999999997</v>
      </c>
      <c r="I1602" s="56">
        <v>7</v>
      </c>
      <c r="J1602" s="56">
        <v>765.21</v>
      </c>
    </row>
    <row r="1603" spans="1:10" x14ac:dyDescent="0.25">
      <c r="A1603">
        <v>1001</v>
      </c>
      <c r="B1603" t="s">
        <v>70</v>
      </c>
      <c r="C1603" t="s">
        <v>35</v>
      </c>
      <c r="D1603" s="74">
        <v>43321</v>
      </c>
      <c r="E1603">
        <v>8</v>
      </c>
      <c r="F1603">
        <v>61</v>
      </c>
      <c r="G1603">
        <v>221</v>
      </c>
      <c r="H1603">
        <v>1221.1749999999997</v>
      </c>
      <c r="I1603" s="56">
        <v>9</v>
      </c>
      <c r="J1603" s="56">
        <v>981.89</v>
      </c>
    </row>
    <row r="1604" spans="1:10" x14ac:dyDescent="0.25">
      <c r="A1604">
        <v>1002</v>
      </c>
      <c r="B1604" t="s">
        <v>28</v>
      </c>
      <c r="C1604" t="s">
        <v>31</v>
      </c>
      <c r="D1604" s="74">
        <v>43321</v>
      </c>
      <c r="E1604">
        <v>8</v>
      </c>
      <c r="F1604">
        <v>61</v>
      </c>
      <c r="G1604">
        <v>221</v>
      </c>
      <c r="H1604">
        <v>1221.1749999999997</v>
      </c>
      <c r="I1604" s="56">
        <v>6</v>
      </c>
      <c r="J1604" s="56">
        <v>607.33000000000004</v>
      </c>
    </row>
    <row r="1605" spans="1:10" x14ac:dyDescent="0.25">
      <c r="A1605">
        <v>1002</v>
      </c>
      <c r="B1605" t="s">
        <v>28</v>
      </c>
      <c r="C1605" t="s">
        <v>33</v>
      </c>
      <c r="D1605" s="74">
        <v>43321</v>
      </c>
      <c r="E1605">
        <v>8</v>
      </c>
      <c r="F1605">
        <v>61</v>
      </c>
      <c r="G1605">
        <v>221</v>
      </c>
      <c r="H1605">
        <v>1221.1749999999997</v>
      </c>
      <c r="I1605" s="56">
        <v>4</v>
      </c>
      <c r="J1605" s="56">
        <v>705.56</v>
      </c>
    </row>
    <row r="1606" spans="1:10" x14ac:dyDescent="0.25">
      <c r="A1606">
        <v>1002</v>
      </c>
      <c r="B1606" t="s">
        <v>28</v>
      </c>
      <c r="C1606" t="s">
        <v>34</v>
      </c>
      <c r="D1606" s="74">
        <v>43321</v>
      </c>
      <c r="E1606">
        <v>8</v>
      </c>
      <c r="F1606">
        <v>61</v>
      </c>
      <c r="G1606">
        <v>221</v>
      </c>
      <c r="H1606">
        <v>1221.1749999999997</v>
      </c>
      <c r="I1606" s="56">
        <v>5</v>
      </c>
      <c r="J1606" s="56">
        <v>740.28</v>
      </c>
    </row>
    <row r="1607" spans="1:10" x14ac:dyDescent="0.25">
      <c r="A1607">
        <v>1002</v>
      </c>
      <c r="B1607" t="s">
        <v>28</v>
      </c>
      <c r="C1607" t="s">
        <v>35</v>
      </c>
      <c r="D1607" s="74">
        <v>43321</v>
      </c>
      <c r="E1607">
        <v>8</v>
      </c>
      <c r="F1607">
        <v>61</v>
      </c>
      <c r="G1607">
        <v>221</v>
      </c>
      <c r="H1607">
        <v>1221.1749999999997</v>
      </c>
      <c r="I1607" s="56">
        <v>7</v>
      </c>
      <c r="J1607" s="56">
        <v>884.91</v>
      </c>
    </row>
    <row r="1608" spans="1:10" x14ac:dyDescent="0.25">
      <c r="A1608">
        <v>1003</v>
      </c>
      <c r="B1608" t="s">
        <v>72</v>
      </c>
      <c r="C1608" t="s">
        <v>31</v>
      </c>
      <c r="D1608" s="74">
        <v>43321</v>
      </c>
      <c r="E1608">
        <v>8</v>
      </c>
      <c r="F1608">
        <v>61</v>
      </c>
      <c r="G1608">
        <v>221</v>
      </c>
      <c r="H1608">
        <v>1221.1749999999997</v>
      </c>
      <c r="I1608" s="56">
        <v>9</v>
      </c>
      <c r="J1608" s="56">
        <v>929.29</v>
      </c>
    </row>
    <row r="1609" spans="1:10" x14ac:dyDescent="0.25">
      <c r="A1609">
        <v>1003</v>
      </c>
      <c r="B1609" t="s">
        <v>72</v>
      </c>
      <c r="C1609" t="s">
        <v>32</v>
      </c>
      <c r="D1609" s="74">
        <v>43321</v>
      </c>
      <c r="E1609">
        <v>8</v>
      </c>
      <c r="F1609">
        <v>61</v>
      </c>
      <c r="G1609">
        <v>221</v>
      </c>
      <c r="H1609">
        <v>1221.1749999999997</v>
      </c>
      <c r="I1609" s="56">
        <v>5</v>
      </c>
      <c r="J1609" s="56">
        <v>743.59</v>
      </c>
    </row>
    <row r="1610" spans="1:10" x14ac:dyDescent="0.25">
      <c r="A1610">
        <v>1003</v>
      </c>
      <c r="B1610" t="s">
        <v>72</v>
      </c>
      <c r="C1610" t="s">
        <v>33</v>
      </c>
      <c r="D1610" s="74">
        <v>43321</v>
      </c>
      <c r="E1610">
        <v>8</v>
      </c>
      <c r="F1610">
        <v>61</v>
      </c>
      <c r="G1610">
        <v>221</v>
      </c>
      <c r="H1610">
        <v>1221.1749999999997</v>
      </c>
      <c r="I1610" s="56">
        <v>6</v>
      </c>
      <c r="J1610" s="56">
        <v>698.32</v>
      </c>
    </row>
    <row r="1611" spans="1:10" x14ac:dyDescent="0.25">
      <c r="A1611">
        <v>1003</v>
      </c>
      <c r="B1611" t="s">
        <v>72</v>
      </c>
      <c r="C1611" t="s">
        <v>34</v>
      </c>
      <c r="D1611" s="74">
        <v>43321</v>
      </c>
      <c r="E1611">
        <v>8</v>
      </c>
      <c r="F1611">
        <v>61</v>
      </c>
      <c r="G1611">
        <v>221</v>
      </c>
      <c r="H1611">
        <v>1221.1749999999997</v>
      </c>
      <c r="I1611" s="56">
        <v>5</v>
      </c>
      <c r="J1611" s="56">
        <v>748.15</v>
      </c>
    </row>
    <row r="1612" spans="1:10" x14ac:dyDescent="0.25">
      <c r="A1612">
        <v>1004</v>
      </c>
      <c r="B1612" t="s">
        <v>69</v>
      </c>
      <c r="C1612" t="s">
        <v>31</v>
      </c>
      <c r="D1612" s="74">
        <v>43321</v>
      </c>
      <c r="E1612">
        <v>8</v>
      </c>
      <c r="F1612">
        <v>61</v>
      </c>
      <c r="G1612">
        <v>221</v>
      </c>
      <c r="H1612">
        <v>1221.1749999999997</v>
      </c>
      <c r="I1612" s="56">
        <v>4</v>
      </c>
      <c r="J1612" s="56">
        <v>941.9</v>
      </c>
    </row>
    <row r="1613" spans="1:10" x14ac:dyDescent="0.25">
      <c r="A1613">
        <v>1004</v>
      </c>
      <c r="B1613" t="s">
        <v>69</v>
      </c>
      <c r="C1613" t="s">
        <v>32</v>
      </c>
      <c r="D1613" s="74">
        <v>43321</v>
      </c>
      <c r="E1613">
        <v>8</v>
      </c>
      <c r="F1613">
        <v>61</v>
      </c>
      <c r="G1613">
        <v>221</v>
      </c>
      <c r="H1613">
        <v>1221.1749999999997</v>
      </c>
      <c r="I1613" s="56">
        <v>8</v>
      </c>
      <c r="J1613" s="56">
        <v>825.62</v>
      </c>
    </row>
    <row r="1614" spans="1:10" x14ac:dyDescent="0.25">
      <c r="A1614">
        <v>1004</v>
      </c>
      <c r="B1614" t="s">
        <v>69</v>
      </c>
      <c r="C1614" t="s">
        <v>33</v>
      </c>
      <c r="D1614" s="74">
        <v>43321</v>
      </c>
      <c r="E1614">
        <v>8</v>
      </c>
      <c r="F1614">
        <v>61</v>
      </c>
      <c r="G1614">
        <v>221</v>
      </c>
      <c r="H1614">
        <v>1221.1749999999997</v>
      </c>
      <c r="I1614" s="56">
        <v>11</v>
      </c>
      <c r="J1614" s="56">
        <v>1142.77</v>
      </c>
    </row>
    <row r="1615" spans="1:10" x14ac:dyDescent="0.25">
      <c r="A1615">
        <v>1004</v>
      </c>
      <c r="B1615" t="s">
        <v>69</v>
      </c>
      <c r="C1615" t="s">
        <v>34</v>
      </c>
      <c r="D1615" s="74">
        <v>43321</v>
      </c>
      <c r="E1615">
        <v>8</v>
      </c>
      <c r="F1615">
        <v>61</v>
      </c>
      <c r="G1615">
        <v>221</v>
      </c>
      <c r="H1615">
        <v>1221.1749999999997</v>
      </c>
      <c r="I1615" s="56">
        <v>11</v>
      </c>
      <c r="J1615" s="56">
        <v>1309.78</v>
      </c>
    </row>
    <row r="1616" spans="1:10" x14ac:dyDescent="0.25">
      <c r="A1616">
        <v>1004</v>
      </c>
      <c r="B1616" t="s">
        <v>69</v>
      </c>
      <c r="C1616" t="s">
        <v>35</v>
      </c>
      <c r="D1616" s="74">
        <v>43321</v>
      </c>
      <c r="E1616">
        <v>8</v>
      </c>
      <c r="F1616">
        <v>61</v>
      </c>
      <c r="G1616">
        <v>221</v>
      </c>
      <c r="H1616">
        <v>1221.1749999999997</v>
      </c>
      <c r="I1616" s="56">
        <v>8</v>
      </c>
      <c r="J1616" s="56">
        <v>1156.47</v>
      </c>
    </row>
    <row r="1617" spans="1:10" x14ac:dyDescent="0.25">
      <c r="A1617">
        <v>1005</v>
      </c>
      <c r="B1617" t="s">
        <v>69</v>
      </c>
      <c r="C1617" t="s">
        <v>31</v>
      </c>
      <c r="D1617" s="74">
        <v>43321</v>
      </c>
      <c r="E1617">
        <v>8</v>
      </c>
      <c r="F1617">
        <v>61</v>
      </c>
      <c r="G1617">
        <v>221</v>
      </c>
      <c r="H1617">
        <v>1221.1749999999997</v>
      </c>
      <c r="I1617" s="56">
        <v>5</v>
      </c>
      <c r="J1617" s="56">
        <v>605.29999999999995</v>
      </c>
    </row>
    <row r="1618" spans="1:10" x14ac:dyDescent="0.25">
      <c r="A1618">
        <v>1005</v>
      </c>
      <c r="B1618" t="s">
        <v>69</v>
      </c>
      <c r="C1618" t="s">
        <v>32</v>
      </c>
      <c r="D1618" s="74">
        <v>43321</v>
      </c>
      <c r="E1618">
        <v>8</v>
      </c>
      <c r="F1618">
        <v>61</v>
      </c>
      <c r="G1618">
        <v>221</v>
      </c>
      <c r="H1618">
        <v>1221.1749999999997</v>
      </c>
      <c r="I1618" s="56">
        <v>4</v>
      </c>
      <c r="J1618" s="56">
        <v>705.7</v>
      </c>
    </row>
    <row r="1619" spans="1:10" x14ac:dyDescent="0.25">
      <c r="A1619">
        <v>1005</v>
      </c>
      <c r="B1619" t="s">
        <v>69</v>
      </c>
      <c r="C1619" t="s">
        <v>33</v>
      </c>
      <c r="D1619" s="74">
        <v>43321</v>
      </c>
      <c r="E1619">
        <v>8</v>
      </c>
      <c r="F1619">
        <v>61</v>
      </c>
      <c r="G1619">
        <v>221</v>
      </c>
      <c r="H1619">
        <v>1221.1749999999997</v>
      </c>
      <c r="I1619" s="56">
        <v>7</v>
      </c>
      <c r="J1619" s="56">
        <v>1037.44</v>
      </c>
    </row>
    <row r="1620" spans="1:10" x14ac:dyDescent="0.25">
      <c r="A1620">
        <v>1005</v>
      </c>
      <c r="B1620" t="s">
        <v>69</v>
      </c>
      <c r="C1620" t="s">
        <v>34</v>
      </c>
      <c r="D1620" s="74">
        <v>43321</v>
      </c>
      <c r="E1620">
        <v>8</v>
      </c>
      <c r="F1620">
        <v>61</v>
      </c>
      <c r="G1620">
        <v>221</v>
      </c>
      <c r="H1620">
        <v>1221.1749999999997</v>
      </c>
      <c r="I1620" s="56">
        <v>6</v>
      </c>
      <c r="J1620" s="56">
        <v>1034.3900000000001</v>
      </c>
    </row>
    <row r="1621" spans="1:10" x14ac:dyDescent="0.25">
      <c r="A1621">
        <v>1005</v>
      </c>
      <c r="B1621" t="s">
        <v>69</v>
      </c>
      <c r="C1621" t="s">
        <v>35</v>
      </c>
      <c r="D1621" s="74">
        <v>43321</v>
      </c>
      <c r="E1621">
        <v>8</v>
      </c>
      <c r="F1621">
        <v>61</v>
      </c>
      <c r="G1621">
        <v>221</v>
      </c>
      <c r="H1621">
        <v>1221.1749999999997</v>
      </c>
      <c r="I1621" s="56">
        <v>6</v>
      </c>
      <c r="J1621" s="56">
        <v>637.82000000000005</v>
      </c>
    </row>
    <row r="1622" spans="1:10" x14ac:dyDescent="0.25">
      <c r="A1622">
        <v>1006</v>
      </c>
      <c r="B1622" t="s">
        <v>72</v>
      </c>
      <c r="C1622" t="s">
        <v>31</v>
      </c>
      <c r="D1622" s="74">
        <v>43321</v>
      </c>
      <c r="E1622">
        <v>8</v>
      </c>
      <c r="F1622">
        <v>61</v>
      </c>
      <c r="G1622">
        <v>221</v>
      </c>
      <c r="H1622">
        <v>1221.1749999999997</v>
      </c>
      <c r="I1622" s="56">
        <v>4</v>
      </c>
      <c r="J1622" s="56">
        <v>526.21</v>
      </c>
    </row>
    <row r="1623" spans="1:10" x14ac:dyDescent="0.25">
      <c r="A1623">
        <v>1006</v>
      </c>
      <c r="B1623" t="s">
        <v>72</v>
      </c>
      <c r="C1623" t="s">
        <v>32</v>
      </c>
      <c r="D1623" s="74">
        <v>43321</v>
      </c>
      <c r="E1623">
        <v>8</v>
      </c>
      <c r="F1623">
        <v>61</v>
      </c>
      <c r="G1623">
        <v>221</v>
      </c>
      <c r="H1623">
        <v>1221.1749999999997</v>
      </c>
      <c r="I1623" s="56">
        <v>5</v>
      </c>
      <c r="J1623" s="56">
        <v>776.63</v>
      </c>
    </row>
    <row r="1624" spans="1:10" x14ac:dyDescent="0.25">
      <c r="A1624">
        <v>1006</v>
      </c>
      <c r="B1624" t="s">
        <v>72</v>
      </c>
      <c r="C1624" t="s">
        <v>33</v>
      </c>
      <c r="D1624" s="74">
        <v>43321</v>
      </c>
      <c r="E1624">
        <v>8</v>
      </c>
      <c r="F1624">
        <v>61</v>
      </c>
      <c r="G1624">
        <v>221</v>
      </c>
      <c r="H1624">
        <v>1221.1749999999997</v>
      </c>
      <c r="I1624" s="56">
        <v>6</v>
      </c>
      <c r="J1624" s="56">
        <v>894.44</v>
      </c>
    </row>
    <row r="1625" spans="1:10" x14ac:dyDescent="0.25">
      <c r="A1625">
        <v>1006</v>
      </c>
      <c r="B1625" t="s">
        <v>72</v>
      </c>
      <c r="C1625" t="s">
        <v>34</v>
      </c>
      <c r="D1625" s="74">
        <v>43321</v>
      </c>
      <c r="E1625">
        <v>8</v>
      </c>
      <c r="F1625">
        <v>61</v>
      </c>
      <c r="G1625">
        <v>221</v>
      </c>
      <c r="H1625">
        <v>1221.1749999999997</v>
      </c>
      <c r="I1625" s="56">
        <v>6</v>
      </c>
      <c r="J1625" s="56">
        <v>753.42</v>
      </c>
    </row>
    <row r="1626" spans="1:10" x14ac:dyDescent="0.25">
      <c r="A1626">
        <v>1006</v>
      </c>
      <c r="B1626" t="s">
        <v>72</v>
      </c>
      <c r="C1626" t="s">
        <v>35</v>
      </c>
      <c r="D1626" s="74">
        <v>43321</v>
      </c>
      <c r="E1626">
        <v>8</v>
      </c>
      <c r="F1626">
        <v>61</v>
      </c>
      <c r="G1626">
        <v>221</v>
      </c>
      <c r="H1626">
        <v>1221.1749999999997</v>
      </c>
      <c r="I1626" s="56">
        <v>6</v>
      </c>
      <c r="J1626" s="56">
        <v>1098.3599999999999</v>
      </c>
    </row>
    <row r="1627" spans="1:10" x14ac:dyDescent="0.25">
      <c r="A1627">
        <v>1007</v>
      </c>
      <c r="B1627" t="s">
        <v>70</v>
      </c>
      <c r="C1627" t="s">
        <v>31</v>
      </c>
      <c r="D1627" s="74">
        <v>43321</v>
      </c>
      <c r="E1627">
        <v>8</v>
      </c>
      <c r="F1627">
        <v>61</v>
      </c>
      <c r="G1627">
        <v>221</v>
      </c>
      <c r="H1627">
        <v>1221.1749999999997</v>
      </c>
      <c r="I1627" s="56">
        <v>6</v>
      </c>
      <c r="J1627" s="56">
        <v>687.81</v>
      </c>
    </row>
    <row r="1628" spans="1:10" x14ac:dyDescent="0.25">
      <c r="A1628">
        <v>1007</v>
      </c>
      <c r="B1628" t="s">
        <v>70</v>
      </c>
      <c r="C1628" t="s">
        <v>32</v>
      </c>
      <c r="D1628" s="74">
        <v>43321</v>
      </c>
      <c r="E1628">
        <v>8</v>
      </c>
      <c r="F1628">
        <v>61</v>
      </c>
      <c r="G1628">
        <v>221</v>
      </c>
      <c r="H1628">
        <v>1221.1749999999997</v>
      </c>
      <c r="I1628" s="56">
        <v>8</v>
      </c>
      <c r="J1628" s="56">
        <v>1183.79</v>
      </c>
    </row>
    <row r="1629" spans="1:10" x14ac:dyDescent="0.25">
      <c r="A1629">
        <v>1007</v>
      </c>
      <c r="B1629" t="s">
        <v>70</v>
      </c>
      <c r="C1629" t="s">
        <v>33</v>
      </c>
      <c r="D1629" s="74">
        <v>43321</v>
      </c>
      <c r="E1629">
        <v>8</v>
      </c>
      <c r="F1629">
        <v>61</v>
      </c>
      <c r="G1629">
        <v>221</v>
      </c>
      <c r="H1629">
        <v>1221.1749999999997</v>
      </c>
      <c r="I1629" s="56">
        <v>9</v>
      </c>
      <c r="J1629" s="56">
        <v>1106.2</v>
      </c>
    </row>
    <row r="1630" spans="1:10" x14ac:dyDescent="0.25">
      <c r="A1630">
        <v>1007</v>
      </c>
      <c r="B1630" t="s">
        <v>70</v>
      </c>
      <c r="C1630" t="s">
        <v>34</v>
      </c>
      <c r="D1630" s="74">
        <v>43321</v>
      </c>
      <c r="E1630">
        <v>8</v>
      </c>
      <c r="F1630">
        <v>61</v>
      </c>
      <c r="G1630">
        <v>221</v>
      </c>
      <c r="H1630">
        <v>1221.1749999999997</v>
      </c>
      <c r="I1630" s="56">
        <v>6</v>
      </c>
      <c r="J1630" s="56">
        <v>847.39</v>
      </c>
    </row>
    <row r="1631" spans="1:10" x14ac:dyDescent="0.25">
      <c r="A1631">
        <v>1007</v>
      </c>
      <c r="B1631" t="s">
        <v>70</v>
      </c>
      <c r="C1631" t="s">
        <v>35</v>
      </c>
      <c r="D1631" s="74">
        <v>43321</v>
      </c>
      <c r="E1631">
        <v>8</v>
      </c>
      <c r="F1631">
        <v>61</v>
      </c>
      <c r="G1631">
        <v>221</v>
      </c>
      <c r="H1631">
        <v>1221.1749999999997</v>
      </c>
      <c r="I1631" s="56">
        <v>7</v>
      </c>
      <c r="J1631" s="56">
        <v>853.24</v>
      </c>
    </row>
    <row r="1632" spans="1:10" x14ac:dyDescent="0.25">
      <c r="A1632">
        <v>1008</v>
      </c>
      <c r="B1632" t="s">
        <v>28</v>
      </c>
      <c r="C1632" t="s">
        <v>31</v>
      </c>
      <c r="D1632" s="74">
        <v>43321</v>
      </c>
      <c r="E1632">
        <v>8</v>
      </c>
      <c r="F1632">
        <v>61</v>
      </c>
      <c r="G1632">
        <v>221</v>
      </c>
      <c r="H1632">
        <v>1221.1749999999997</v>
      </c>
      <c r="I1632" s="56">
        <v>10</v>
      </c>
      <c r="J1632" s="56">
        <v>868.5</v>
      </c>
    </row>
    <row r="1633" spans="1:10" x14ac:dyDescent="0.25">
      <c r="A1633">
        <v>1008</v>
      </c>
      <c r="B1633" t="s">
        <v>28</v>
      </c>
      <c r="C1633" t="s">
        <v>32</v>
      </c>
      <c r="D1633" s="74">
        <v>43321</v>
      </c>
      <c r="E1633">
        <v>8</v>
      </c>
      <c r="F1633">
        <v>61</v>
      </c>
      <c r="G1633">
        <v>221</v>
      </c>
      <c r="H1633">
        <v>1221.1749999999997</v>
      </c>
      <c r="I1633" s="56">
        <v>5</v>
      </c>
      <c r="J1633" s="56">
        <v>721.91</v>
      </c>
    </row>
    <row r="1634" spans="1:10" x14ac:dyDescent="0.25">
      <c r="A1634">
        <v>1008</v>
      </c>
      <c r="B1634" t="s">
        <v>28</v>
      </c>
      <c r="C1634" t="s">
        <v>33</v>
      </c>
      <c r="D1634" s="74">
        <v>43321</v>
      </c>
      <c r="E1634">
        <v>8</v>
      </c>
      <c r="F1634">
        <v>61</v>
      </c>
      <c r="G1634">
        <v>221</v>
      </c>
      <c r="H1634">
        <v>1221.1749999999997</v>
      </c>
      <c r="I1634" s="56">
        <v>8</v>
      </c>
      <c r="J1634" s="56">
        <v>867.31</v>
      </c>
    </row>
    <row r="1635" spans="1:10" x14ac:dyDescent="0.25">
      <c r="A1635">
        <v>1008</v>
      </c>
      <c r="B1635" t="s">
        <v>28</v>
      </c>
      <c r="C1635" t="s">
        <v>34</v>
      </c>
      <c r="D1635" s="74">
        <v>43321</v>
      </c>
      <c r="E1635">
        <v>8</v>
      </c>
      <c r="F1635">
        <v>61</v>
      </c>
      <c r="G1635">
        <v>221</v>
      </c>
      <c r="H1635">
        <v>1221.1749999999997</v>
      </c>
      <c r="I1635" s="56">
        <v>8</v>
      </c>
      <c r="J1635" s="56">
        <v>1187.21</v>
      </c>
    </row>
    <row r="1636" spans="1:10" x14ac:dyDescent="0.25">
      <c r="A1636">
        <v>1008</v>
      </c>
      <c r="B1636" t="s">
        <v>28</v>
      </c>
      <c r="C1636" t="s">
        <v>35</v>
      </c>
      <c r="D1636" s="74">
        <v>43321</v>
      </c>
      <c r="E1636">
        <v>8</v>
      </c>
      <c r="F1636">
        <v>61</v>
      </c>
      <c r="G1636">
        <v>221</v>
      </c>
      <c r="H1636">
        <v>1221.1749999999997</v>
      </c>
      <c r="I1636" s="56">
        <v>7</v>
      </c>
      <c r="J1636" s="56">
        <v>1033.3900000000001</v>
      </c>
    </row>
    <row r="1637" spans="1:10" x14ac:dyDescent="0.25">
      <c r="A1637">
        <v>1009</v>
      </c>
      <c r="B1637" t="s">
        <v>28</v>
      </c>
      <c r="C1637" t="s">
        <v>31</v>
      </c>
      <c r="D1637" s="74">
        <v>43321</v>
      </c>
      <c r="E1637">
        <v>8</v>
      </c>
      <c r="F1637">
        <v>61</v>
      </c>
      <c r="G1637">
        <v>221</v>
      </c>
      <c r="H1637">
        <v>1221.1749999999997</v>
      </c>
      <c r="I1637" s="56">
        <v>8</v>
      </c>
      <c r="J1637" s="56">
        <v>632.42999999999995</v>
      </c>
    </row>
    <row r="1638" spans="1:10" x14ac:dyDescent="0.25">
      <c r="A1638">
        <v>1009</v>
      </c>
      <c r="B1638" t="s">
        <v>28</v>
      </c>
      <c r="C1638" t="s">
        <v>32</v>
      </c>
      <c r="D1638" s="74">
        <v>43321</v>
      </c>
      <c r="E1638">
        <v>8</v>
      </c>
      <c r="F1638">
        <v>61</v>
      </c>
      <c r="G1638">
        <v>221</v>
      </c>
      <c r="H1638">
        <v>1221.1749999999997</v>
      </c>
      <c r="I1638" s="56">
        <v>11</v>
      </c>
      <c r="J1638" s="56">
        <v>1443.64</v>
      </c>
    </row>
    <row r="1639" spans="1:10" x14ac:dyDescent="0.25">
      <c r="A1639">
        <v>1009</v>
      </c>
      <c r="B1639" t="s">
        <v>28</v>
      </c>
      <c r="C1639" t="s">
        <v>33</v>
      </c>
      <c r="D1639" s="74">
        <v>43321</v>
      </c>
      <c r="E1639">
        <v>8</v>
      </c>
      <c r="F1639">
        <v>61</v>
      </c>
      <c r="G1639">
        <v>221</v>
      </c>
      <c r="H1639">
        <v>1221.1749999999997</v>
      </c>
      <c r="I1639" s="56">
        <v>7</v>
      </c>
      <c r="J1639" s="56">
        <v>1138.8499999999999</v>
      </c>
    </row>
    <row r="1640" spans="1:10" x14ac:dyDescent="0.25">
      <c r="A1640">
        <v>1009</v>
      </c>
      <c r="B1640" t="s">
        <v>28</v>
      </c>
      <c r="C1640" t="s">
        <v>34</v>
      </c>
      <c r="D1640" s="74">
        <v>43321</v>
      </c>
      <c r="E1640">
        <v>8</v>
      </c>
      <c r="F1640">
        <v>61</v>
      </c>
      <c r="G1640">
        <v>221</v>
      </c>
      <c r="H1640">
        <v>1221.1749999999997</v>
      </c>
      <c r="I1640" s="56">
        <v>5</v>
      </c>
      <c r="J1640" s="56">
        <v>894.72</v>
      </c>
    </row>
    <row r="1641" spans="1:10" x14ac:dyDescent="0.25">
      <c r="A1641">
        <v>1009</v>
      </c>
      <c r="B1641" t="s">
        <v>28</v>
      </c>
      <c r="C1641" t="s">
        <v>35</v>
      </c>
      <c r="D1641" s="74">
        <v>43321</v>
      </c>
      <c r="E1641">
        <v>8</v>
      </c>
      <c r="F1641">
        <v>61</v>
      </c>
      <c r="G1641">
        <v>221</v>
      </c>
      <c r="H1641">
        <v>1221.1749999999997</v>
      </c>
      <c r="I1641" s="56">
        <v>6</v>
      </c>
      <c r="J1641" s="56">
        <v>792.03</v>
      </c>
    </row>
    <row r="1642" spans="1:10" x14ac:dyDescent="0.25">
      <c r="A1642">
        <v>1010</v>
      </c>
      <c r="B1642" t="s">
        <v>69</v>
      </c>
      <c r="C1642" t="s">
        <v>31</v>
      </c>
      <c r="D1642" s="74">
        <v>43321</v>
      </c>
      <c r="E1642">
        <v>8</v>
      </c>
      <c r="F1642">
        <v>61</v>
      </c>
      <c r="G1642">
        <v>221</v>
      </c>
      <c r="H1642">
        <v>1221.1749999999997</v>
      </c>
      <c r="I1642" s="56">
        <v>6</v>
      </c>
      <c r="J1642" s="56">
        <v>666.93</v>
      </c>
    </row>
    <row r="1643" spans="1:10" x14ac:dyDescent="0.25">
      <c r="A1643">
        <v>1010</v>
      </c>
      <c r="B1643" t="s">
        <v>69</v>
      </c>
      <c r="C1643" t="s">
        <v>32</v>
      </c>
      <c r="D1643" s="74">
        <v>43321</v>
      </c>
      <c r="E1643">
        <v>8</v>
      </c>
      <c r="F1643">
        <v>61</v>
      </c>
      <c r="G1643">
        <v>221</v>
      </c>
      <c r="H1643">
        <v>1221.1749999999997</v>
      </c>
      <c r="I1643" s="56">
        <v>6</v>
      </c>
      <c r="J1643" s="56">
        <v>648.85</v>
      </c>
    </row>
    <row r="1644" spans="1:10" x14ac:dyDescent="0.25">
      <c r="A1644">
        <v>1010</v>
      </c>
      <c r="B1644" t="s">
        <v>69</v>
      </c>
      <c r="C1644" t="s">
        <v>33</v>
      </c>
      <c r="D1644" s="74">
        <v>43321</v>
      </c>
      <c r="E1644">
        <v>8</v>
      </c>
      <c r="F1644">
        <v>61</v>
      </c>
      <c r="G1644">
        <v>221</v>
      </c>
      <c r="H1644">
        <v>1221.1749999999997</v>
      </c>
      <c r="I1644" s="56">
        <v>3</v>
      </c>
      <c r="J1644" s="56">
        <v>431.55</v>
      </c>
    </row>
    <row r="1645" spans="1:10" x14ac:dyDescent="0.25">
      <c r="A1645">
        <v>1010</v>
      </c>
      <c r="B1645" t="s">
        <v>69</v>
      </c>
      <c r="C1645" t="s">
        <v>34</v>
      </c>
      <c r="D1645" s="74">
        <v>43321</v>
      </c>
      <c r="E1645">
        <v>8</v>
      </c>
      <c r="F1645">
        <v>61</v>
      </c>
      <c r="G1645">
        <v>221</v>
      </c>
      <c r="H1645">
        <v>1221.1749999999997</v>
      </c>
      <c r="I1645" s="56">
        <v>6</v>
      </c>
      <c r="J1645" s="56">
        <v>758.21</v>
      </c>
    </row>
    <row r="1646" spans="1:10" x14ac:dyDescent="0.25">
      <c r="A1646">
        <v>1011</v>
      </c>
      <c r="B1646" t="s">
        <v>72</v>
      </c>
      <c r="C1646" t="s">
        <v>31</v>
      </c>
      <c r="D1646" s="74">
        <v>43321</v>
      </c>
      <c r="E1646">
        <v>8</v>
      </c>
      <c r="F1646">
        <v>61</v>
      </c>
      <c r="G1646">
        <v>221</v>
      </c>
      <c r="H1646">
        <v>1221.1749999999997</v>
      </c>
      <c r="I1646" s="56">
        <v>6</v>
      </c>
      <c r="J1646" s="56">
        <v>744.58</v>
      </c>
    </row>
    <row r="1647" spans="1:10" x14ac:dyDescent="0.25">
      <c r="A1647">
        <v>1011</v>
      </c>
      <c r="B1647" t="s">
        <v>72</v>
      </c>
      <c r="C1647" t="s">
        <v>32</v>
      </c>
      <c r="D1647" s="74">
        <v>43321</v>
      </c>
      <c r="E1647">
        <v>8</v>
      </c>
      <c r="F1647">
        <v>61</v>
      </c>
      <c r="G1647">
        <v>221</v>
      </c>
      <c r="H1647">
        <v>1221.1749999999997</v>
      </c>
      <c r="I1647" s="56">
        <v>5</v>
      </c>
      <c r="J1647" s="56">
        <v>572.58000000000004</v>
      </c>
    </row>
    <row r="1648" spans="1:10" x14ac:dyDescent="0.25">
      <c r="A1648">
        <v>1011</v>
      </c>
      <c r="B1648" t="s">
        <v>72</v>
      </c>
      <c r="C1648" t="s">
        <v>33</v>
      </c>
      <c r="D1648" s="74">
        <v>43321</v>
      </c>
      <c r="E1648">
        <v>8</v>
      </c>
      <c r="F1648">
        <v>61</v>
      </c>
      <c r="G1648">
        <v>221</v>
      </c>
      <c r="H1648">
        <v>1221.1749999999997</v>
      </c>
      <c r="I1648" s="56">
        <v>4</v>
      </c>
      <c r="J1648" s="56">
        <v>449.63</v>
      </c>
    </row>
    <row r="1649" spans="1:10" x14ac:dyDescent="0.25">
      <c r="A1649">
        <v>1011</v>
      </c>
      <c r="B1649" t="s">
        <v>72</v>
      </c>
      <c r="C1649" t="s">
        <v>34</v>
      </c>
      <c r="D1649" s="74">
        <v>43321</v>
      </c>
      <c r="E1649">
        <v>8</v>
      </c>
      <c r="F1649">
        <v>61</v>
      </c>
      <c r="G1649">
        <v>221</v>
      </c>
      <c r="H1649">
        <v>1221.1749999999997</v>
      </c>
      <c r="I1649" s="56">
        <v>6</v>
      </c>
      <c r="J1649" s="56">
        <v>693.47</v>
      </c>
    </row>
    <row r="1650" spans="1:10" x14ac:dyDescent="0.25">
      <c r="A1650">
        <v>1011</v>
      </c>
      <c r="B1650" t="s">
        <v>72</v>
      </c>
      <c r="C1650" t="s">
        <v>35</v>
      </c>
      <c r="D1650" s="74">
        <v>43321</v>
      </c>
      <c r="E1650">
        <v>8</v>
      </c>
      <c r="F1650">
        <v>61</v>
      </c>
      <c r="G1650">
        <v>221</v>
      </c>
      <c r="H1650">
        <v>1221.1749999999997</v>
      </c>
      <c r="I1650" s="56">
        <v>7</v>
      </c>
      <c r="J1650" s="56">
        <v>830.95</v>
      </c>
    </row>
    <row r="1651" spans="1:10" x14ac:dyDescent="0.25">
      <c r="A1651">
        <v>1012</v>
      </c>
      <c r="B1651" t="s">
        <v>70</v>
      </c>
      <c r="C1651" t="s">
        <v>31</v>
      </c>
      <c r="D1651" s="74">
        <v>43321</v>
      </c>
      <c r="E1651">
        <v>8</v>
      </c>
      <c r="F1651">
        <v>61</v>
      </c>
      <c r="G1651">
        <v>221</v>
      </c>
      <c r="H1651">
        <v>1221.1749999999997</v>
      </c>
      <c r="I1651" s="56">
        <v>6</v>
      </c>
      <c r="J1651" s="56">
        <v>754.46</v>
      </c>
    </row>
    <row r="1652" spans="1:10" x14ac:dyDescent="0.25">
      <c r="A1652">
        <v>1012</v>
      </c>
      <c r="B1652" t="s">
        <v>70</v>
      </c>
      <c r="C1652" t="s">
        <v>32</v>
      </c>
      <c r="D1652" s="74">
        <v>43321</v>
      </c>
      <c r="E1652">
        <v>8</v>
      </c>
      <c r="F1652">
        <v>61</v>
      </c>
      <c r="G1652">
        <v>221</v>
      </c>
      <c r="H1652">
        <v>1221.1749999999997</v>
      </c>
      <c r="I1652" s="56">
        <v>8</v>
      </c>
      <c r="J1652" s="56">
        <v>772.81</v>
      </c>
    </row>
    <row r="1653" spans="1:10" x14ac:dyDescent="0.25">
      <c r="A1653">
        <v>1012</v>
      </c>
      <c r="B1653" t="s">
        <v>70</v>
      </c>
      <c r="C1653" t="s">
        <v>33</v>
      </c>
      <c r="D1653" s="74">
        <v>43321</v>
      </c>
      <c r="E1653">
        <v>8</v>
      </c>
      <c r="F1653">
        <v>61</v>
      </c>
      <c r="G1653">
        <v>221</v>
      </c>
      <c r="H1653">
        <v>1221.1749999999997</v>
      </c>
      <c r="I1653" s="56">
        <v>8</v>
      </c>
      <c r="J1653" s="56">
        <v>573.30999999999995</v>
      </c>
    </row>
    <row r="1654" spans="1:10" x14ac:dyDescent="0.25">
      <c r="A1654">
        <v>1012</v>
      </c>
      <c r="B1654" t="s">
        <v>70</v>
      </c>
      <c r="C1654" t="s">
        <v>34</v>
      </c>
      <c r="D1654" s="74">
        <v>43321</v>
      </c>
      <c r="E1654">
        <v>8</v>
      </c>
      <c r="F1654">
        <v>61</v>
      </c>
      <c r="G1654">
        <v>221</v>
      </c>
      <c r="H1654">
        <v>1221.1749999999997</v>
      </c>
      <c r="I1654" s="56">
        <v>10</v>
      </c>
      <c r="J1654" s="56">
        <v>1017.67</v>
      </c>
    </row>
    <row r="1655" spans="1:10" x14ac:dyDescent="0.25">
      <c r="A1655">
        <v>1012</v>
      </c>
      <c r="B1655" t="s">
        <v>70</v>
      </c>
      <c r="C1655" t="s">
        <v>35</v>
      </c>
      <c r="D1655" s="74">
        <v>43321</v>
      </c>
      <c r="E1655">
        <v>8</v>
      </c>
      <c r="F1655">
        <v>61</v>
      </c>
      <c r="G1655">
        <v>221</v>
      </c>
      <c r="H1655">
        <v>1221.1749999999997</v>
      </c>
      <c r="I1655" s="56">
        <v>8</v>
      </c>
      <c r="J1655" s="56">
        <v>807.17</v>
      </c>
    </row>
    <row r="1656" spans="1:10" x14ac:dyDescent="0.25">
      <c r="A1656">
        <v>1001</v>
      </c>
      <c r="B1656" t="s">
        <v>70</v>
      </c>
      <c r="C1656" t="s">
        <v>31</v>
      </c>
      <c r="D1656" s="74">
        <v>43328</v>
      </c>
      <c r="E1656">
        <v>9</v>
      </c>
      <c r="F1656">
        <v>69</v>
      </c>
      <c r="G1656">
        <v>228</v>
      </c>
      <c r="H1656">
        <v>1347.4749999999995</v>
      </c>
      <c r="I1656" s="56">
        <v>5</v>
      </c>
      <c r="J1656" s="56">
        <v>448.54</v>
      </c>
    </row>
    <row r="1657" spans="1:10" x14ac:dyDescent="0.25">
      <c r="A1657">
        <v>1001</v>
      </c>
      <c r="B1657" t="s">
        <v>70</v>
      </c>
      <c r="C1657" t="s">
        <v>32</v>
      </c>
      <c r="D1657" s="74">
        <v>43328</v>
      </c>
      <c r="E1657">
        <v>9</v>
      </c>
      <c r="F1657">
        <v>69</v>
      </c>
      <c r="G1657">
        <v>228</v>
      </c>
      <c r="H1657">
        <v>1347.4749999999995</v>
      </c>
      <c r="I1657" s="56">
        <v>4</v>
      </c>
      <c r="J1657" s="56">
        <v>629.55999999999995</v>
      </c>
    </row>
    <row r="1658" spans="1:10" x14ac:dyDescent="0.25">
      <c r="A1658">
        <v>1001</v>
      </c>
      <c r="B1658" t="s">
        <v>70</v>
      </c>
      <c r="C1658" t="s">
        <v>33</v>
      </c>
      <c r="D1658" s="74">
        <v>43328</v>
      </c>
      <c r="E1658">
        <v>9</v>
      </c>
      <c r="F1658">
        <v>69</v>
      </c>
      <c r="G1658">
        <v>228</v>
      </c>
      <c r="H1658">
        <v>1347.4749999999995</v>
      </c>
      <c r="I1658" s="56">
        <v>7</v>
      </c>
      <c r="J1658" s="56">
        <v>1062.58</v>
      </c>
    </row>
    <row r="1659" spans="1:10" x14ac:dyDescent="0.25">
      <c r="A1659">
        <v>1001</v>
      </c>
      <c r="B1659" t="s">
        <v>70</v>
      </c>
      <c r="C1659" t="s">
        <v>34</v>
      </c>
      <c r="D1659" s="74">
        <v>43328</v>
      </c>
      <c r="E1659">
        <v>9</v>
      </c>
      <c r="F1659">
        <v>69</v>
      </c>
      <c r="G1659">
        <v>228</v>
      </c>
      <c r="H1659">
        <v>1347.4749999999995</v>
      </c>
      <c r="I1659" s="56">
        <v>7</v>
      </c>
      <c r="J1659" s="56">
        <v>1507.05</v>
      </c>
    </row>
    <row r="1660" spans="1:10" x14ac:dyDescent="0.25">
      <c r="A1660">
        <v>1001</v>
      </c>
      <c r="B1660" t="s">
        <v>70</v>
      </c>
      <c r="C1660" t="s">
        <v>35</v>
      </c>
      <c r="D1660" s="74">
        <v>43328</v>
      </c>
      <c r="E1660">
        <v>9</v>
      </c>
      <c r="F1660">
        <v>69</v>
      </c>
      <c r="G1660">
        <v>228</v>
      </c>
      <c r="H1660">
        <v>1347.4749999999995</v>
      </c>
      <c r="I1660" s="56">
        <v>6</v>
      </c>
      <c r="J1660" s="56">
        <v>1191.77</v>
      </c>
    </row>
    <row r="1661" spans="1:10" x14ac:dyDescent="0.25">
      <c r="A1661">
        <v>1002</v>
      </c>
      <c r="B1661" t="s">
        <v>28</v>
      </c>
      <c r="C1661" t="s">
        <v>31</v>
      </c>
      <c r="D1661" s="74">
        <v>43328</v>
      </c>
      <c r="E1661">
        <v>9</v>
      </c>
      <c r="F1661">
        <v>69</v>
      </c>
      <c r="G1661">
        <v>228</v>
      </c>
      <c r="H1661">
        <v>1347.4749999999995</v>
      </c>
      <c r="I1661" s="56">
        <v>6</v>
      </c>
      <c r="J1661" s="56">
        <v>849.55</v>
      </c>
    </row>
    <row r="1662" spans="1:10" x14ac:dyDescent="0.25">
      <c r="A1662">
        <v>1002</v>
      </c>
      <c r="B1662" t="s">
        <v>28</v>
      </c>
      <c r="C1662" t="s">
        <v>32</v>
      </c>
      <c r="D1662" s="74">
        <v>43328</v>
      </c>
      <c r="E1662">
        <v>9</v>
      </c>
      <c r="F1662">
        <v>69</v>
      </c>
      <c r="G1662">
        <v>228</v>
      </c>
      <c r="H1662">
        <v>1347.4749999999995</v>
      </c>
      <c r="I1662" s="56">
        <v>5</v>
      </c>
      <c r="J1662" s="56">
        <v>1956.62</v>
      </c>
    </row>
    <row r="1663" spans="1:10" x14ac:dyDescent="0.25">
      <c r="A1663">
        <v>1002</v>
      </c>
      <c r="B1663" t="s">
        <v>28</v>
      </c>
      <c r="C1663" t="s">
        <v>33</v>
      </c>
      <c r="D1663" s="74">
        <v>43328</v>
      </c>
      <c r="E1663">
        <v>9</v>
      </c>
      <c r="F1663">
        <v>69</v>
      </c>
      <c r="G1663">
        <v>228</v>
      </c>
      <c r="H1663">
        <v>1347.4749999999995</v>
      </c>
      <c r="I1663" s="56">
        <v>6</v>
      </c>
      <c r="J1663" s="56">
        <v>640.74</v>
      </c>
    </row>
    <row r="1664" spans="1:10" x14ac:dyDescent="0.25">
      <c r="A1664">
        <v>1002</v>
      </c>
      <c r="B1664" t="s">
        <v>28</v>
      </c>
      <c r="C1664" t="s">
        <v>34</v>
      </c>
      <c r="D1664" s="74">
        <v>43328</v>
      </c>
      <c r="E1664">
        <v>9</v>
      </c>
      <c r="F1664">
        <v>69</v>
      </c>
      <c r="G1664">
        <v>228</v>
      </c>
      <c r="H1664">
        <v>1347.4749999999995</v>
      </c>
    </row>
    <row r="1665" spans="1:10" x14ac:dyDescent="0.25">
      <c r="A1665">
        <v>1002</v>
      </c>
      <c r="B1665" t="s">
        <v>28</v>
      </c>
      <c r="C1665" t="s">
        <v>35</v>
      </c>
      <c r="D1665" s="74">
        <v>43328</v>
      </c>
      <c r="E1665">
        <v>9</v>
      </c>
      <c r="F1665">
        <v>69</v>
      </c>
      <c r="G1665">
        <v>228</v>
      </c>
      <c r="H1665">
        <v>1347.4749999999995</v>
      </c>
    </row>
    <row r="1666" spans="1:10" x14ac:dyDescent="0.25">
      <c r="A1666">
        <v>1003</v>
      </c>
      <c r="B1666" t="s">
        <v>72</v>
      </c>
      <c r="C1666" t="s">
        <v>31</v>
      </c>
      <c r="D1666" s="74">
        <v>43328</v>
      </c>
      <c r="E1666">
        <v>9</v>
      </c>
      <c r="F1666">
        <v>69</v>
      </c>
      <c r="G1666">
        <v>228</v>
      </c>
      <c r="H1666">
        <v>1347.4749999999995</v>
      </c>
      <c r="I1666" s="56">
        <v>4</v>
      </c>
      <c r="J1666" s="56">
        <v>398.53</v>
      </c>
    </row>
    <row r="1667" spans="1:10" x14ac:dyDescent="0.25">
      <c r="A1667">
        <v>1003</v>
      </c>
      <c r="B1667" t="s">
        <v>72</v>
      </c>
      <c r="C1667" t="s">
        <v>32</v>
      </c>
      <c r="D1667" s="74">
        <v>43328</v>
      </c>
      <c r="E1667">
        <v>9</v>
      </c>
      <c r="F1667">
        <v>69</v>
      </c>
      <c r="G1667">
        <v>228</v>
      </c>
      <c r="H1667">
        <v>1347.4749999999995</v>
      </c>
      <c r="I1667" s="56">
        <v>3</v>
      </c>
      <c r="J1667" s="56">
        <v>374.12</v>
      </c>
    </row>
    <row r="1668" spans="1:10" x14ac:dyDescent="0.25">
      <c r="A1668">
        <v>1003</v>
      </c>
      <c r="B1668" t="s">
        <v>72</v>
      </c>
      <c r="C1668" t="s">
        <v>33</v>
      </c>
      <c r="D1668" s="74">
        <v>43328</v>
      </c>
      <c r="E1668">
        <v>9</v>
      </c>
      <c r="F1668">
        <v>69</v>
      </c>
      <c r="G1668">
        <v>228</v>
      </c>
      <c r="H1668">
        <v>1347.4749999999995</v>
      </c>
      <c r="I1668" s="56">
        <v>5</v>
      </c>
      <c r="J1668" s="56">
        <v>586.78</v>
      </c>
    </row>
    <row r="1669" spans="1:10" x14ac:dyDescent="0.25">
      <c r="A1669">
        <v>1003</v>
      </c>
      <c r="B1669" t="s">
        <v>72</v>
      </c>
      <c r="C1669" t="s">
        <v>34</v>
      </c>
      <c r="D1669" s="74">
        <v>43328</v>
      </c>
      <c r="E1669">
        <v>9</v>
      </c>
      <c r="F1669">
        <v>69</v>
      </c>
      <c r="G1669">
        <v>228</v>
      </c>
      <c r="H1669">
        <v>1347.4749999999995</v>
      </c>
      <c r="I1669" s="56">
        <v>5</v>
      </c>
      <c r="J1669" s="56">
        <v>377.68</v>
      </c>
    </row>
    <row r="1670" spans="1:10" x14ac:dyDescent="0.25">
      <c r="A1670">
        <v>1004</v>
      </c>
      <c r="B1670" t="s">
        <v>69</v>
      </c>
      <c r="C1670" t="s">
        <v>31</v>
      </c>
      <c r="D1670" s="74">
        <v>43328</v>
      </c>
      <c r="E1670">
        <v>9</v>
      </c>
      <c r="F1670">
        <v>69</v>
      </c>
      <c r="G1670">
        <v>228</v>
      </c>
      <c r="H1670">
        <v>1347.4749999999995</v>
      </c>
      <c r="I1670" s="56">
        <v>7</v>
      </c>
      <c r="J1670" s="56">
        <v>1268.7</v>
      </c>
    </row>
    <row r="1671" spans="1:10" x14ac:dyDescent="0.25">
      <c r="A1671">
        <v>1004</v>
      </c>
      <c r="B1671" t="s">
        <v>69</v>
      </c>
      <c r="C1671" t="s">
        <v>32</v>
      </c>
      <c r="D1671" s="74">
        <v>43328</v>
      </c>
      <c r="E1671">
        <v>9</v>
      </c>
      <c r="F1671">
        <v>69</v>
      </c>
      <c r="G1671">
        <v>228</v>
      </c>
      <c r="H1671">
        <v>1347.4749999999995</v>
      </c>
      <c r="I1671" s="56">
        <v>4</v>
      </c>
      <c r="J1671" s="56">
        <v>417.71</v>
      </c>
    </row>
    <row r="1672" spans="1:10" x14ac:dyDescent="0.25">
      <c r="A1672">
        <v>1004</v>
      </c>
      <c r="B1672" t="s">
        <v>69</v>
      </c>
      <c r="C1672" t="s">
        <v>33</v>
      </c>
      <c r="D1672" s="74">
        <v>43328</v>
      </c>
      <c r="E1672">
        <v>9</v>
      </c>
      <c r="F1672">
        <v>69</v>
      </c>
      <c r="G1672">
        <v>228</v>
      </c>
      <c r="H1672">
        <v>1347.4749999999995</v>
      </c>
      <c r="I1672" s="56">
        <v>5</v>
      </c>
      <c r="J1672" s="56">
        <v>1346.25</v>
      </c>
    </row>
    <row r="1673" spans="1:10" x14ac:dyDescent="0.25">
      <c r="A1673">
        <v>1004</v>
      </c>
      <c r="B1673" t="s">
        <v>69</v>
      </c>
      <c r="C1673" t="s">
        <v>34</v>
      </c>
      <c r="D1673" s="74">
        <v>43328</v>
      </c>
      <c r="E1673">
        <v>9</v>
      </c>
      <c r="F1673">
        <v>69</v>
      </c>
      <c r="G1673">
        <v>228</v>
      </c>
      <c r="H1673">
        <v>1347.4749999999995</v>
      </c>
      <c r="I1673" s="56">
        <v>7</v>
      </c>
      <c r="J1673" s="56">
        <v>1639.1</v>
      </c>
    </row>
    <row r="1674" spans="1:10" x14ac:dyDescent="0.25">
      <c r="A1674">
        <v>1004</v>
      </c>
      <c r="B1674" t="s">
        <v>69</v>
      </c>
      <c r="C1674" t="s">
        <v>35</v>
      </c>
      <c r="D1674" s="74">
        <v>43328</v>
      </c>
      <c r="E1674">
        <v>9</v>
      </c>
      <c r="F1674">
        <v>69</v>
      </c>
      <c r="G1674">
        <v>228</v>
      </c>
      <c r="H1674">
        <v>1347.4749999999995</v>
      </c>
      <c r="I1674" s="56">
        <v>4</v>
      </c>
      <c r="J1674" s="56">
        <v>538.85</v>
      </c>
    </row>
    <row r="1675" spans="1:10" x14ac:dyDescent="0.25">
      <c r="A1675">
        <v>1005</v>
      </c>
      <c r="B1675" t="s">
        <v>69</v>
      </c>
      <c r="C1675" t="s">
        <v>31</v>
      </c>
      <c r="D1675" s="74">
        <v>43328</v>
      </c>
      <c r="E1675">
        <v>9</v>
      </c>
      <c r="F1675">
        <v>69</v>
      </c>
      <c r="G1675">
        <v>228</v>
      </c>
      <c r="H1675">
        <v>1347.4749999999995</v>
      </c>
      <c r="I1675" s="56">
        <v>8</v>
      </c>
      <c r="J1675" s="56">
        <v>1452.37</v>
      </c>
    </row>
    <row r="1676" spans="1:10" x14ac:dyDescent="0.25">
      <c r="A1676">
        <v>1005</v>
      </c>
      <c r="B1676" t="s">
        <v>69</v>
      </c>
      <c r="C1676" t="s">
        <v>32</v>
      </c>
      <c r="D1676" s="74">
        <v>43328</v>
      </c>
      <c r="E1676">
        <v>9</v>
      </c>
      <c r="F1676">
        <v>69</v>
      </c>
      <c r="G1676">
        <v>228</v>
      </c>
      <c r="H1676">
        <v>1347.4749999999995</v>
      </c>
      <c r="I1676" s="56">
        <v>6</v>
      </c>
      <c r="J1676" s="56">
        <v>1011.8</v>
      </c>
    </row>
    <row r="1677" spans="1:10" x14ac:dyDescent="0.25">
      <c r="A1677">
        <v>1005</v>
      </c>
      <c r="B1677" t="s">
        <v>69</v>
      </c>
      <c r="C1677" t="s">
        <v>33</v>
      </c>
      <c r="D1677" s="74">
        <v>43328</v>
      </c>
      <c r="E1677">
        <v>9</v>
      </c>
      <c r="F1677">
        <v>69</v>
      </c>
      <c r="G1677">
        <v>228</v>
      </c>
      <c r="H1677">
        <v>1347.4749999999995</v>
      </c>
      <c r="I1677" s="56">
        <v>6</v>
      </c>
      <c r="J1677" s="56">
        <v>836.19</v>
      </c>
    </row>
    <row r="1678" spans="1:10" x14ac:dyDescent="0.25">
      <c r="A1678">
        <v>1005</v>
      </c>
      <c r="B1678" t="s">
        <v>69</v>
      </c>
      <c r="C1678" t="s">
        <v>34</v>
      </c>
      <c r="D1678" s="74">
        <v>43328</v>
      </c>
      <c r="E1678">
        <v>9</v>
      </c>
      <c r="F1678">
        <v>69</v>
      </c>
      <c r="G1678">
        <v>228</v>
      </c>
      <c r="H1678">
        <v>1347.4749999999995</v>
      </c>
      <c r="I1678" s="56">
        <v>5</v>
      </c>
      <c r="J1678" s="56">
        <v>878.91</v>
      </c>
    </row>
    <row r="1679" spans="1:10" x14ac:dyDescent="0.25">
      <c r="A1679">
        <v>1005</v>
      </c>
      <c r="B1679" t="s">
        <v>69</v>
      </c>
      <c r="C1679" t="s">
        <v>35</v>
      </c>
      <c r="D1679" s="74">
        <v>43328</v>
      </c>
      <c r="E1679">
        <v>9</v>
      </c>
      <c r="F1679">
        <v>69</v>
      </c>
      <c r="G1679">
        <v>228</v>
      </c>
      <c r="H1679">
        <v>1347.4749999999995</v>
      </c>
    </row>
    <row r="1680" spans="1:10" x14ac:dyDescent="0.25">
      <c r="A1680">
        <v>1006</v>
      </c>
      <c r="B1680" t="s">
        <v>72</v>
      </c>
      <c r="C1680" t="s">
        <v>31</v>
      </c>
      <c r="D1680" s="74">
        <v>43328</v>
      </c>
      <c r="E1680">
        <v>9</v>
      </c>
      <c r="F1680">
        <v>69</v>
      </c>
      <c r="G1680">
        <v>228</v>
      </c>
      <c r="H1680">
        <v>1347.4749999999995</v>
      </c>
      <c r="I1680" s="56">
        <v>7</v>
      </c>
      <c r="J1680" s="56">
        <v>1000.74</v>
      </c>
    </row>
    <row r="1681" spans="1:10" x14ac:dyDescent="0.25">
      <c r="A1681">
        <v>1006</v>
      </c>
      <c r="B1681" t="s">
        <v>72</v>
      </c>
      <c r="C1681" t="s">
        <v>32</v>
      </c>
      <c r="D1681" s="74">
        <v>43328</v>
      </c>
      <c r="E1681">
        <v>9</v>
      </c>
      <c r="F1681">
        <v>69</v>
      </c>
      <c r="G1681">
        <v>228</v>
      </c>
      <c r="H1681">
        <v>1347.4749999999995</v>
      </c>
      <c r="I1681" s="56">
        <v>7</v>
      </c>
      <c r="J1681" s="56">
        <v>1187.6600000000001</v>
      </c>
    </row>
    <row r="1682" spans="1:10" x14ac:dyDescent="0.25">
      <c r="A1682">
        <v>1006</v>
      </c>
      <c r="B1682" t="s">
        <v>72</v>
      </c>
      <c r="C1682" t="s">
        <v>33</v>
      </c>
      <c r="D1682" s="74">
        <v>43328</v>
      </c>
      <c r="E1682">
        <v>9</v>
      </c>
      <c r="F1682">
        <v>69</v>
      </c>
      <c r="G1682">
        <v>228</v>
      </c>
      <c r="H1682">
        <v>1347.4749999999995</v>
      </c>
      <c r="I1682" s="56">
        <v>6</v>
      </c>
      <c r="J1682" s="56">
        <v>793.4</v>
      </c>
    </row>
    <row r="1683" spans="1:10" x14ac:dyDescent="0.25">
      <c r="A1683">
        <v>1006</v>
      </c>
      <c r="B1683" t="s">
        <v>72</v>
      </c>
      <c r="C1683" t="s">
        <v>34</v>
      </c>
      <c r="D1683" s="74">
        <v>43328</v>
      </c>
      <c r="E1683">
        <v>9</v>
      </c>
      <c r="F1683">
        <v>69</v>
      </c>
      <c r="G1683">
        <v>228</v>
      </c>
      <c r="H1683">
        <v>1347.4749999999995</v>
      </c>
      <c r="I1683" s="56">
        <v>7</v>
      </c>
      <c r="J1683" s="56">
        <v>1305.33</v>
      </c>
    </row>
    <row r="1684" spans="1:10" x14ac:dyDescent="0.25">
      <c r="A1684">
        <v>1006</v>
      </c>
      <c r="B1684" t="s">
        <v>72</v>
      </c>
      <c r="C1684" t="s">
        <v>35</v>
      </c>
      <c r="D1684" s="74">
        <v>43328</v>
      </c>
      <c r="E1684">
        <v>9</v>
      </c>
      <c r="F1684">
        <v>69</v>
      </c>
      <c r="G1684">
        <v>228</v>
      </c>
      <c r="H1684">
        <v>1347.4749999999995</v>
      </c>
      <c r="I1684" s="56">
        <v>5</v>
      </c>
      <c r="J1684" s="56">
        <v>841.32</v>
      </c>
    </row>
    <row r="1685" spans="1:10" x14ac:dyDescent="0.25">
      <c r="A1685">
        <v>1007</v>
      </c>
      <c r="B1685" t="s">
        <v>70</v>
      </c>
      <c r="C1685" t="s">
        <v>31</v>
      </c>
      <c r="D1685" s="74">
        <v>43328</v>
      </c>
      <c r="E1685">
        <v>9</v>
      </c>
      <c r="F1685">
        <v>69</v>
      </c>
      <c r="G1685">
        <v>228</v>
      </c>
      <c r="H1685">
        <v>1347.4749999999995</v>
      </c>
      <c r="I1685" s="56">
        <v>3</v>
      </c>
      <c r="J1685" s="56">
        <v>367.84</v>
      </c>
    </row>
    <row r="1686" spans="1:10" x14ac:dyDescent="0.25">
      <c r="A1686">
        <v>1007</v>
      </c>
      <c r="B1686" t="s">
        <v>70</v>
      </c>
      <c r="C1686" t="s">
        <v>32</v>
      </c>
      <c r="D1686" s="74">
        <v>43328</v>
      </c>
      <c r="E1686">
        <v>9</v>
      </c>
      <c r="F1686">
        <v>69</v>
      </c>
      <c r="G1686">
        <v>228</v>
      </c>
      <c r="H1686">
        <v>1347.4749999999995</v>
      </c>
      <c r="I1686" s="56">
        <v>5</v>
      </c>
      <c r="J1686" s="56">
        <v>828.75</v>
      </c>
    </row>
    <row r="1687" spans="1:10" x14ac:dyDescent="0.25">
      <c r="A1687">
        <v>1007</v>
      </c>
      <c r="B1687" t="s">
        <v>70</v>
      </c>
      <c r="C1687" t="s">
        <v>33</v>
      </c>
      <c r="D1687" s="74">
        <v>43328</v>
      </c>
      <c r="E1687">
        <v>9</v>
      </c>
      <c r="F1687">
        <v>69</v>
      </c>
      <c r="G1687">
        <v>228</v>
      </c>
      <c r="H1687">
        <v>1347.4749999999995</v>
      </c>
      <c r="I1687" s="56">
        <v>4</v>
      </c>
      <c r="J1687" s="56">
        <v>592.14</v>
      </c>
    </row>
    <row r="1688" spans="1:10" x14ac:dyDescent="0.25">
      <c r="A1688">
        <v>1007</v>
      </c>
      <c r="B1688" t="s">
        <v>70</v>
      </c>
      <c r="C1688" t="s">
        <v>34</v>
      </c>
      <c r="D1688" s="74">
        <v>43328</v>
      </c>
      <c r="E1688">
        <v>9</v>
      </c>
      <c r="F1688">
        <v>69</v>
      </c>
      <c r="G1688">
        <v>228</v>
      </c>
      <c r="H1688">
        <v>1347.4749999999995</v>
      </c>
      <c r="I1688" s="56">
        <v>5</v>
      </c>
      <c r="J1688" s="56">
        <v>743.38</v>
      </c>
    </row>
    <row r="1689" spans="1:10" x14ac:dyDescent="0.25">
      <c r="A1689">
        <v>1007</v>
      </c>
      <c r="B1689" t="s">
        <v>70</v>
      </c>
      <c r="C1689" t="s">
        <v>35</v>
      </c>
      <c r="D1689" s="74">
        <v>43328</v>
      </c>
      <c r="E1689">
        <v>9</v>
      </c>
      <c r="F1689">
        <v>69</v>
      </c>
      <c r="G1689">
        <v>228</v>
      </c>
      <c r="H1689">
        <v>1347.4749999999995</v>
      </c>
      <c r="I1689" s="56">
        <v>8</v>
      </c>
      <c r="J1689" s="56">
        <v>1185.6099999999999</v>
      </c>
    </row>
    <row r="1690" spans="1:10" x14ac:dyDescent="0.25">
      <c r="A1690">
        <v>1008</v>
      </c>
      <c r="B1690" t="s">
        <v>28</v>
      </c>
      <c r="C1690" t="s">
        <v>31</v>
      </c>
      <c r="D1690" s="74">
        <v>43328</v>
      </c>
      <c r="E1690">
        <v>9</v>
      </c>
      <c r="F1690">
        <v>69</v>
      </c>
      <c r="G1690">
        <v>228</v>
      </c>
      <c r="H1690">
        <v>1347.4749999999995</v>
      </c>
      <c r="I1690" s="56">
        <v>7</v>
      </c>
      <c r="J1690" s="56">
        <v>1190.3599999999999</v>
      </c>
    </row>
    <row r="1691" spans="1:10" x14ac:dyDescent="0.25">
      <c r="A1691">
        <v>1008</v>
      </c>
      <c r="B1691" t="s">
        <v>28</v>
      </c>
      <c r="C1691" t="s">
        <v>32</v>
      </c>
      <c r="D1691" s="74">
        <v>43328</v>
      </c>
      <c r="E1691">
        <v>9</v>
      </c>
      <c r="F1691">
        <v>69</v>
      </c>
      <c r="G1691">
        <v>228</v>
      </c>
      <c r="H1691">
        <v>1347.4749999999995</v>
      </c>
      <c r="I1691" s="56">
        <v>5</v>
      </c>
      <c r="J1691" s="56">
        <v>840.73</v>
      </c>
    </row>
    <row r="1692" spans="1:10" x14ac:dyDescent="0.25">
      <c r="A1692">
        <v>1008</v>
      </c>
      <c r="B1692" t="s">
        <v>28</v>
      </c>
      <c r="C1692" t="s">
        <v>33</v>
      </c>
      <c r="D1692" s="74">
        <v>43328</v>
      </c>
      <c r="E1692">
        <v>9</v>
      </c>
      <c r="F1692">
        <v>69</v>
      </c>
      <c r="G1692">
        <v>228</v>
      </c>
      <c r="H1692">
        <v>1347.4749999999995</v>
      </c>
      <c r="I1692" s="56">
        <v>5</v>
      </c>
      <c r="J1692" s="56">
        <v>1407.02</v>
      </c>
    </row>
    <row r="1693" spans="1:10" x14ac:dyDescent="0.25">
      <c r="A1693">
        <v>1008</v>
      </c>
      <c r="B1693" t="s">
        <v>28</v>
      </c>
      <c r="C1693" t="s">
        <v>34</v>
      </c>
      <c r="D1693" s="74">
        <v>43328</v>
      </c>
      <c r="E1693">
        <v>9</v>
      </c>
      <c r="F1693">
        <v>69</v>
      </c>
      <c r="G1693">
        <v>228</v>
      </c>
      <c r="H1693">
        <v>1347.4749999999995</v>
      </c>
      <c r="I1693" s="56">
        <v>6</v>
      </c>
      <c r="J1693" s="56">
        <v>915.45</v>
      </c>
    </row>
    <row r="1694" spans="1:10" x14ac:dyDescent="0.25">
      <c r="A1694">
        <v>1008</v>
      </c>
      <c r="B1694" t="s">
        <v>28</v>
      </c>
      <c r="C1694" t="s">
        <v>35</v>
      </c>
      <c r="D1694" s="74">
        <v>43328</v>
      </c>
      <c r="E1694">
        <v>9</v>
      </c>
      <c r="F1694">
        <v>69</v>
      </c>
      <c r="G1694">
        <v>228</v>
      </c>
      <c r="H1694">
        <v>1347.4749999999995</v>
      </c>
      <c r="I1694" s="56">
        <v>7</v>
      </c>
      <c r="J1694" s="56">
        <v>875.63</v>
      </c>
    </row>
    <row r="1695" spans="1:10" x14ac:dyDescent="0.25">
      <c r="A1695">
        <v>1009</v>
      </c>
      <c r="B1695" t="s">
        <v>28</v>
      </c>
      <c r="C1695" t="s">
        <v>32</v>
      </c>
      <c r="D1695" s="74">
        <v>43328</v>
      </c>
      <c r="E1695">
        <v>9</v>
      </c>
      <c r="F1695">
        <v>69</v>
      </c>
      <c r="G1695">
        <v>228</v>
      </c>
      <c r="H1695">
        <v>1347.4749999999995</v>
      </c>
      <c r="I1695" s="56">
        <v>3</v>
      </c>
      <c r="J1695" s="56">
        <v>492.18</v>
      </c>
    </row>
    <row r="1696" spans="1:10" x14ac:dyDescent="0.25">
      <c r="A1696">
        <v>1009</v>
      </c>
      <c r="B1696" t="s">
        <v>28</v>
      </c>
      <c r="C1696" t="s">
        <v>33</v>
      </c>
      <c r="D1696" s="74">
        <v>43328</v>
      </c>
      <c r="E1696">
        <v>9</v>
      </c>
      <c r="F1696">
        <v>69</v>
      </c>
      <c r="G1696">
        <v>228</v>
      </c>
      <c r="H1696">
        <v>1347.4749999999995</v>
      </c>
      <c r="I1696" s="56">
        <v>3</v>
      </c>
      <c r="J1696" s="56">
        <v>557.85</v>
      </c>
    </row>
    <row r="1697" spans="1:10" x14ac:dyDescent="0.25">
      <c r="A1697">
        <v>1009</v>
      </c>
      <c r="B1697" t="s">
        <v>28</v>
      </c>
      <c r="C1697" t="s">
        <v>34</v>
      </c>
      <c r="D1697" s="74">
        <v>43328</v>
      </c>
      <c r="E1697">
        <v>9</v>
      </c>
      <c r="F1697">
        <v>69</v>
      </c>
      <c r="G1697">
        <v>228</v>
      </c>
      <c r="H1697">
        <v>1347.4749999999995</v>
      </c>
      <c r="I1697" s="56">
        <v>4</v>
      </c>
      <c r="J1697" s="56">
        <v>662.99</v>
      </c>
    </row>
    <row r="1698" spans="1:10" x14ac:dyDescent="0.25">
      <c r="A1698">
        <v>1009</v>
      </c>
      <c r="B1698" t="s">
        <v>28</v>
      </c>
      <c r="C1698" t="s">
        <v>35</v>
      </c>
      <c r="D1698" s="74">
        <v>43328</v>
      </c>
      <c r="E1698">
        <v>9</v>
      </c>
      <c r="F1698">
        <v>69</v>
      </c>
      <c r="G1698">
        <v>228</v>
      </c>
      <c r="H1698">
        <v>1347.4749999999995</v>
      </c>
      <c r="I1698" s="56">
        <v>4</v>
      </c>
      <c r="J1698" s="56">
        <v>380.28</v>
      </c>
    </row>
    <row r="1699" spans="1:10" x14ac:dyDescent="0.25">
      <c r="A1699">
        <v>1010</v>
      </c>
      <c r="B1699" t="s">
        <v>69</v>
      </c>
      <c r="C1699" t="s">
        <v>31</v>
      </c>
      <c r="D1699" s="74">
        <v>43328</v>
      </c>
      <c r="E1699">
        <v>9</v>
      </c>
      <c r="F1699">
        <v>69</v>
      </c>
      <c r="G1699">
        <v>228</v>
      </c>
      <c r="H1699">
        <v>1347.4749999999995</v>
      </c>
      <c r="I1699" s="56">
        <v>6</v>
      </c>
      <c r="J1699" s="56">
        <v>1015.64</v>
      </c>
    </row>
    <row r="1700" spans="1:10" x14ac:dyDescent="0.25">
      <c r="A1700">
        <v>1010</v>
      </c>
      <c r="B1700" t="s">
        <v>69</v>
      </c>
      <c r="C1700" t="s">
        <v>32</v>
      </c>
      <c r="D1700" s="74">
        <v>43328</v>
      </c>
      <c r="E1700">
        <v>9</v>
      </c>
      <c r="F1700">
        <v>69</v>
      </c>
      <c r="G1700">
        <v>228</v>
      </c>
      <c r="H1700">
        <v>1347.4749999999995</v>
      </c>
      <c r="I1700" s="56">
        <v>5</v>
      </c>
      <c r="J1700" s="56">
        <v>1142.1300000000001</v>
      </c>
    </row>
    <row r="1701" spans="1:10" x14ac:dyDescent="0.25">
      <c r="A1701">
        <v>1010</v>
      </c>
      <c r="B1701" t="s">
        <v>69</v>
      </c>
      <c r="C1701" t="s">
        <v>33</v>
      </c>
      <c r="D1701" s="74">
        <v>43328</v>
      </c>
      <c r="E1701">
        <v>9</v>
      </c>
      <c r="F1701">
        <v>69</v>
      </c>
      <c r="G1701">
        <v>228</v>
      </c>
      <c r="H1701">
        <v>1347.4749999999995</v>
      </c>
      <c r="I1701" s="56">
        <v>5</v>
      </c>
      <c r="J1701" s="56">
        <v>948.37</v>
      </c>
    </row>
    <row r="1702" spans="1:10" x14ac:dyDescent="0.25">
      <c r="A1702">
        <v>1010</v>
      </c>
      <c r="B1702" t="s">
        <v>69</v>
      </c>
      <c r="C1702" t="s">
        <v>34</v>
      </c>
      <c r="D1702" s="74">
        <v>43328</v>
      </c>
      <c r="E1702">
        <v>9</v>
      </c>
      <c r="F1702">
        <v>69</v>
      </c>
      <c r="G1702">
        <v>228</v>
      </c>
      <c r="H1702">
        <v>1347.4749999999995</v>
      </c>
    </row>
    <row r="1703" spans="1:10" x14ac:dyDescent="0.25">
      <c r="A1703">
        <v>1010</v>
      </c>
      <c r="B1703" t="s">
        <v>69</v>
      </c>
      <c r="C1703" t="s">
        <v>35</v>
      </c>
      <c r="D1703" s="74">
        <v>43328</v>
      </c>
      <c r="E1703">
        <v>9</v>
      </c>
      <c r="F1703">
        <v>69</v>
      </c>
      <c r="G1703">
        <v>228</v>
      </c>
      <c r="H1703">
        <v>1347.4749999999995</v>
      </c>
    </row>
    <row r="1704" spans="1:10" x14ac:dyDescent="0.25">
      <c r="A1704">
        <v>1011</v>
      </c>
      <c r="B1704" t="s">
        <v>72</v>
      </c>
      <c r="C1704" t="s">
        <v>31</v>
      </c>
      <c r="D1704" s="74">
        <v>43328</v>
      </c>
      <c r="E1704">
        <v>9</v>
      </c>
      <c r="F1704">
        <v>69</v>
      </c>
      <c r="G1704">
        <v>228</v>
      </c>
      <c r="H1704">
        <v>1347.4749999999995</v>
      </c>
      <c r="I1704" s="56">
        <v>4</v>
      </c>
      <c r="J1704" s="56">
        <v>350.34</v>
      </c>
    </row>
    <row r="1705" spans="1:10" x14ac:dyDescent="0.25">
      <c r="A1705">
        <v>1011</v>
      </c>
      <c r="B1705" t="s">
        <v>72</v>
      </c>
      <c r="C1705" t="s">
        <v>32</v>
      </c>
      <c r="D1705" s="74">
        <v>43328</v>
      </c>
      <c r="E1705">
        <v>9</v>
      </c>
      <c r="F1705">
        <v>69</v>
      </c>
      <c r="G1705">
        <v>228</v>
      </c>
      <c r="H1705">
        <v>1347.4749999999995</v>
      </c>
      <c r="I1705" s="56">
        <v>4</v>
      </c>
      <c r="J1705" s="56">
        <v>848.74</v>
      </c>
    </row>
    <row r="1706" spans="1:10" x14ac:dyDescent="0.25">
      <c r="A1706">
        <v>1011</v>
      </c>
      <c r="B1706" t="s">
        <v>72</v>
      </c>
      <c r="C1706" t="s">
        <v>33</v>
      </c>
      <c r="D1706" s="74">
        <v>43328</v>
      </c>
      <c r="E1706">
        <v>9</v>
      </c>
      <c r="F1706">
        <v>69</v>
      </c>
      <c r="G1706">
        <v>228</v>
      </c>
      <c r="H1706">
        <v>1347.4749999999995</v>
      </c>
      <c r="I1706" s="56">
        <v>10</v>
      </c>
      <c r="J1706" s="56">
        <v>1022.51</v>
      </c>
    </row>
    <row r="1707" spans="1:10" x14ac:dyDescent="0.25">
      <c r="A1707">
        <v>1011</v>
      </c>
      <c r="B1707" t="s">
        <v>72</v>
      </c>
      <c r="C1707" t="s">
        <v>34</v>
      </c>
      <c r="D1707" s="74">
        <v>43328</v>
      </c>
      <c r="E1707">
        <v>9</v>
      </c>
      <c r="F1707">
        <v>69</v>
      </c>
      <c r="G1707">
        <v>228</v>
      </c>
      <c r="H1707">
        <v>1347.4749999999995</v>
      </c>
      <c r="I1707" s="56">
        <v>5</v>
      </c>
      <c r="J1707" s="56">
        <v>702.77</v>
      </c>
    </row>
    <row r="1708" spans="1:10" x14ac:dyDescent="0.25">
      <c r="A1708">
        <v>1011</v>
      </c>
      <c r="B1708" t="s">
        <v>72</v>
      </c>
      <c r="C1708" t="s">
        <v>35</v>
      </c>
      <c r="D1708" s="74">
        <v>43328</v>
      </c>
      <c r="E1708">
        <v>9</v>
      </c>
      <c r="F1708">
        <v>69</v>
      </c>
      <c r="G1708">
        <v>228</v>
      </c>
      <c r="H1708">
        <v>1347.4749999999995</v>
      </c>
      <c r="I1708" s="56">
        <v>4</v>
      </c>
      <c r="J1708" s="56">
        <v>422.62</v>
      </c>
    </row>
    <row r="1709" spans="1:10" x14ac:dyDescent="0.25">
      <c r="A1709">
        <v>1012</v>
      </c>
      <c r="B1709" t="s">
        <v>70</v>
      </c>
      <c r="C1709" t="s">
        <v>31</v>
      </c>
      <c r="D1709" s="74">
        <v>43328</v>
      </c>
      <c r="E1709">
        <v>9</v>
      </c>
      <c r="F1709">
        <v>69</v>
      </c>
      <c r="G1709">
        <v>228</v>
      </c>
      <c r="H1709">
        <v>1347.4749999999995</v>
      </c>
      <c r="I1709" s="56">
        <v>7</v>
      </c>
      <c r="J1709" s="56">
        <v>980.2</v>
      </c>
    </row>
    <row r="1710" spans="1:10" x14ac:dyDescent="0.25">
      <c r="A1710">
        <v>1012</v>
      </c>
      <c r="B1710" t="s">
        <v>70</v>
      </c>
      <c r="C1710" t="s">
        <v>33</v>
      </c>
      <c r="D1710" s="74">
        <v>43328</v>
      </c>
      <c r="E1710">
        <v>9</v>
      </c>
      <c r="F1710">
        <v>69</v>
      </c>
      <c r="G1710">
        <v>228</v>
      </c>
      <c r="H1710">
        <v>1347.4749999999995</v>
      </c>
      <c r="I1710" s="56">
        <v>5</v>
      </c>
      <c r="J1710" s="56">
        <v>810.45</v>
      </c>
    </row>
    <row r="1711" spans="1:10" x14ac:dyDescent="0.25">
      <c r="A1711">
        <v>1012</v>
      </c>
      <c r="B1711" t="s">
        <v>70</v>
      </c>
      <c r="C1711" t="s">
        <v>34</v>
      </c>
      <c r="D1711" s="74">
        <v>43328</v>
      </c>
      <c r="E1711">
        <v>9</v>
      </c>
      <c r="F1711">
        <v>69</v>
      </c>
      <c r="G1711">
        <v>228</v>
      </c>
      <c r="H1711">
        <v>1347.4749999999995</v>
      </c>
      <c r="I1711" s="56">
        <v>4</v>
      </c>
      <c r="J1711" s="56">
        <v>739.83</v>
      </c>
    </row>
    <row r="1712" spans="1:10" x14ac:dyDescent="0.25">
      <c r="A1712">
        <v>1012</v>
      </c>
      <c r="B1712" t="s">
        <v>70</v>
      </c>
      <c r="C1712" t="s">
        <v>35</v>
      </c>
      <c r="D1712" s="74">
        <v>43328</v>
      </c>
      <c r="E1712">
        <v>9</v>
      </c>
      <c r="F1712">
        <v>69</v>
      </c>
      <c r="G1712">
        <v>228</v>
      </c>
      <c r="H1712">
        <v>1347.4749999999995</v>
      </c>
      <c r="I1712" s="56">
        <v>5</v>
      </c>
      <c r="J1712" s="56">
        <v>701.58</v>
      </c>
    </row>
    <row r="1713" spans="1:10" x14ac:dyDescent="0.25">
      <c r="A1713">
        <v>1001</v>
      </c>
      <c r="B1713" t="s">
        <v>70</v>
      </c>
      <c r="C1713" t="s">
        <v>31</v>
      </c>
      <c r="D1713" s="74">
        <v>43335</v>
      </c>
      <c r="E1713">
        <v>10</v>
      </c>
      <c r="F1713">
        <v>76</v>
      </c>
      <c r="G1713">
        <v>235</v>
      </c>
      <c r="H1713">
        <v>1470.8749999999993</v>
      </c>
      <c r="I1713" s="56">
        <v>7</v>
      </c>
      <c r="J1713" s="56">
        <v>768.4</v>
      </c>
    </row>
    <row r="1714" spans="1:10" x14ac:dyDescent="0.25">
      <c r="A1714">
        <v>1001</v>
      </c>
      <c r="B1714" t="s">
        <v>70</v>
      </c>
      <c r="C1714" t="s">
        <v>32</v>
      </c>
      <c r="D1714" s="74">
        <v>43335</v>
      </c>
      <c r="E1714">
        <v>10</v>
      </c>
      <c r="F1714">
        <v>76</v>
      </c>
      <c r="G1714">
        <v>235</v>
      </c>
      <c r="H1714">
        <v>1470.8749999999993</v>
      </c>
      <c r="I1714" s="56">
        <v>6</v>
      </c>
      <c r="J1714" s="56">
        <v>776.47</v>
      </c>
    </row>
    <row r="1715" spans="1:10" x14ac:dyDescent="0.25">
      <c r="A1715">
        <v>1001</v>
      </c>
      <c r="B1715" t="s">
        <v>70</v>
      </c>
      <c r="C1715" t="s">
        <v>33</v>
      </c>
      <c r="D1715" s="74">
        <v>43335</v>
      </c>
      <c r="E1715">
        <v>10</v>
      </c>
      <c r="F1715">
        <v>76</v>
      </c>
      <c r="G1715">
        <v>235</v>
      </c>
      <c r="H1715">
        <v>1470.8749999999993</v>
      </c>
      <c r="I1715" s="56">
        <v>4</v>
      </c>
      <c r="J1715" s="56">
        <v>671.07</v>
      </c>
    </row>
    <row r="1716" spans="1:10" x14ac:dyDescent="0.25">
      <c r="A1716">
        <v>1001</v>
      </c>
      <c r="B1716" t="s">
        <v>70</v>
      </c>
      <c r="C1716" t="s">
        <v>34</v>
      </c>
      <c r="D1716" s="74">
        <v>43335</v>
      </c>
      <c r="E1716">
        <v>10</v>
      </c>
      <c r="F1716">
        <v>76</v>
      </c>
      <c r="G1716">
        <v>235</v>
      </c>
      <c r="H1716">
        <v>1470.8749999999993</v>
      </c>
      <c r="I1716" s="56">
        <v>5</v>
      </c>
      <c r="J1716" s="56">
        <v>801.88</v>
      </c>
    </row>
    <row r="1717" spans="1:10" x14ac:dyDescent="0.25">
      <c r="A1717">
        <v>1001</v>
      </c>
      <c r="B1717" t="s">
        <v>70</v>
      </c>
      <c r="C1717" t="s">
        <v>35</v>
      </c>
      <c r="D1717" s="74">
        <v>43335</v>
      </c>
      <c r="E1717">
        <v>10</v>
      </c>
      <c r="F1717">
        <v>76</v>
      </c>
      <c r="G1717">
        <v>235</v>
      </c>
      <c r="H1717">
        <v>1470.8749999999993</v>
      </c>
      <c r="I1717" s="56">
        <v>4</v>
      </c>
      <c r="J1717" s="56">
        <v>902.57</v>
      </c>
    </row>
    <row r="1718" spans="1:10" x14ac:dyDescent="0.25">
      <c r="A1718">
        <v>1002</v>
      </c>
      <c r="B1718" t="s">
        <v>28</v>
      </c>
      <c r="C1718" t="s">
        <v>32</v>
      </c>
      <c r="D1718" s="74">
        <v>43335</v>
      </c>
      <c r="E1718">
        <v>10</v>
      </c>
      <c r="F1718">
        <v>76</v>
      </c>
      <c r="G1718">
        <v>235</v>
      </c>
      <c r="H1718">
        <v>1470.8749999999993</v>
      </c>
      <c r="I1718" s="56">
        <v>3</v>
      </c>
      <c r="J1718" s="56">
        <v>505.96</v>
      </c>
    </row>
    <row r="1719" spans="1:10" x14ac:dyDescent="0.25">
      <c r="A1719">
        <v>1002</v>
      </c>
      <c r="B1719" t="s">
        <v>28</v>
      </c>
      <c r="C1719" t="s">
        <v>33</v>
      </c>
      <c r="D1719" s="74">
        <v>43335</v>
      </c>
      <c r="E1719">
        <v>10</v>
      </c>
      <c r="F1719">
        <v>76</v>
      </c>
      <c r="G1719">
        <v>235</v>
      </c>
      <c r="H1719">
        <v>1470.8749999999993</v>
      </c>
      <c r="I1719" s="56">
        <v>4</v>
      </c>
      <c r="J1719" s="56">
        <v>480.99</v>
      </c>
    </row>
    <row r="1720" spans="1:10" x14ac:dyDescent="0.25">
      <c r="A1720">
        <v>1002</v>
      </c>
      <c r="B1720" t="s">
        <v>28</v>
      </c>
      <c r="C1720" t="s">
        <v>34</v>
      </c>
      <c r="D1720" s="74">
        <v>43335</v>
      </c>
      <c r="E1720">
        <v>10</v>
      </c>
      <c r="F1720">
        <v>76</v>
      </c>
      <c r="G1720">
        <v>235</v>
      </c>
      <c r="H1720">
        <v>1470.8749999999993</v>
      </c>
      <c r="I1720" s="56">
        <v>5</v>
      </c>
      <c r="J1720" s="56">
        <v>537.9</v>
      </c>
    </row>
    <row r="1721" spans="1:10" x14ac:dyDescent="0.25">
      <c r="A1721">
        <v>1002</v>
      </c>
      <c r="B1721" t="s">
        <v>28</v>
      </c>
      <c r="C1721" t="s">
        <v>35</v>
      </c>
      <c r="D1721" s="74">
        <v>43335</v>
      </c>
      <c r="E1721">
        <v>10</v>
      </c>
      <c r="F1721">
        <v>76</v>
      </c>
      <c r="G1721">
        <v>235</v>
      </c>
      <c r="H1721">
        <v>1470.8749999999993</v>
      </c>
      <c r="I1721" s="56">
        <v>5</v>
      </c>
      <c r="J1721" s="56">
        <v>585.84</v>
      </c>
    </row>
    <row r="1722" spans="1:10" x14ac:dyDescent="0.25">
      <c r="A1722">
        <v>1003</v>
      </c>
      <c r="B1722" t="s">
        <v>72</v>
      </c>
      <c r="C1722" t="s">
        <v>31</v>
      </c>
      <c r="D1722" s="74">
        <v>43335</v>
      </c>
      <c r="E1722">
        <v>10</v>
      </c>
      <c r="F1722">
        <v>76</v>
      </c>
      <c r="G1722">
        <v>235</v>
      </c>
      <c r="H1722">
        <v>1470.8749999999993</v>
      </c>
      <c r="I1722" s="56">
        <v>6</v>
      </c>
      <c r="J1722" s="56">
        <v>819.75</v>
      </c>
    </row>
    <row r="1723" spans="1:10" x14ac:dyDescent="0.25">
      <c r="A1723">
        <v>1003</v>
      </c>
      <c r="B1723" t="s">
        <v>72</v>
      </c>
      <c r="C1723" t="s">
        <v>33</v>
      </c>
      <c r="D1723" s="74">
        <v>43335</v>
      </c>
      <c r="E1723">
        <v>10</v>
      </c>
      <c r="F1723">
        <v>76</v>
      </c>
      <c r="G1723">
        <v>235</v>
      </c>
      <c r="H1723">
        <v>1470.8749999999993</v>
      </c>
      <c r="I1723" s="56">
        <v>6</v>
      </c>
      <c r="J1723" s="56">
        <v>770.8</v>
      </c>
    </row>
    <row r="1724" spans="1:10" x14ac:dyDescent="0.25">
      <c r="A1724">
        <v>1003</v>
      </c>
      <c r="B1724" t="s">
        <v>72</v>
      </c>
      <c r="C1724" t="s">
        <v>34</v>
      </c>
      <c r="D1724" s="74">
        <v>43335</v>
      </c>
      <c r="E1724">
        <v>10</v>
      </c>
      <c r="F1724">
        <v>76</v>
      </c>
      <c r="G1724">
        <v>235</v>
      </c>
      <c r="H1724">
        <v>1470.8749999999993</v>
      </c>
      <c r="I1724" s="56">
        <v>6</v>
      </c>
      <c r="J1724" s="56">
        <v>845.71</v>
      </c>
    </row>
    <row r="1725" spans="1:10" x14ac:dyDescent="0.25">
      <c r="A1725">
        <v>1003</v>
      </c>
      <c r="B1725" t="s">
        <v>72</v>
      </c>
      <c r="C1725" t="s">
        <v>35</v>
      </c>
      <c r="D1725" s="74">
        <v>43335</v>
      </c>
      <c r="E1725">
        <v>10</v>
      </c>
      <c r="F1725">
        <v>76</v>
      </c>
      <c r="G1725">
        <v>235</v>
      </c>
      <c r="H1725">
        <v>1470.8749999999993</v>
      </c>
      <c r="I1725" s="56">
        <v>4</v>
      </c>
      <c r="J1725" s="56">
        <v>658.98</v>
      </c>
    </row>
    <row r="1726" spans="1:10" x14ac:dyDescent="0.25">
      <c r="A1726">
        <v>1004</v>
      </c>
      <c r="B1726" t="s">
        <v>69</v>
      </c>
      <c r="C1726" t="s">
        <v>31</v>
      </c>
      <c r="D1726" s="74">
        <v>43335</v>
      </c>
      <c r="E1726">
        <v>10</v>
      </c>
      <c r="F1726">
        <v>76</v>
      </c>
      <c r="G1726">
        <v>235</v>
      </c>
      <c r="H1726">
        <v>1470.8749999999993</v>
      </c>
      <c r="I1726" s="56">
        <v>5</v>
      </c>
      <c r="J1726" s="56">
        <v>792.58</v>
      </c>
    </row>
    <row r="1727" spans="1:10" x14ac:dyDescent="0.25">
      <c r="A1727">
        <v>1004</v>
      </c>
      <c r="B1727" t="s">
        <v>69</v>
      </c>
      <c r="C1727" t="s">
        <v>32</v>
      </c>
      <c r="D1727" s="74">
        <v>43335</v>
      </c>
      <c r="E1727">
        <v>10</v>
      </c>
      <c r="F1727">
        <v>76</v>
      </c>
      <c r="G1727">
        <v>235</v>
      </c>
      <c r="H1727">
        <v>1470.8749999999993</v>
      </c>
      <c r="I1727" s="56">
        <v>7</v>
      </c>
      <c r="J1727" s="56">
        <v>958.77</v>
      </c>
    </row>
    <row r="1728" spans="1:10" x14ac:dyDescent="0.25">
      <c r="A1728">
        <v>1004</v>
      </c>
      <c r="B1728" t="s">
        <v>69</v>
      </c>
      <c r="C1728" t="s">
        <v>33</v>
      </c>
      <c r="D1728" s="74">
        <v>43335</v>
      </c>
      <c r="E1728">
        <v>10</v>
      </c>
      <c r="F1728">
        <v>76</v>
      </c>
      <c r="G1728">
        <v>235</v>
      </c>
      <c r="H1728">
        <v>1470.8749999999993</v>
      </c>
      <c r="I1728" s="56">
        <v>4</v>
      </c>
      <c r="J1728" s="56">
        <v>694.16</v>
      </c>
    </row>
    <row r="1729" spans="1:10" x14ac:dyDescent="0.25">
      <c r="A1729">
        <v>1004</v>
      </c>
      <c r="B1729" t="s">
        <v>69</v>
      </c>
      <c r="C1729" t="s">
        <v>34</v>
      </c>
      <c r="D1729" s="74">
        <v>43335</v>
      </c>
      <c r="E1729">
        <v>10</v>
      </c>
      <c r="F1729">
        <v>76</v>
      </c>
      <c r="G1729">
        <v>235</v>
      </c>
      <c r="H1729">
        <v>1470.8749999999993</v>
      </c>
      <c r="I1729" s="56">
        <v>4</v>
      </c>
      <c r="J1729" s="56">
        <v>851.26</v>
      </c>
    </row>
    <row r="1730" spans="1:10" x14ac:dyDescent="0.25">
      <c r="A1730">
        <v>1004</v>
      </c>
      <c r="B1730" t="s">
        <v>69</v>
      </c>
      <c r="C1730" t="s">
        <v>35</v>
      </c>
      <c r="D1730" s="74">
        <v>43335</v>
      </c>
      <c r="E1730">
        <v>10</v>
      </c>
      <c r="F1730">
        <v>76</v>
      </c>
      <c r="G1730">
        <v>235</v>
      </c>
      <c r="H1730">
        <v>1470.8749999999993</v>
      </c>
      <c r="I1730" s="56">
        <v>5</v>
      </c>
      <c r="J1730" s="56">
        <v>774.41</v>
      </c>
    </row>
    <row r="1731" spans="1:10" x14ac:dyDescent="0.25">
      <c r="A1731">
        <v>1005</v>
      </c>
      <c r="B1731" t="s">
        <v>69</v>
      </c>
      <c r="C1731" t="s">
        <v>31</v>
      </c>
      <c r="D1731" s="74">
        <v>43335</v>
      </c>
      <c r="E1731">
        <v>10</v>
      </c>
      <c r="F1731">
        <v>76</v>
      </c>
      <c r="G1731">
        <v>235</v>
      </c>
      <c r="H1731">
        <v>1470.8749999999993</v>
      </c>
      <c r="I1731" s="56">
        <v>5</v>
      </c>
      <c r="J1731" s="56">
        <v>1026.3</v>
      </c>
    </row>
    <row r="1732" spans="1:10" x14ac:dyDescent="0.25">
      <c r="A1732">
        <v>1005</v>
      </c>
      <c r="B1732" t="s">
        <v>69</v>
      </c>
      <c r="C1732" t="s">
        <v>32</v>
      </c>
      <c r="D1732" s="74">
        <v>43335</v>
      </c>
      <c r="E1732">
        <v>10</v>
      </c>
      <c r="F1732">
        <v>76</v>
      </c>
      <c r="G1732">
        <v>235</v>
      </c>
      <c r="H1732">
        <v>1470.8749999999993</v>
      </c>
      <c r="I1732" s="56">
        <v>5</v>
      </c>
      <c r="J1732" s="56">
        <v>626.74</v>
      </c>
    </row>
    <row r="1733" spans="1:10" x14ac:dyDescent="0.25">
      <c r="A1733">
        <v>1005</v>
      </c>
      <c r="B1733" t="s">
        <v>69</v>
      </c>
      <c r="C1733" t="s">
        <v>33</v>
      </c>
      <c r="D1733" s="74">
        <v>43335</v>
      </c>
      <c r="E1733">
        <v>10</v>
      </c>
      <c r="F1733">
        <v>76</v>
      </c>
      <c r="G1733">
        <v>235</v>
      </c>
      <c r="H1733">
        <v>1470.8749999999993</v>
      </c>
      <c r="I1733" s="56">
        <v>3</v>
      </c>
      <c r="J1733" s="56">
        <v>491.3</v>
      </c>
    </row>
    <row r="1734" spans="1:10" x14ac:dyDescent="0.25">
      <c r="A1734">
        <v>1005</v>
      </c>
      <c r="B1734" t="s">
        <v>69</v>
      </c>
      <c r="C1734" t="s">
        <v>34</v>
      </c>
      <c r="D1734" s="74">
        <v>43335</v>
      </c>
      <c r="E1734">
        <v>10</v>
      </c>
      <c r="F1734">
        <v>76</v>
      </c>
      <c r="G1734">
        <v>235</v>
      </c>
      <c r="H1734">
        <v>1470.8749999999993</v>
      </c>
      <c r="I1734" s="56">
        <v>7</v>
      </c>
      <c r="J1734" s="56">
        <v>1060.29</v>
      </c>
    </row>
    <row r="1735" spans="1:10" x14ac:dyDescent="0.25">
      <c r="A1735">
        <v>1005</v>
      </c>
      <c r="B1735" t="s">
        <v>69</v>
      </c>
      <c r="C1735" t="s">
        <v>35</v>
      </c>
      <c r="D1735" s="74">
        <v>43335</v>
      </c>
      <c r="E1735">
        <v>10</v>
      </c>
      <c r="F1735">
        <v>76</v>
      </c>
      <c r="G1735">
        <v>235</v>
      </c>
      <c r="H1735">
        <v>1470.8749999999993</v>
      </c>
      <c r="I1735" s="56">
        <v>6</v>
      </c>
      <c r="J1735" s="56">
        <v>1116.79</v>
      </c>
    </row>
    <row r="1736" spans="1:10" x14ac:dyDescent="0.25">
      <c r="A1736">
        <v>1006</v>
      </c>
      <c r="B1736" t="s">
        <v>72</v>
      </c>
      <c r="C1736" t="s">
        <v>31</v>
      </c>
      <c r="D1736" s="74">
        <v>43335</v>
      </c>
      <c r="E1736">
        <v>10</v>
      </c>
      <c r="F1736">
        <v>76</v>
      </c>
      <c r="G1736">
        <v>235</v>
      </c>
      <c r="H1736">
        <v>1470.8749999999993</v>
      </c>
      <c r="I1736" s="56">
        <v>6</v>
      </c>
      <c r="J1736" s="56">
        <v>879.86</v>
      </c>
    </row>
    <row r="1737" spans="1:10" x14ac:dyDescent="0.25">
      <c r="A1737">
        <v>1006</v>
      </c>
      <c r="B1737" t="s">
        <v>72</v>
      </c>
      <c r="C1737" t="s">
        <v>32</v>
      </c>
      <c r="D1737" s="74">
        <v>43335</v>
      </c>
      <c r="E1737">
        <v>10</v>
      </c>
      <c r="F1737">
        <v>76</v>
      </c>
      <c r="G1737">
        <v>235</v>
      </c>
      <c r="H1737">
        <v>1470.8749999999993</v>
      </c>
      <c r="I1737" s="56">
        <v>4</v>
      </c>
      <c r="J1737" s="56">
        <v>517.30999999999995</v>
      </c>
    </row>
    <row r="1738" spans="1:10" x14ac:dyDescent="0.25">
      <c r="A1738">
        <v>1006</v>
      </c>
      <c r="B1738" t="s">
        <v>72</v>
      </c>
      <c r="C1738" t="s">
        <v>33</v>
      </c>
      <c r="D1738" s="74">
        <v>43335</v>
      </c>
      <c r="E1738">
        <v>10</v>
      </c>
      <c r="F1738">
        <v>76</v>
      </c>
      <c r="G1738">
        <v>235</v>
      </c>
      <c r="H1738">
        <v>1470.8749999999993</v>
      </c>
      <c r="I1738" s="56">
        <v>5</v>
      </c>
      <c r="J1738" s="56">
        <v>767.62</v>
      </c>
    </row>
    <row r="1739" spans="1:10" x14ac:dyDescent="0.25">
      <c r="A1739">
        <v>1006</v>
      </c>
      <c r="B1739" t="s">
        <v>72</v>
      </c>
      <c r="C1739" t="s">
        <v>34</v>
      </c>
      <c r="D1739" s="74">
        <v>43335</v>
      </c>
      <c r="E1739">
        <v>10</v>
      </c>
      <c r="F1739">
        <v>76</v>
      </c>
      <c r="G1739">
        <v>235</v>
      </c>
      <c r="H1739">
        <v>1470.8749999999993</v>
      </c>
      <c r="I1739" s="56">
        <v>6</v>
      </c>
      <c r="J1739" s="56">
        <v>1116.0899999999999</v>
      </c>
    </row>
    <row r="1740" spans="1:10" x14ac:dyDescent="0.25">
      <c r="A1740">
        <v>1006</v>
      </c>
      <c r="B1740" t="s">
        <v>72</v>
      </c>
      <c r="C1740" t="s">
        <v>35</v>
      </c>
      <c r="D1740" s="74">
        <v>43335</v>
      </c>
      <c r="E1740">
        <v>10</v>
      </c>
      <c r="F1740">
        <v>76</v>
      </c>
      <c r="G1740">
        <v>235</v>
      </c>
      <c r="H1740">
        <v>1470.8749999999993</v>
      </c>
      <c r="I1740" s="56">
        <v>5</v>
      </c>
      <c r="J1740" s="56">
        <v>351.86</v>
      </c>
    </row>
    <row r="1741" spans="1:10" x14ac:dyDescent="0.25">
      <c r="A1741">
        <v>1007</v>
      </c>
      <c r="B1741" t="s">
        <v>70</v>
      </c>
      <c r="C1741" t="s">
        <v>31</v>
      </c>
      <c r="D1741" s="74">
        <v>43335</v>
      </c>
      <c r="E1741">
        <v>10</v>
      </c>
      <c r="F1741">
        <v>76</v>
      </c>
      <c r="G1741">
        <v>235</v>
      </c>
      <c r="H1741">
        <v>1470.8749999999993</v>
      </c>
      <c r="I1741" s="56">
        <v>3</v>
      </c>
      <c r="J1741" s="56">
        <v>334.12</v>
      </c>
    </row>
    <row r="1742" spans="1:10" x14ac:dyDescent="0.25">
      <c r="A1742">
        <v>1007</v>
      </c>
      <c r="B1742" t="s">
        <v>70</v>
      </c>
      <c r="C1742" t="s">
        <v>32</v>
      </c>
      <c r="D1742" s="74">
        <v>43335</v>
      </c>
      <c r="E1742">
        <v>10</v>
      </c>
      <c r="F1742">
        <v>76</v>
      </c>
      <c r="G1742">
        <v>235</v>
      </c>
      <c r="H1742">
        <v>1470.8749999999993</v>
      </c>
      <c r="I1742" s="56">
        <v>4</v>
      </c>
      <c r="J1742" s="56">
        <v>523.23</v>
      </c>
    </row>
    <row r="1743" spans="1:10" x14ac:dyDescent="0.25">
      <c r="A1743">
        <v>1007</v>
      </c>
      <c r="B1743" t="s">
        <v>70</v>
      </c>
      <c r="C1743" t="s">
        <v>33</v>
      </c>
      <c r="D1743" s="74">
        <v>43335</v>
      </c>
      <c r="E1743">
        <v>10</v>
      </c>
      <c r="F1743">
        <v>76</v>
      </c>
      <c r="G1743">
        <v>235</v>
      </c>
      <c r="H1743">
        <v>1470.8749999999993</v>
      </c>
      <c r="I1743" s="56">
        <v>5</v>
      </c>
      <c r="J1743" s="56">
        <v>792.76</v>
      </c>
    </row>
    <row r="1744" spans="1:10" x14ac:dyDescent="0.25">
      <c r="A1744">
        <v>1007</v>
      </c>
      <c r="B1744" t="s">
        <v>70</v>
      </c>
      <c r="C1744" t="s">
        <v>34</v>
      </c>
      <c r="D1744" s="74">
        <v>43335</v>
      </c>
      <c r="E1744">
        <v>10</v>
      </c>
      <c r="F1744">
        <v>76</v>
      </c>
      <c r="G1744">
        <v>235</v>
      </c>
      <c r="H1744">
        <v>1470.8749999999993</v>
      </c>
      <c r="I1744" s="56">
        <v>3</v>
      </c>
      <c r="J1744" s="56">
        <v>379.29</v>
      </c>
    </row>
    <row r="1745" spans="1:10" x14ac:dyDescent="0.25">
      <c r="A1745">
        <v>1007</v>
      </c>
      <c r="B1745" t="s">
        <v>70</v>
      </c>
      <c r="C1745" t="s">
        <v>35</v>
      </c>
      <c r="D1745" s="74">
        <v>43335</v>
      </c>
      <c r="E1745">
        <v>10</v>
      </c>
      <c r="F1745">
        <v>76</v>
      </c>
      <c r="G1745">
        <v>235</v>
      </c>
      <c r="H1745">
        <v>1470.8749999999993</v>
      </c>
      <c r="I1745" s="56">
        <v>5</v>
      </c>
      <c r="J1745" s="56">
        <v>951.12</v>
      </c>
    </row>
    <row r="1746" spans="1:10" x14ac:dyDescent="0.25">
      <c r="A1746">
        <v>1008</v>
      </c>
      <c r="B1746" t="s">
        <v>28</v>
      </c>
      <c r="C1746" t="s">
        <v>31</v>
      </c>
      <c r="D1746" s="74">
        <v>43335</v>
      </c>
      <c r="E1746">
        <v>10</v>
      </c>
      <c r="F1746">
        <v>76</v>
      </c>
      <c r="G1746">
        <v>235</v>
      </c>
      <c r="H1746">
        <v>1470.8749999999993</v>
      </c>
      <c r="I1746" s="56">
        <v>5</v>
      </c>
      <c r="J1746" s="56">
        <v>695.99</v>
      </c>
    </row>
    <row r="1747" spans="1:10" x14ac:dyDescent="0.25">
      <c r="A1747">
        <v>1008</v>
      </c>
      <c r="B1747" t="s">
        <v>28</v>
      </c>
      <c r="C1747" t="s">
        <v>32</v>
      </c>
      <c r="D1747" s="74">
        <v>43335</v>
      </c>
      <c r="E1747">
        <v>10</v>
      </c>
      <c r="F1747">
        <v>76</v>
      </c>
      <c r="G1747">
        <v>235</v>
      </c>
      <c r="H1747">
        <v>1470.8749999999993</v>
      </c>
      <c r="I1747" s="56">
        <v>4</v>
      </c>
      <c r="J1747" s="56">
        <v>639.41</v>
      </c>
    </row>
    <row r="1748" spans="1:10" x14ac:dyDescent="0.25">
      <c r="A1748">
        <v>1008</v>
      </c>
      <c r="B1748" t="s">
        <v>28</v>
      </c>
      <c r="C1748" t="s">
        <v>33</v>
      </c>
      <c r="D1748" s="74">
        <v>43335</v>
      </c>
      <c r="E1748">
        <v>10</v>
      </c>
      <c r="F1748">
        <v>76</v>
      </c>
      <c r="G1748">
        <v>235</v>
      </c>
      <c r="H1748">
        <v>1470.8749999999993</v>
      </c>
      <c r="I1748" s="56">
        <v>6</v>
      </c>
      <c r="J1748" s="56">
        <v>920.93</v>
      </c>
    </row>
    <row r="1749" spans="1:10" x14ac:dyDescent="0.25">
      <c r="A1749">
        <v>1008</v>
      </c>
      <c r="B1749" t="s">
        <v>28</v>
      </c>
      <c r="C1749" t="s">
        <v>34</v>
      </c>
      <c r="D1749" s="74">
        <v>43335</v>
      </c>
      <c r="E1749">
        <v>10</v>
      </c>
      <c r="F1749">
        <v>76</v>
      </c>
      <c r="G1749">
        <v>235</v>
      </c>
      <c r="H1749">
        <v>1470.8749999999993</v>
      </c>
      <c r="I1749" s="56">
        <v>6</v>
      </c>
      <c r="J1749" s="56">
        <v>1038.58</v>
      </c>
    </row>
    <row r="1750" spans="1:10" x14ac:dyDescent="0.25">
      <c r="A1750">
        <v>1008</v>
      </c>
      <c r="B1750" t="s">
        <v>28</v>
      </c>
      <c r="C1750" t="s">
        <v>35</v>
      </c>
      <c r="D1750" s="74">
        <v>43335</v>
      </c>
      <c r="E1750">
        <v>10</v>
      </c>
      <c r="F1750">
        <v>76</v>
      </c>
      <c r="G1750">
        <v>235</v>
      </c>
      <c r="H1750">
        <v>1470.8749999999993</v>
      </c>
      <c r="I1750" s="56">
        <v>5</v>
      </c>
      <c r="J1750" s="56">
        <v>1121.8</v>
      </c>
    </row>
    <row r="1751" spans="1:10" x14ac:dyDescent="0.25">
      <c r="A1751">
        <v>1009</v>
      </c>
      <c r="B1751" t="s">
        <v>28</v>
      </c>
      <c r="C1751" t="s">
        <v>31</v>
      </c>
      <c r="D1751" s="74">
        <v>43335</v>
      </c>
      <c r="E1751">
        <v>10</v>
      </c>
      <c r="F1751">
        <v>76</v>
      </c>
      <c r="G1751">
        <v>235</v>
      </c>
      <c r="H1751">
        <v>1470.8749999999993</v>
      </c>
      <c r="I1751" s="56">
        <v>6</v>
      </c>
      <c r="J1751" s="56">
        <v>872.57</v>
      </c>
    </row>
    <row r="1752" spans="1:10" x14ac:dyDescent="0.25">
      <c r="A1752">
        <v>1009</v>
      </c>
      <c r="B1752" t="s">
        <v>28</v>
      </c>
      <c r="C1752" t="s">
        <v>33</v>
      </c>
      <c r="D1752" s="74">
        <v>43335</v>
      </c>
      <c r="E1752">
        <v>10</v>
      </c>
      <c r="F1752">
        <v>76</v>
      </c>
      <c r="G1752">
        <v>235</v>
      </c>
      <c r="H1752">
        <v>1470.8749999999993</v>
      </c>
      <c r="I1752" s="56">
        <v>5</v>
      </c>
      <c r="J1752" s="56">
        <v>1046.3800000000001</v>
      </c>
    </row>
    <row r="1753" spans="1:10" x14ac:dyDescent="0.25">
      <c r="A1753">
        <v>1009</v>
      </c>
      <c r="B1753" t="s">
        <v>28</v>
      </c>
      <c r="C1753" t="s">
        <v>34</v>
      </c>
      <c r="D1753" s="74">
        <v>43335</v>
      </c>
      <c r="E1753">
        <v>10</v>
      </c>
      <c r="F1753">
        <v>76</v>
      </c>
      <c r="G1753">
        <v>235</v>
      </c>
      <c r="H1753">
        <v>1470.8749999999993</v>
      </c>
      <c r="I1753" s="56">
        <v>6</v>
      </c>
      <c r="J1753" s="56">
        <v>554.35</v>
      </c>
    </row>
    <row r="1754" spans="1:10" x14ac:dyDescent="0.25">
      <c r="A1754">
        <v>1009</v>
      </c>
      <c r="B1754" t="s">
        <v>28</v>
      </c>
      <c r="C1754" t="s">
        <v>35</v>
      </c>
      <c r="D1754" s="74">
        <v>43335</v>
      </c>
      <c r="E1754">
        <v>10</v>
      </c>
      <c r="F1754">
        <v>76</v>
      </c>
      <c r="G1754">
        <v>235</v>
      </c>
      <c r="H1754">
        <v>1470.8749999999993</v>
      </c>
      <c r="I1754" s="56">
        <v>4</v>
      </c>
      <c r="J1754" s="56">
        <v>680.68</v>
      </c>
    </row>
    <row r="1755" spans="1:10" x14ac:dyDescent="0.25">
      <c r="A1755">
        <v>1010</v>
      </c>
      <c r="B1755" t="s">
        <v>69</v>
      </c>
      <c r="C1755" t="s">
        <v>31</v>
      </c>
      <c r="D1755" s="74">
        <v>43335</v>
      </c>
      <c r="E1755">
        <v>10</v>
      </c>
      <c r="F1755">
        <v>76</v>
      </c>
      <c r="G1755">
        <v>235</v>
      </c>
      <c r="H1755">
        <v>1470.8749999999993</v>
      </c>
      <c r="I1755" s="56">
        <v>6</v>
      </c>
      <c r="J1755" s="56">
        <v>708.43</v>
      </c>
    </row>
    <row r="1756" spans="1:10" x14ac:dyDescent="0.25">
      <c r="A1756">
        <v>1010</v>
      </c>
      <c r="B1756" t="s">
        <v>69</v>
      </c>
      <c r="C1756" t="s">
        <v>32</v>
      </c>
      <c r="D1756" s="74">
        <v>43335</v>
      </c>
      <c r="E1756">
        <v>10</v>
      </c>
      <c r="F1756">
        <v>76</v>
      </c>
      <c r="G1756">
        <v>235</v>
      </c>
      <c r="H1756">
        <v>1470.8749999999993</v>
      </c>
      <c r="I1756" s="56">
        <v>6</v>
      </c>
      <c r="J1756" s="56">
        <v>1182.4000000000001</v>
      </c>
    </row>
    <row r="1757" spans="1:10" x14ac:dyDescent="0.25">
      <c r="A1757">
        <v>1010</v>
      </c>
      <c r="B1757" t="s">
        <v>69</v>
      </c>
      <c r="C1757" t="s">
        <v>33</v>
      </c>
      <c r="D1757" s="74">
        <v>43335</v>
      </c>
      <c r="E1757">
        <v>10</v>
      </c>
      <c r="F1757">
        <v>76</v>
      </c>
      <c r="G1757">
        <v>235</v>
      </c>
      <c r="H1757">
        <v>1470.8749999999993</v>
      </c>
      <c r="I1757" s="56">
        <v>6</v>
      </c>
      <c r="J1757" s="56">
        <v>1462.82</v>
      </c>
    </row>
    <row r="1758" spans="1:10" x14ac:dyDescent="0.25">
      <c r="A1758">
        <v>1010</v>
      </c>
      <c r="B1758" t="s">
        <v>69</v>
      </c>
      <c r="C1758" t="s">
        <v>34</v>
      </c>
      <c r="D1758" s="74">
        <v>43335</v>
      </c>
      <c r="E1758">
        <v>10</v>
      </c>
      <c r="F1758">
        <v>76</v>
      </c>
      <c r="G1758">
        <v>235</v>
      </c>
      <c r="H1758">
        <v>1470.8749999999993</v>
      </c>
      <c r="I1758" s="56">
        <v>7</v>
      </c>
      <c r="J1758" s="56">
        <v>1250.25</v>
      </c>
    </row>
    <row r="1759" spans="1:10" x14ac:dyDescent="0.25">
      <c r="A1759">
        <v>1010</v>
      </c>
      <c r="B1759" t="s">
        <v>69</v>
      </c>
      <c r="C1759" t="s">
        <v>35</v>
      </c>
      <c r="D1759" s="74">
        <v>43335</v>
      </c>
      <c r="E1759">
        <v>10</v>
      </c>
      <c r="F1759">
        <v>76</v>
      </c>
      <c r="G1759">
        <v>235</v>
      </c>
      <c r="H1759">
        <v>1470.8749999999993</v>
      </c>
      <c r="I1759" s="56">
        <v>4</v>
      </c>
      <c r="J1759" s="56">
        <v>744.45</v>
      </c>
    </row>
    <row r="1760" spans="1:10" x14ac:dyDescent="0.25">
      <c r="A1760">
        <v>1011</v>
      </c>
      <c r="B1760" t="s">
        <v>72</v>
      </c>
      <c r="C1760" t="s">
        <v>31</v>
      </c>
      <c r="D1760" s="74">
        <v>43335</v>
      </c>
      <c r="E1760">
        <v>10</v>
      </c>
      <c r="F1760">
        <v>76</v>
      </c>
      <c r="G1760">
        <v>235</v>
      </c>
      <c r="H1760">
        <v>1470.8749999999993</v>
      </c>
      <c r="I1760" s="56">
        <v>6</v>
      </c>
      <c r="J1760" s="56">
        <v>701.26</v>
      </c>
    </row>
    <row r="1761" spans="1:10" x14ac:dyDescent="0.25">
      <c r="A1761">
        <v>1011</v>
      </c>
      <c r="B1761" t="s">
        <v>72</v>
      </c>
      <c r="C1761" t="s">
        <v>32</v>
      </c>
      <c r="D1761" s="74">
        <v>43335</v>
      </c>
      <c r="E1761">
        <v>10</v>
      </c>
      <c r="F1761">
        <v>76</v>
      </c>
      <c r="G1761">
        <v>235</v>
      </c>
      <c r="H1761">
        <v>1470.8749999999993</v>
      </c>
      <c r="I1761" s="56">
        <v>7</v>
      </c>
      <c r="J1761" s="56">
        <v>859.09</v>
      </c>
    </row>
    <row r="1762" spans="1:10" x14ac:dyDescent="0.25">
      <c r="A1762">
        <v>1011</v>
      </c>
      <c r="B1762" t="s">
        <v>72</v>
      </c>
      <c r="C1762" t="s">
        <v>33</v>
      </c>
      <c r="D1762" s="74">
        <v>43335</v>
      </c>
      <c r="E1762">
        <v>10</v>
      </c>
      <c r="F1762">
        <v>76</v>
      </c>
      <c r="G1762">
        <v>235</v>
      </c>
      <c r="H1762">
        <v>1470.8749999999993</v>
      </c>
      <c r="I1762" s="56">
        <v>6</v>
      </c>
      <c r="J1762" s="56">
        <v>819.94</v>
      </c>
    </row>
    <row r="1763" spans="1:10" x14ac:dyDescent="0.25">
      <c r="A1763">
        <v>1011</v>
      </c>
      <c r="B1763" t="s">
        <v>72</v>
      </c>
      <c r="C1763" t="s">
        <v>34</v>
      </c>
      <c r="D1763" s="74">
        <v>43335</v>
      </c>
      <c r="E1763">
        <v>10</v>
      </c>
      <c r="F1763">
        <v>76</v>
      </c>
      <c r="G1763">
        <v>235</v>
      </c>
      <c r="H1763">
        <v>1470.8749999999993</v>
      </c>
      <c r="I1763" s="56">
        <v>5</v>
      </c>
      <c r="J1763" s="56">
        <v>658.92</v>
      </c>
    </row>
    <row r="1764" spans="1:10" x14ac:dyDescent="0.25">
      <c r="A1764">
        <v>1011</v>
      </c>
      <c r="B1764" t="s">
        <v>72</v>
      </c>
      <c r="C1764" t="s">
        <v>35</v>
      </c>
      <c r="D1764" s="74">
        <v>43335</v>
      </c>
      <c r="E1764">
        <v>10</v>
      </c>
      <c r="F1764">
        <v>76</v>
      </c>
      <c r="G1764">
        <v>235</v>
      </c>
      <c r="H1764">
        <v>1470.8749999999993</v>
      </c>
      <c r="I1764" s="56">
        <v>7</v>
      </c>
      <c r="J1764" s="56">
        <v>690.98</v>
      </c>
    </row>
    <row r="1765" spans="1:10" x14ac:dyDescent="0.25">
      <c r="A1765">
        <v>1012</v>
      </c>
      <c r="B1765" t="s">
        <v>70</v>
      </c>
      <c r="C1765" t="s">
        <v>31</v>
      </c>
      <c r="D1765" s="74">
        <v>43335</v>
      </c>
      <c r="E1765">
        <v>10</v>
      </c>
      <c r="F1765">
        <v>76</v>
      </c>
      <c r="G1765">
        <v>235</v>
      </c>
      <c r="H1765">
        <v>1470.8749999999993</v>
      </c>
      <c r="I1765" s="56">
        <v>4</v>
      </c>
      <c r="J1765" s="56">
        <v>273.29000000000002</v>
      </c>
    </row>
    <row r="1766" spans="1:10" x14ac:dyDescent="0.25">
      <c r="A1766">
        <v>1012</v>
      </c>
      <c r="B1766" t="s">
        <v>70</v>
      </c>
      <c r="C1766" t="s">
        <v>32</v>
      </c>
      <c r="D1766" s="74">
        <v>43335</v>
      </c>
      <c r="E1766">
        <v>10</v>
      </c>
      <c r="F1766">
        <v>76</v>
      </c>
      <c r="G1766">
        <v>235</v>
      </c>
      <c r="H1766">
        <v>1470.8749999999993</v>
      </c>
      <c r="I1766" s="56">
        <v>5</v>
      </c>
      <c r="J1766" s="56">
        <v>803.29</v>
      </c>
    </row>
    <row r="1767" spans="1:10" x14ac:dyDescent="0.25">
      <c r="A1767">
        <v>1012</v>
      </c>
      <c r="B1767" t="s">
        <v>70</v>
      </c>
      <c r="C1767" t="s">
        <v>33</v>
      </c>
      <c r="D1767" s="74">
        <v>43335</v>
      </c>
      <c r="E1767">
        <v>10</v>
      </c>
      <c r="F1767">
        <v>76</v>
      </c>
      <c r="G1767">
        <v>235</v>
      </c>
      <c r="H1767">
        <v>1470.8749999999993</v>
      </c>
      <c r="I1767" s="56">
        <v>5</v>
      </c>
      <c r="J1767" s="56">
        <v>645.62</v>
      </c>
    </row>
    <row r="1768" spans="1:10" x14ac:dyDescent="0.25">
      <c r="A1768">
        <v>1012</v>
      </c>
      <c r="B1768" t="s">
        <v>70</v>
      </c>
      <c r="C1768" t="s">
        <v>34</v>
      </c>
      <c r="D1768" s="74">
        <v>43335</v>
      </c>
      <c r="E1768">
        <v>10</v>
      </c>
      <c r="F1768">
        <v>76</v>
      </c>
      <c r="G1768">
        <v>235</v>
      </c>
      <c r="H1768">
        <v>1470.8749999999993</v>
      </c>
      <c r="I1768" s="56">
        <v>6</v>
      </c>
      <c r="J1768" s="56">
        <v>672.97</v>
      </c>
    </row>
    <row r="1769" spans="1:10" x14ac:dyDescent="0.25">
      <c r="A1769">
        <v>1012</v>
      </c>
      <c r="B1769" t="s">
        <v>70</v>
      </c>
      <c r="C1769" t="s">
        <v>35</v>
      </c>
      <c r="D1769" s="74">
        <v>43335</v>
      </c>
      <c r="E1769">
        <v>10</v>
      </c>
      <c r="F1769">
        <v>76</v>
      </c>
      <c r="G1769">
        <v>235</v>
      </c>
      <c r="H1769">
        <v>1470.8749999999993</v>
      </c>
      <c r="I1769" s="56">
        <v>3</v>
      </c>
      <c r="J1769" s="56">
        <v>284.19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D8A7-E675-4186-B5F4-E67DA79C5423}">
  <dimension ref="A1:Y98"/>
  <sheetViews>
    <sheetView topLeftCell="C1" workbookViewId="0">
      <selection activeCell="H8" sqref="H8"/>
    </sheetView>
  </sheetViews>
  <sheetFormatPr defaultColWidth="11.140625" defaultRowHeight="15" x14ac:dyDescent="0.25"/>
  <cols>
    <col min="1" max="1" width="7.28515625" style="56" bestFit="1" customWidth="1"/>
    <col min="2" max="2" width="5.85546875" style="56" customWidth="1"/>
    <col min="3" max="3" width="11" style="56" customWidth="1"/>
    <col min="4" max="4" width="4.42578125" style="56" customWidth="1"/>
    <col min="5" max="5" width="8.28515625" style="56" customWidth="1"/>
    <col min="6" max="6" width="8.42578125" style="56" customWidth="1"/>
    <col min="7" max="7" width="13.140625" style="56" customWidth="1"/>
    <col min="8" max="8" width="21.5703125" style="56" customWidth="1"/>
    <col min="9" max="18" width="16.28515625" style="56" customWidth="1"/>
    <col min="19" max="19" width="13.42578125" style="56" customWidth="1"/>
    <col min="20" max="25" width="3.140625" style="56" bestFit="1" customWidth="1"/>
    <col min="26" max="16384" width="11.140625" style="56"/>
  </cols>
  <sheetData>
    <row r="1" spans="1:25" s="77" customFormat="1" x14ac:dyDescent="0.25">
      <c r="A1" s="40" t="s">
        <v>0</v>
      </c>
      <c r="B1" s="40" t="s">
        <v>1</v>
      </c>
      <c r="C1" s="40" t="s">
        <v>68</v>
      </c>
      <c r="D1" s="40" t="s">
        <v>74</v>
      </c>
      <c r="E1" s="40" t="s">
        <v>335</v>
      </c>
      <c r="F1" s="77" t="s">
        <v>81</v>
      </c>
      <c r="G1" s="77" t="s">
        <v>85</v>
      </c>
      <c r="H1" s="77" t="s">
        <v>336</v>
      </c>
      <c r="I1" s="77" t="s">
        <v>337</v>
      </c>
      <c r="J1" s="77" t="s">
        <v>338</v>
      </c>
      <c r="K1" s="77" t="s">
        <v>339</v>
      </c>
      <c r="L1" s="77" t="s">
        <v>340</v>
      </c>
      <c r="M1" s="77" t="s">
        <v>341</v>
      </c>
      <c r="N1" s="77" t="s">
        <v>342</v>
      </c>
      <c r="O1" s="77" t="s">
        <v>343</v>
      </c>
      <c r="P1" s="77" t="s">
        <v>344</v>
      </c>
      <c r="Q1" s="77" t="s">
        <v>345</v>
      </c>
      <c r="R1" s="77" t="s">
        <v>346</v>
      </c>
      <c r="S1" s="77" t="s">
        <v>208</v>
      </c>
      <c r="T1" s="77" t="s">
        <v>209</v>
      </c>
      <c r="U1" s="77" t="s">
        <v>210</v>
      </c>
      <c r="V1" s="77" t="s">
        <v>211</v>
      </c>
      <c r="W1" s="77" t="s">
        <v>212</v>
      </c>
      <c r="X1" s="77" t="s">
        <v>215</v>
      </c>
      <c r="Y1" s="77" t="s">
        <v>213</v>
      </c>
    </row>
    <row r="2" spans="1:25" x14ac:dyDescent="0.25">
      <c r="A2" s="56">
        <v>1001</v>
      </c>
      <c r="B2" s="56">
        <v>3</v>
      </c>
      <c r="C2" s="56" t="s">
        <v>70</v>
      </c>
      <c r="D2" s="56">
        <v>1</v>
      </c>
      <c r="E2" s="56">
        <v>1</v>
      </c>
      <c r="F2" s="159">
        <v>43259</v>
      </c>
      <c r="G2" s="159">
        <v>43261</v>
      </c>
      <c r="H2" s="159">
        <v>43263</v>
      </c>
      <c r="I2" s="51">
        <v>43272</v>
      </c>
      <c r="J2" s="51">
        <v>43276</v>
      </c>
      <c r="K2" s="51">
        <v>43279</v>
      </c>
      <c r="L2" s="51">
        <v>43283</v>
      </c>
      <c r="M2" s="51">
        <v>43285</v>
      </c>
      <c r="N2" s="51">
        <v>43291</v>
      </c>
      <c r="O2" s="159">
        <v>43298</v>
      </c>
      <c r="P2" s="159">
        <v>43305</v>
      </c>
      <c r="Q2" s="159"/>
      <c r="R2" s="159"/>
      <c r="S2" s="159"/>
      <c r="T2" s="159"/>
      <c r="U2" s="159"/>
      <c r="V2" s="159"/>
      <c r="W2" s="159"/>
      <c r="X2" s="159"/>
    </row>
    <row r="3" spans="1:25" x14ac:dyDescent="0.25">
      <c r="A3" s="56">
        <v>1001</v>
      </c>
      <c r="B3" s="56">
        <v>3</v>
      </c>
      <c r="C3" s="56" t="s">
        <v>70</v>
      </c>
      <c r="D3" s="56">
        <v>1</v>
      </c>
      <c r="E3" s="56">
        <v>2</v>
      </c>
      <c r="F3" s="159">
        <v>43259</v>
      </c>
      <c r="G3" s="159">
        <v>43261</v>
      </c>
      <c r="H3" s="159">
        <v>43263</v>
      </c>
      <c r="I3" s="51">
        <v>43272</v>
      </c>
      <c r="J3" s="51">
        <v>43276</v>
      </c>
      <c r="K3" s="51">
        <v>43279</v>
      </c>
      <c r="L3" s="51">
        <v>43283</v>
      </c>
      <c r="M3" s="51">
        <v>43285</v>
      </c>
      <c r="N3" s="51">
        <v>43291</v>
      </c>
      <c r="O3" s="159">
        <v>43298</v>
      </c>
      <c r="P3" s="159">
        <v>43305</v>
      </c>
      <c r="Q3" s="159"/>
      <c r="R3" s="159"/>
      <c r="S3" s="159"/>
      <c r="T3" s="159"/>
      <c r="U3" s="159"/>
      <c r="V3" s="159"/>
      <c r="W3" s="159"/>
      <c r="X3" s="159"/>
    </row>
    <row r="4" spans="1:25" x14ac:dyDescent="0.25">
      <c r="A4" s="56">
        <v>1001</v>
      </c>
      <c r="B4" s="56">
        <v>3</v>
      </c>
      <c r="C4" s="56" t="s">
        <v>70</v>
      </c>
      <c r="D4" s="56">
        <v>1</v>
      </c>
      <c r="E4" s="56">
        <v>3</v>
      </c>
      <c r="F4" s="159">
        <v>43259</v>
      </c>
      <c r="G4" s="159">
        <v>43261</v>
      </c>
      <c r="H4" s="159">
        <v>43263</v>
      </c>
      <c r="I4" s="51">
        <v>43272</v>
      </c>
      <c r="J4" s="51">
        <v>43276</v>
      </c>
      <c r="K4" s="51">
        <v>43279</v>
      </c>
      <c r="L4" s="51">
        <v>43283</v>
      </c>
      <c r="M4" s="51">
        <v>43285</v>
      </c>
      <c r="N4" s="51">
        <v>43291</v>
      </c>
      <c r="O4" s="159">
        <v>43298</v>
      </c>
      <c r="P4" s="159">
        <v>43305</v>
      </c>
      <c r="Q4" s="159"/>
      <c r="R4" s="159"/>
      <c r="S4" s="159"/>
      <c r="T4" s="159"/>
      <c r="U4" s="159"/>
      <c r="V4" s="159"/>
      <c r="W4" s="159"/>
      <c r="X4" s="159"/>
    </row>
    <row r="5" spans="1:25" x14ac:dyDescent="0.25">
      <c r="A5" s="56">
        <v>1001</v>
      </c>
      <c r="B5" s="56">
        <v>3</v>
      </c>
      <c r="C5" s="56" t="s">
        <v>70</v>
      </c>
      <c r="D5" s="56">
        <v>1</v>
      </c>
      <c r="E5" s="56">
        <v>4</v>
      </c>
      <c r="F5" s="159">
        <v>43259</v>
      </c>
      <c r="G5" s="159">
        <v>43261</v>
      </c>
      <c r="H5" s="159">
        <v>43263</v>
      </c>
      <c r="I5" s="51">
        <v>43272</v>
      </c>
      <c r="J5" s="51">
        <v>43276</v>
      </c>
      <c r="K5" s="51">
        <v>43279</v>
      </c>
      <c r="L5" s="51">
        <v>43283</v>
      </c>
      <c r="M5" s="51">
        <v>43285</v>
      </c>
      <c r="N5" s="51">
        <v>43291</v>
      </c>
      <c r="O5" s="159"/>
      <c r="P5" s="159">
        <v>43298</v>
      </c>
      <c r="Q5" s="159"/>
      <c r="R5" s="159"/>
      <c r="S5" s="159"/>
      <c r="T5" s="159"/>
      <c r="U5" s="159"/>
      <c r="V5" s="159"/>
      <c r="W5" s="159"/>
      <c r="X5" s="159"/>
    </row>
    <row r="6" spans="1:25" x14ac:dyDescent="0.25">
      <c r="A6" s="56">
        <v>1002</v>
      </c>
      <c r="B6" s="56">
        <v>1</v>
      </c>
      <c r="C6" s="56" t="s">
        <v>28</v>
      </c>
      <c r="D6" s="56">
        <v>1</v>
      </c>
      <c r="E6" s="56">
        <v>1</v>
      </c>
      <c r="F6" s="159">
        <v>43259</v>
      </c>
      <c r="G6" s="159">
        <v>43261</v>
      </c>
      <c r="H6" s="159">
        <v>43263</v>
      </c>
      <c r="I6" s="51">
        <v>43272</v>
      </c>
      <c r="J6" s="51">
        <v>43278</v>
      </c>
      <c r="K6" s="51">
        <v>43279</v>
      </c>
      <c r="L6" s="51">
        <v>43284</v>
      </c>
      <c r="M6" s="51">
        <v>43288</v>
      </c>
      <c r="N6" s="51">
        <v>43291</v>
      </c>
      <c r="O6" s="159">
        <v>43298</v>
      </c>
      <c r="P6" s="159">
        <v>43305</v>
      </c>
      <c r="Q6" s="159"/>
      <c r="R6" s="159"/>
      <c r="S6" s="159"/>
      <c r="T6" s="159"/>
      <c r="U6" s="159"/>
      <c r="V6" s="159"/>
      <c r="W6" s="159"/>
      <c r="X6" s="159"/>
    </row>
    <row r="7" spans="1:25" x14ac:dyDescent="0.25">
      <c r="A7" s="56">
        <v>1002</v>
      </c>
      <c r="B7" s="56">
        <v>1</v>
      </c>
      <c r="C7" s="56" t="s">
        <v>28</v>
      </c>
      <c r="D7" s="56">
        <v>1</v>
      </c>
      <c r="E7" s="56">
        <v>2</v>
      </c>
      <c r="F7" s="159">
        <v>43259</v>
      </c>
      <c r="G7" s="159">
        <v>43261</v>
      </c>
      <c r="H7" s="159">
        <v>43263</v>
      </c>
      <c r="I7" s="51">
        <v>43272</v>
      </c>
      <c r="J7" s="51">
        <v>43278</v>
      </c>
      <c r="K7" s="51">
        <v>43279</v>
      </c>
      <c r="L7" s="51">
        <v>43284</v>
      </c>
      <c r="M7" s="51">
        <v>43288</v>
      </c>
      <c r="N7" s="51">
        <v>43291</v>
      </c>
      <c r="O7" s="159">
        <v>43298</v>
      </c>
      <c r="Q7" s="159">
        <v>43305</v>
      </c>
      <c r="R7" s="159"/>
      <c r="S7" s="159"/>
      <c r="T7" s="159"/>
      <c r="U7" s="159"/>
      <c r="V7" s="159"/>
      <c r="W7" s="159"/>
      <c r="X7" s="159"/>
    </row>
    <row r="8" spans="1:25" x14ac:dyDescent="0.25">
      <c r="A8" s="56">
        <v>1002</v>
      </c>
      <c r="B8" s="56">
        <v>1</v>
      </c>
      <c r="C8" s="56" t="s">
        <v>28</v>
      </c>
      <c r="D8" s="56">
        <v>1</v>
      </c>
      <c r="E8" s="56">
        <v>3</v>
      </c>
      <c r="F8" s="159">
        <v>43259</v>
      </c>
      <c r="G8" s="159">
        <v>43261</v>
      </c>
      <c r="H8" s="159">
        <v>43263</v>
      </c>
      <c r="I8" s="51">
        <v>43272</v>
      </c>
      <c r="J8" s="51">
        <v>43278</v>
      </c>
      <c r="K8" s="51">
        <v>43279</v>
      </c>
      <c r="L8" s="51">
        <v>43284</v>
      </c>
      <c r="M8" s="51">
        <v>43288</v>
      </c>
      <c r="N8" s="51">
        <v>43291</v>
      </c>
      <c r="O8" s="159"/>
      <c r="P8" s="159">
        <v>43298</v>
      </c>
      <c r="Q8" s="159"/>
      <c r="R8" s="159"/>
      <c r="S8" s="159"/>
      <c r="T8" s="159"/>
      <c r="U8" s="159"/>
      <c r="V8" s="159"/>
      <c r="W8" s="159"/>
      <c r="X8" s="159"/>
    </row>
    <row r="9" spans="1:25" x14ac:dyDescent="0.25">
      <c r="A9" s="56">
        <v>1002</v>
      </c>
      <c r="B9" s="56">
        <v>1</v>
      </c>
      <c r="C9" s="56" t="s">
        <v>28</v>
      </c>
      <c r="D9" s="56">
        <v>1</v>
      </c>
      <c r="E9" s="56">
        <v>4</v>
      </c>
      <c r="F9" s="159">
        <v>43259</v>
      </c>
      <c r="G9" s="159">
        <v>43261</v>
      </c>
      <c r="H9" s="159">
        <v>43263</v>
      </c>
      <c r="I9" s="51">
        <v>43272</v>
      </c>
      <c r="J9" s="51">
        <v>43278</v>
      </c>
      <c r="K9" s="51">
        <v>43279</v>
      </c>
      <c r="L9" s="51">
        <v>43284</v>
      </c>
      <c r="M9" s="51">
        <v>43288</v>
      </c>
      <c r="N9" s="51">
        <v>43291</v>
      </c>
      <c r="O9" s="159"/>
      <c r="P9" s="159">
        <v>43298</v>
      </c>
      <c r="Q9" s="159"/>
      <c r="R9" s="159"/>
      <c r="S9" s="159"/>
      <c r="T9" s="159"/>
      <c r="U9" s="159"/>
      <c r="V9" s="159"/>
      <c r="W9" s="159"/>
      <c r="X9" s="159"/>
    </row>
    <row r="10" spans="1:25" x14ac:dyDescent="0.25">
      <c r="A10" s="56">
        <v>1003</v>
      </c>
      <c r="B10" s="56">
        <v>4</v>
      </c>
      <c r="C10" s="56" t="s">
        <v>72</v>
      </c>
      <c r="D10" s="56">
        <v>1</v>
      </c>
      <c r="E10" s="56">
        <v>1</v>
      </c>
      <c r="F10" s="159">
        <v>43259</v>
      </c>
      <c r="G10" s="159">
        <v>43261</v>
      </c>
      <c r="H10" s="159">
        <v>43263</v>
      </c>
      <c r="I10" s="51">
        <v>43271</v>
      </c>
      <c r="J10" s="51">
        <v>43275</v>
      </c>
      <c r="K10" s="51">
        <v>43279</v>
      </c>
      <c r="L10" s="51">
        <v>43283</v>
      </c>
      <c r="M10" s="51">
        <v>43287</v>
      </c>
      <c r="N10" s="51">
        <v>43292</v>
      </c>
      <c r="O10" s="159"/>
      <c r="P10" s="159">
        <v>43298</v>
      </c>
      <c r="Q10" s="159"/>
      <c r="R10" s="159">
        <v>43305</v>
      </c>
      <c r="S10" s="159"/>
      <c r="T10" s="159"/>
      <c r="U10" s="159"/>
      <c r="V10" s="159"/>
      <c r="W10" s="159"/>
      <c r="X10" s="159"/>
    </row>
    <row r="11" spans="1:25" x14ac:dyDescent="0.25">
      <c r="A11" s="56">
        <v>1003</v>
      </c>
      <c r="B11" s="56">
        <v>4</v>
      </c>
      <c r="C11" s="56" t="s">
        <v>72</v>
      </c>
      <c r="D11" s="56">
        <v>1</v>
      </c>
      <c r="E11" s="56">
        <v>2</v>
      </c>
      <c r="F11" s="159">
        <v>43259</v>
      </c>
      <c r="G11" s="159">
        <v>43261</v>
      </c>
      <c r="H11" s="159">
        <v>43263</v>
      </c>
      <c r="I11" s="51">
        <v>43271</v>
      </c>
      <c r="J11" s="51">
        <v>43275</v>
      </c>
      <c r="K11" s="51">
        <v>43279</v>
      </c>
      <c r="L11" s="51">
        <v>43283</v>
      </c>
      <c r="M11" s="51">
        <v>43287</v>
      </c>
      <c r="N11" s="51">
        <v>43292</v>
      </c>
      <c r="O11" s="159"/>
      <c r="P11" s="159">
        <v>43298</v>
      </c>
      <c r="Q11" s="159">
        <v>43305</v>
      </c>
      <c r="R11" s="159"/>
      <c r="S11" s="159"/>
      <c r="T11" s="159"/>
      <c r="U11" s="159"/>
      <c r="V11" s="159"/>
      <c r="W11" s="159"/>
      <c r="X11" s="159"/>
    </row>
    <row r="12" spans="1:25" x14ac:dyDescent="0.25">
      <c r="A12" s="56">
        <v>1003</v>
      </c>
      <c r="B12" s="56">
        <v>4</v>
      </c>
      <c r="C12" s="56" t="s">
        <v>72</v>
      </c>
      <c r="D12" s="56">
        <v>1</v>
      </c>
      <c r="E12" s="56">
        <v>3</v>
      </c>
      <c r="F12" s="159">
        <v>43259</v>
      </c>
      <c r="G12" s="159">
        <v>43261</v>
      </c>
      <c r="H12" s="159">
        <v>43263</v>
      </c>
      <c r="I12" s="51">
        <v>43271</v>
      </c>
      <c r="J12" s="51">
        <v>43275</v>
      </c>
      <c r="K12" s="51">
        <v>43279</v>
      </c>
      <c r="L12" s="51">
        <v>43283</v>
      </c>
      <c r="M12" s="51">
        <v>43287</v>
      </c>
      <c r="N12" s="51">
        <v>43292</v>
      </c>
      <c r="O12" s="159"/>
      <c r="P12" s="159">
        <v>43298</v>
      </c>
      <c r="Q12" s="159">
        <v>43305</v>
      </c>
      <c r="R12" s="159"/>
      <c r="S12" s="159"/>
      <c r="T12" s="159"/>
      <c r="U12" s="159"/>
      <c r="V12" s="159"/>
      <c r="W12" s="159"/>
      <c r="X12" s="159"/>
    </row>
    <row r="13" spans="1:25" x14ac:dyDescent="0.25">
      <c r="A13" s="56">
        <v>1003</v>
      </c>
      <c r="B13" s="56">
        <v>4</v>
      </c>
      <c r="C13" s="56" t="s">
        <v>72</v>
      </c>
      <c r="D13" s="56">
        <v>1</v>
      </c>
      <c r="E13" s="56">
        <v>4</v>
      </c>
      <c r="F13" s="159">
        <v>43259</v>
      </c>
      <c r="G13" s="159">
        <v>43261</v>
      </c>
      <c r="H13" s="159">
        <v>43263</v>
      </c>
      <c r="I13" s="51">
        <v>43271</v>
      </c>
      <c r="J13" s="51">
        <v>43275</v>
      </c>
      <c r="K13" s="51">
        <v>43279</v>
      </c>
      <c r="L13" s="51">
        <v>43283</v>
      </c>
      <c r="M13" s="51">
        <v>43287</v>
      </c>
      <c r="N13" s="51">
        <v>43292</v>
      </c>
      <c r="O13" s="159"/>
      <c r="P13" s="159">
        <v>43298</v>
      </c>
      <c r="Q13" s="159">
        <v>43305</v>
      </c>
      <c r="R13" s="159"/>
      <c r="S13" s="159"/>
      <c r="T13" s="159"/>
      <c r="U13" s="159"/>
      <c r="V13" s="159"/>
      <c r="W13" s="159"/>
      <c r="X13" s="159"/>
    </row>
    <row r="14" spans="1:25" x14ac:dyDescent="0.25">
      <c r="A14" s="56">
        <v>1004</v>
      </c>
      <c r="B14" s="56">
        <v>2</v>
      </c>
      <c r="C14" s="56" t="s">
        <v>69</v>
      </c>
      <c r="D14" s="56">
        <v>1</v>
      </c>
      <c r="E14" s="56">
        <v>1</v>
      </c>
      <c r="F14" s="159">
        <v>43259</v>
      </c>
      <c r="G14" s="159">
        <v>43261</v>
      </c>
      <c r="H14" s="159">
        <v>43263</v>
      </c>
      <c r="I14" s="51">
        <v>43272</v>
      </c>
      <c r="J14" s="51">
        <v>43276</v>
      </c>
      <c r="K14" s="51">
        <v>43279</v>
      </c>
      <c r="L14" s="51">
        <v>43287</v>
      </c>
      <c r="M14" s="51">
        <v>43289</v>
      </c>
      <c r="N14" s="51">
        <v>43291</v>
      </c>
      <c r="O14" s="159">
        <v>43298</v>
      </c>
      <c r="P14" s="159"/>
      <c r="Q14" s="159">
        <v>43305</v>
      </c>
      <c r="R14" s="159"/>
      <c r="S14" s="159"/>
      <c r="T14" s="159"/>
      <c r="U14" s="159"/>
      <c r="V14" s="159"/>
      <c r="W14" s="159"/>
      <c r="X14" s="159"/>
    </row>
    <row r="15" spans="1:25" x14ac:dyDescent="0.25">
      <c r="A15" s="56">
        <v>1004</v>
      </c>
      <c r="B15" s="56">
        <v>2</v>
      </c>
      <c r="C15" s="56" t="s">
        <v>69</v>
      </c>
      <c r="D15" s="56">
        <v>1</v>
      </c>
      <c r="E15" s="56">
        <v>2</v>
      </c>
      <c r="F15" s="159">
        <v>43259</v>
      </c>
      <c r="G15" s="159">
        <v>43261</v>
      </c>
      <c r="H15" s="159">
        <v>43263</v>
      </c>
      <c r="I15" s="51">
        <v>43272</v>
      </c>
      <c r="J15" s="51">
        <v>43276</v>
      </c>
      <c r="K15" s="51">
        <v>43279</v>
      </c>
      <c r="L15" s="51">
        <v>43287</v>
      </c>
      <c r="M15" s="51">
        <v>43289</v>
      </c>
      <c r="N15" s="51">
        <v>43291</v>
      </c>
      <c r="O15" s="159">
        <v>43298</v>
      </c>
      <c r="P15" s="159"/>
      <c r="Q15" s="159">
        <v>43305</v>
      </c>
      <c r="R15" s="159"/>
      <c r="S15" s="159"/>
      <c r="T15" s="159"/>
      <c r="U15" s="159"/>
      <c r="V15" s="159"/>
      <c r="W15" s="159"/>
      <c r="X15" s="159"/>
    </row>
    <row r="16" spans="1:25" x14ac:dyDescent="0.25">
      <c r="A16" s="56">
        <v>1004</v>
      </c>
      <c r="B16" s="56">
        <v>2</v>
      </c>
      <c r="C16" s="56" t="s">
        <v>69</v>
      </c>
      <c r="D16" s="56">
        <v>1</v>
      </c>
      <c r="E16" s="56">
        <v>3</v>
      </c>
      <c r="F16" s="159">
        <v>43259</v>
      </c>
      <c r="G16" s="159">
        <v>43261</v>
      </c>
      <c r="H16" s="159">
        <v>43263</v>
      </c>
      <c r="I16" s="51">
        <v>43272</v>
      </c>
      <c r="J16" s="51">
        <v>43276</v>
      </c>
      <c r="K16" s="51">
        <v>43279</v>
      </c>
      <c r="L16" s="51">
        <v>43287</v>
      </c>
      <c r="M16" s="51">
        <v>43289</v>
      </c>
      <c r="N16" s="51">
        <v>43291</v>
      </c>
      <c r="O16" s="159"/>
      <c r="P16" s="159"/>
      <c r="Q16" s="159">
        <v>43298</v>
      </c>
      <c r="R16" s="159"/>
      <c r="S16" s="159"/>
      <c r="T16" s="159"/>
      <c r="U16" s="159"/>
      <c r="V16" s="159"/>
      <c r="W16" s="159"/>
      <c r="X16" s="159"/>
    </row>
    <row r="17" spans="1:24" x14ac:dyDescent="0.25">
      <c r="A17" s="56">
        <v>1004</v>
      </c>
      <c r="B17" s="56">
        <v>2</v>
      </c>
      <c r="C17" s="56" t="s">
        <v>69</v>
      </c>
      <c r="D17" s="56">
        <v>1</v>
      </c>
      <c r="E17" s="56">
        <v>4</v>
      </c>
      <c r="F17" s="159">
        <v>43259</v>
      </c>
      <c r="G17" s="159">
        <v>43261</v>
      </c>
      <c r="H17" s="159">
        <v>43263</v>
      </c>
      <c r="I17" s="51">
        <v>43272</v>
      </c>
      <c r="J17" s="51">
        <v>43276</v>
      </c>
      <c r="K17" s="51">
        <v>43279</v>
      </c>
      <c r="L17" s="51">
        <v>43287</v>
      </c>
      <c r="M17" s="51">
        <v>43289</v>
      </c>
      <c r="N17" s="51">
        <v>43291</v>
      </c>
      <c r="O17" s="159"/>
      <c r="P17" s="159"/>
      <c r="Q17" s="159">
        <v>43298</v>
      </c>
      <c r="R17" s="159"/>
      <c r="S17" s="159"/>
      <c r="T17" s="159"/>
      <c r="U17" s="159"/>
      <c r="V17" s="159"/>
      <c r="W17" s="159"/>
      <c r="X17" s="159"/>
    </row>
    <row r="18" spans="1:24" x14ac:dyDescent="0.25">
      <c r="A18" s="56">
        <v>1005</v>
      </c>
      <c r="B18" s="56">
        <v>2</v>
      </c>
      <c r="C18" s="56" t="s">
        <v>69</v>
      </c>
      <c r="D18" s="56">
        <v>2</v>
      </c>
      <c r="E18" s="56">
        <v>1</v>
      </c>
      <c r="F18" s="159">
        <v>43259</v>
      </c>
      <c r="G18" s="159">
        <v>43261</v>
      </c>
      <c r="H18" s="159">
        <v>43263</v>
      </c>
      <c r="I18" s="51">
        <v>43272</v>
      </c>
      <c r="J18" s="51">
        <v>43277</v>
      </c>
      <c r="K18" s="51">
        <v>43280</v>
      </c>
      <c r="L18" s="51">
        <v>43286</v>
      </c>
      <c r="M18" s="51">
        <v>43288</v>
      </c>
      <c r="N18" s="51">
        <v>43290</v>
      </c>
      <c r="O18" s="159"/>
      <c r="P18" s="159">
        <v>43298</v>
      </c>
      <c r="Q18" s="159"/>
      <c r="R18" s="159">
        <v>43305</v>
      </c>
      <c r="S18" s="159"/>
      <c r="T18" s="159"/>
      <c r="U18" s="159"/>
      <c r="V18" s="159"/>
      <c r="W18" s="159"/>
      <c r="X18" s="159"/>
    </row>
    <row r="19" spans="1:24" x14ac:dyDescent="0.25">
      <c r="A19" s="56">
        <v>1005</v>
      </c>
      <c r="B19" s="56">
        <v>2</v>
      </c>
      <c r="C19" s="56" t="s">
        <v>69</v>
      </c>
      <c r="D19" s="56">
        <v>2</v>
      </c>
      <c r="E19" s="56">
        <v>2</v>
      </c>
      <c r="F19" s="159">
        <v>43259</v>
      </c>
      <c r="G19" s="159">
        <v>43261</v>
      </c>
      <c r="H19" s="159">
        <v>43263</v>
      </c>
      <c r="I19" s="51">
        <v>43272</v>
      </c>
      <c r="J19" s="51">
        <v>43277</v>
      </c>
      <c r="K19" s="51">
        <v>43280</v>
      </c>
      <c r="L19" s="51">
        <v>43286</v>
      </c>
      <c r="M19" s="51">
        <v>43288</v>
      </c>
      <c r="N19" s="51">
        <v>43290</v>
      </c>
      <c r="O19" s="159"/>
      <c r="P19" s="159">
        <v>43298</v>
      </c>
      <c r="Q19" s="159"/>
      <c r="R19" s="159">
        <v>43305</v>
      </c>
      <c r="S19" s="159"/>
      <c r="T19" s="159"/>
      <c r="U19" s="159"/>
      <c r="V19" s="159"/>
      <c r="W19" s="159"/>
      <c r="X19" s="159"/>
    </row>
    <row r="20" spans="1:24" x14ac:dyDescent="0.25">
      <c r="A20" s="56">
        <v>1005</v>
      </c>
      <c r="B20" s="56">
        <v>2</v>
      </c>
      <c r="C20" s="56" t="s">
        <v>69</v>
      </c>
      <c r="D20" s="56">
        <v>2</v>
      </c>
      <c r="E20" s="56">
        <v>3</v>
      </c>
      <c r="F20" s="159">
        <v>43259</v>
      </c>
      <c r="G20" s="159">
        <v>43261</v>
      </c>
      <c r="H20" s="159">
        <v>43263</v>
      </c>
      <c r="I20" s="51">
        <v>43272</v>
      </c>
      <c r="J20" s="51">
        <v>43277</v>
      </c>
      <c r="K20" s="51">
        <v>43280</v>
      </c>
      <c r="L20" s="51">
        <v>43286</v>
      </c>
      <c r="M20" s="51">
        <v>43288</v>
      </c>
      <c r="N20" s="51">
        <v>43290</v>
      </c>
      <c r="O20" s="159"/>
      <c r="P20" s="159"/>
      <c r="Q20" s="159">
        <v>43298</v>
      </c>
      <c r="R20" s="159"/>
      <c r="S20" s="159"/>
      <c r="T20" s="159"/>
      <c r="U20" s="159"/>
      <c r="V20" s="159"/>
      <c r="W20" s="159"/>
      <c r="X20" s="159"/>
    </row>
    <row r="21" spans="1:24" x14ac:dyDescent="0.25">
      <c r="A21" s="56">
        <v>1005</v>
      </c>
      <c r="B21" s="56">
        <v>2</v>
      </c>
      <c r="C21" s="56" t="s">
        <v>69</v>
      </c>
      <c r="D21" s="56">
        <v>2</v>
      </c>
      <c r="E21" s="56">
        <v>4</v>
      </c>
      <c r="F21" s="159">
        <v>43259</v>
      </c>
      <c r="G21" s="159">
        <v>43261</v>
      </c>
      <c r="H21" s="159">
        <v>43263</v>
      </c>
      <c r="I21" s="51">
        <v>43272</v>
      </c>
      <c r="J21" s="51">
        <v>43277</v>
      </c>
      <c r="K21" s="51">
        <v>43280</v>
      </c>
      <c r="L21" s="51">
        <v>43286</v>
      </c>
      <c r="M21" s="51">
        <v>43288</v>
      </c>
      <c r="N21" s="51">
        <v>43290</v>
      </c>
      <c r="O21" s="159"/>
      <c r="P21" s="159"/>
      <c r="R21" s="159">
        <v>43298</v>
      </c>
      <c r="S21" s="159"/>
      <c r="T21" s="159"/>
      <c r="U21" s="159"/>
      <c r="V21" s="159"/>
      <c r="W21" s="159"/>
      <c r="X21" s="159"/>
    </row>
    <row r="22" spans="1:24" x14ac:dyDescent="0.25">
      <c r="A22" s="56">
        <v>1006</v>
      </c>
      <c r="B22" s="56">
        <v>4</v>
      </c>
      <c r="C22" s="56" t="s">
        <v>72</v>
      </c>
      <c r="D22" s="56">
        <v>2</v>
      </c>
      <c r="E22" s="56">
        <v>1</v>
      </c>
      <c r="F22" s="159">
        <v>43259</v>
      </c>
      <c r="G22" s="159">
        <v>43261</v>
      </c>
      <c r="H22" s="159">
        <v>43263</v>
      </c>
      <c r="I22" s="51">
        <v>43272</v>
      </c>
      <c r="J22" s="51">
        <v>43276</v>
      </c>
      <c r="K22" s="51">
        <v>43279</v>
      </c>
      <c r="L22" s="51">
        <v>43284</v>
      </c>
      <c r="M22" s="51">
        <v>43287</v>
      </c>
      <c r="N22" s="51">
        <v>43290</v>
      </c>
      <c r="O22" s="159"/>
      <c r="P22" s="159">
        <v>43298</v>
      </c>
      <c r="Q22" s="159"/>
      <c r="R22" s="159"/>
      <c r="S22" s="159"/>
      <c r="T22" s="159"/>
      <c r="U22" s="159"/>
      <c r="V22" s="159"/>
      <c r="W22" s="159"/>
      <c r="X22" s="159"/>
    </row>
    <row r="23" spans="1:24" x14ac:dyDescent="0.25">
      <c r="A23" s="56">
        <v>1006</v>
      </c>
      <c r="B23" s="56">
        <v>4</v>
      </c>
      <c r="C23" s="56" t="s">
        <v>72</v>
      </c>
      <c r="D23" s="56">
        <v>2</v>
      </c>
      <c r="E23" s="56">
        <v>2</v>
      </c>
      <c r="F23" s="159">
        <v>43259</v>
      </c>
      <c r="G23" s="159">
        <v>43261</v>
      </c>
      <c r="H23" s="159">
        <v>43263</v>
      </c>
      <c r="I23" s="51">
        <v>43272</v>
      </c>
      <c r="J23" s="51">
        <v>43276</v>
      </c>
      <c r="K23" s="51">
        <v>43279</v>
      </c>
      <c r="L23" s="51">
        <v>43284</v>
      </c>
      <c r="M23" s="51">
        <v>43287</v>
      </c>
      <c r="N23" s="51">
        <v>43290</v>
      </c>
      <c r="O23" s="159"/>
      <c r="P23" s="159">
        <v>43298</v>
      </c>
      <c r="Q23" s="159"/>
      <c r="R23" s="159"/>
      <c r="S23" s="159"/>
      <c r="T23" s="159"/>
      <c r="U23" s="159"/>
      <c r="V23" s="159"/>
      <c r="W23" s="159"/>
      <c r="X23" s="159"/>
    </row>
    <row r="24" spans="1:24" x14ac:dyDescent="0.25">
      <c r="A24" s="56">
        <v>1006</v>
      </c>
      <c r="B24" s="56">
        <v>4</v>
      </c>
      <c r="C24" s="56" t="s">
        <v>72</v>
      </c>
      <c r="D24" s="56">
        <v>2</v>
      </c>
      <c r="E24" s="56">
        <v>3</v>
      </c>
      <c r="F24" s="159">
        <v>43259</v>
      </c>
      <c r="G24" s="159">
        <v>43261</v>
      </c>
      <c r="H24" s="159">
        <v>43263</v>
      </c>
      <c r="I24" s="51">
        <v>43272</v>
      </c>
      <c r="J24" s="51">
        <v>43276</v>
      </c>
      <c r="K24" s="51">
        <v>43279</v>
      </c>
      <c r="L24" s="51">
        <v>43284</v>
      </c>
      <c r="M24" s="51">
        <v>43287</v>
      </c>
      <c r="N24" s="51">
        <v>43290</v>
      </c>
      <c r="O24" s="159"/>
      <c r="P24" s="159"/>
      <c r="Q24" s="159">
        <v>43298</v>
      </c>
      <c r="R24" s="159"/>
      <c r="S24" s="159"/>
      <c r="T24" s="159"/>
      <c r="U24" s="159"/>
      <c r="V24" s="159"/>
      <c r="W24" s="159"/>
      <c r="X24" s="159"/>
    </row>
    <row r="25" spans="1:24" x14ac:dyDescent="0.25">
      <c r="A25" s="56">
        <v>1006</v>
      </c>
      <c r="B25" s="56">
        <v>4</v>
      </c>
      <c r="C25" s="56" t="s">
        <v>72</v>
      </c>
      <c r="D25" s="56">
        <v>2</v>
      </c>
      <c r="E25" s="56">
        <v>4</v>
      </c>
      <c r="F25" s="159">
        <v>43259</v>
      </c>
      <c r="G25" s="159">
        <v>43261</v>
      </c>
      <c r="H25" s="159">
        <v>43263</v>
      </c>
      <c r="I25" s="51">
        <v>43272</v>
      </c>
      <c r="J25" s="51">
        <v>43276</v>
      </c>
      <c r="K25" s="51">
        <v>43279</v>
      </c>
      <c r="L25" s="51">
        <v>43284</v>
      </c>
      <c r="M25" s="51">
        <v>43287</v>
      </c>
      <c r="N25" s="51">
        <v>43290</v>
      </c>
      <c r="O25" s="159"/>
      <c r="P25" s="159"/>
      <c r="Q25" s="159">
        <v>43298</v>
      </c>
      <c r="R25" s="159"/>
      <c r="S25" s="159"/>
      <c r="T25" s="159"/>
      <c r="U25" s="159"/>
      <c r="V25" s="159"/>
      <c r="W25" s="159"/>
      <c r="X25" s="159"/>
    </row>
    <row r="26" spans="1:24" x14ac:dyDescent="0.25">
      <c r="A26" s="56">
        <v>1007</v>
      </c>
      <c r="B26" s="56">
        <v>3</v>
      </c>
      <c r="C26" s="56" t="s">
        <v>70</v>
      </c>
      <c r="D26" s="56">
        <v>2</v>
      </c>
      <c r="E26" s="56">
        <v>1</v>
      </c>
      <c r="F26" s="159">
        <v>43259</v>
      </c>
      <c r="G26" s="159">
        <v>43261</v>
      </c>
      <c r="H26" s="159">
        <v>43263</v>
      </c>
      <c r="I26" s="51">
        <v>43272</v>
      </c>
      <c r="J26" s="51">
        <v>43278</v>
      </c>
      <c r="K26" s="51">
        <v>43280</v>
      </c>
      <c r="L26" s="51">
        <v>43283</v>
      </c>
      <c r="M26" s="51">
        <v>43287</v>
      </c>
      <c r="N26" s="51">
        <v>43288</v>
      </c>
      <c r="O26" s="159">
        <v>43298</v>
      </c>
      <c r="P26" s="159"/>
      <c r="Q26" s="159"/>
      <c r="R26" s="159"/>
      <c r="S26" s="159"/>
      <c r="T26" s="159"/>
      <c r="U26" s="159"/>
      <c r="V26" s="159"/>
      <c r="W26" s="159"/>
      <c r="X26" s="159"/>
    </row>
    <row r="27" spans="1:24" x14ac:dyDescent="0.25">
      <c r="A27" s="56">
        <v>1007</v>
      </c>
      <c r="B27" s="56">
        <v>3</v>
      </c>
      <c r="C27" s="56" t="s">
        <v>70</v>
      </c>
      <c r="D27" s="56">
        <v>2</v>
      </c>
      <c r="E27" s="56">
        <v>2</v>
      </c>
      <c r="F27" s="159">
        <v>43259</v>
      </c>
      <c r="G27" s="159">
        <v>43261</v>
      </c>
      <c r="H27" s="159">
        <v>43263</v>
      </c>
      <c r="I27" s="51">
        <v>43272</v>
      </c>
      <c r="J27" s="51">
        <v>43278</v>
      </c>
      <c r="K27" s="51">
        <v>43280</v>
      </c>
      <c r="L27" s="51">
        <v>43283</v>
      </c>
      <c r="M27" s="51">
        <v>43287</v>
      </c>
      <c r="N27" s="51">
        <v>43288</v>
      </c>
      <c r="O27" s="159"/>
      <c r="P27" s="159">
        <v>43298</v>
      </c>
      <c r="Q27" s="159"/>
      <c r="R27" s="159"/>
      <c r="S27" s="159"/>
      <c r="T27" s="159"/>
      <c r="U27" s="159"/>
      <c r="V27" s="159"/>
      <c r="W27" s="159"/>
      <c r="X27" s="159"/>
    </row>
    <row r="28" spans="1:24" x14ac:dyDescent="0.25">
      <c r="A28" s="56">
        <v>1007</v>
      </c>
      <c r="B28" s="56">
        <v>3</v>
      </c>
      <c r="C28" s="56" t="s">
        <v>70</v>
      </c>
      <c r="D28" s="56">
        <v>2</v>
      </c>
      <c r="E28" s="56">
        <v>3</v>
      </c>
      <c r="F28" s="159">
        <v>43259</v>
      </c>
      <c r="G28" s="159">
        <v>43261</v>
      </c>
      <c r="H28" s="159">
        <v>43263</v>
      </c>
      <c r="I28" s="51">
        <v>43272</v>
      </c>
      <c r="J28" s="51">
        <v>43278</v>
      </c>
      <c r="K28" s="51">
        <v>43280</v>
      </c>
      <c r="L28" s="51">
        <v>43283</v>
      </c>
      <c r="M28" s="51">
        <v>43287</v>
      </c>
      <c r="N28" s="51">
        <v>43288</v>
      </c>
      <c r="O28" s="159"/>
      <c r="P28" s="159">
        <v>43298</v>
      </c>
      <c r="Q28" s="159"/>
      <c r="R28" s="159"/>
      <c r="S28" s="159"/>
      <c r="T28" s="159"/>
      <c r="U28" s="159"/>
      <c r="V28" s="159"/>
      <c r="W28" s="159"/>
      <c r="X28" s="159"/>
    </row>
    <row r="29" spans="1:24" x14ac:dyDescent="0.25">
      <c r="A29" s="56">
        <v>1007</v>
      </c>
      <c r="B29" s="56">
        <v>3</v>
      </c>
      <c r="C29" s="56" t="s">
        <v>70</v>
      </c>
      <c r="D29" s="56">
        <v>2</v>
      </c>
      <c r="E29" s="56">
        <v>4</v>
      </c>
      <c r="F29" s="159">
        <v>43259</v>
      </c>
      <c r="G29" s="159">
        <v>43261</v>
      </c>
      <c r="H29" s="159">
        <v>43263</v>
      </c>
      <c r="I29" s="51">
        <v>43272</v>
      </c>
      <c r="J29" s="51">
        <v>43278</v>
      </c>
      <c r="K29" s="51">
        <v>43280</v>
      </c>
      <c r="L29" s="51">
        <v>43283</v>
      </c>
      <c r="M29" s="51">
        <v>43287</v>
      </c>
      <c r="N29" s="51">
        <v>43288</v>
      </c>
      <c r="O29" s="159"/>
      <c r="P29" s="159"/>
      <c r="Q29" s="159">
        <v>43298</v>
      </c>
      <c r="R29" s="159"/>
      <c r="S29" s="159"/>
      <c r="T29" s="159"/>
      <c r="U29" s="159"/>
      <c r="V29" s="159"/>
      <c r="W29" s="159"/>
      <c r="X29" s="159"/>
    </row>
    <row r="30" spans="1:24" x14ac:dyDescent="0.25">
      <c r="A30" s="56">
        <v>1008</v>
      </c>
      <c r="B30" s="56">
        <v>1</v>
      </c>
      <c r="C30" s="56" t="s">
        <v>28</v>
      </c>
      <c r="D30" s="56">
        <v>2</v>
      </c>
      <c r="E30" s="56">
        <v>1</v>
      </c>
      <c r="F30" s="159">
        <v>43259</v>
      </c>
      <c r="G30" s="159">
        <v>43261</v>
      </c>
      <c r="H30" s="159">
        <v>43263</v>
      </c>
      <c r="I30" s="51">
        <v>43272</v>
      </c>
      <c r="J30" s="51">
        <v>43277</v>
      </c>
      <c r="K30" s="51">
        <v>43281</v>
      </c>
      <c r="L30" s="51">
        <v>43284</v>
      </c>
      <c r="M30" s="51">
        <v>43287</v>
      </c>
      <c r="N30" s="51">
        <v>43291</v>
      </c>
      <c r="O30" s="159"/>
      <c r="P30" s="159"/>
      <c r="Q30" s="159">
        <v>43298</v>
      </c>
      <c r="R30" s="159"/>
      <c r="S30" s="159"/>
      <c r="T30" s="159"/>
      <c r="U30" s="159"/>
      <c r="V30" s="159"/>
      <c r="W30" s="159"/>
      <c r="X30" s="159"/>
    </row>
    <row r="31" spans="1:24" x14ac:dyDescent="0.25">
      <c r="A31" s="56">
        <v>1008</v>
      </c>
      <c r="B31" s="56">
        <v>1</v>
      </c>
      <c r="C31" s="56" t="s">
        <v>28</v>
      </c>
      <c r="D31" s="56">
        <v>2</v>
      </c>
      <c r="E31" s="56">
        <v>2</v>
      </c>
      <c r="F31" s="159">
        <v>43259</v>
      </c>
      <c r="G31" s="159">
        <v>43261</v>
      </c>
      <c r="H31" s="159">
        <v>43263</v>
      </c>
      <c r="I31" s="51">
        <v>43272</v>
      </c>
      <c r="J31" s="51">
        <v>43277</v>
      </c>
      <c r="K31" s="51">
        <v>43281</v>
      </c>
      <c r="L31" s="51">
        <v>43284</v>
      </c>
      <c r="M31" s="51">
        <v>43287</v>
      </c>
      <c r="N31" s="51">
        <v>43291</v>
      </c>
      <c r="O31" s="159"/>
      <c r="P31" s="159"/>
      <c r="Q31" s="159">
        <v>43298</v>
      </c>
      <c r="R31" s="159"/>
      <c r="S31" s="159"/>
      <c r="T31" s="159"/>
      <c r="U31" s="159"/>
      <c r="V31" s="159"/>
      <c r="W31" s="159"/>
      <c r="X31" s="159"/>
    </row>
    <row r="32" spans="1:24" x14ac:dyDescent="0.25">
      <c r="A32" s="56">
        <v>1008</v>
      </c>
      <c r="B32" s="56">
        <v>1</v>
      </c>
      <c r="C32" s="56" t="s">
        <v>28</v>
      </c>
      <c r="D32" s="56">
        <v>2</v>
      </c>
      <c r="E32" s="56">
        <v>3</v>
      </c>
      <c r="F32" s="159">
        <v>43259</v>
      </c>
      <c r="G32" s="159">
        <v>43261</v>
      </c>
      <c r="H32" s="159">
        <v>43263</v>
      </c>
      <c r="I32" s="51">
        <v>43272</v>
      </c>
      <c r="J32" s="51">
        <v>43277</v>
      </c>
      <c r="K32" s="51">
        <v>43281</v>
      </c>
      <c r="L32" s="51">
        <v>43284</v>
      </c>
      <c r="M32" s="51">
        <v>43287</v>
      </c>
      <c r="N32" s="51">
        <v>43291</v>
      </c>
      <c r="O32" s="159"/>
      <c r="P32" s="159"/>
      <c r="Q32" s="159">
        <v>43298</v>
      </c>
      <c r="R32" s="159"/>
      <c r="S32" s="159"/>
      <c r="T32" s="159"/>
      <c r="U32" s="159"/>
      <c r="V32" s="159"/>
      <c r="W32" s="159"/>
      <c r="X32" s="159"/>
    </row>
    <row r="33" spans="1:24" x14ac:dyDescent="0.25">
      <c r="A33" s="56">
        <v>1008</v>
      </c>
      <c r="B33" s="56">
        <v>1</v>
      </c>
      <c r="C33" s="56" t="s">
        <v>28</v>
      </c>
      <c r="D33" s="56">
        <v>2</v>
      </c>
      <c r="E33" s="56">
        <v>4</v>
      </c>
      <c r="F33" s="159">
        <v>43259</v>
      </c>
      <c r="G33" s="159">
        <v>43261</v>
      </c>
      <c r="H33" s="159">
        <v>43263</v>
      </c>
      <c r="I33" s="51">
        <v>43272</v>
      </c>
      <c r="J33" s="51">
        <v>43277</v>
      </c>
      <c r="K33" s="51">
        <v>43281</v>
      </c>
      <c r="L33" s="51">
        <v>43284</v>
      </c>
      <c r="M33" s="51">
        <v>43287</v>
      </c>
      <c r="N33" s="51">
        <v>43291</v>
      </c>
      <c r="O33" s="159"/>
      <c r="P33" s="159"/>
      <c r="Q33" s="159">
        <v>43298</v>
      </c>
      <c r="R33" s="159"/>
      <c r="S33" s="159"/>
      <c r="T33" s="159"/>
      <c r="U33" s="159"/>
      <c r="V33" s="159"/>
      <c r="W33" s="159"/>
      <c r="X33" s="159"/>
    </row>
    <row r="34" spans="1:24" x14ac:dyDescent="0.25">
      <c r="A34" s="56">
        <v>1009</v>
      </c>
      <c r="B34" s="56">
        <v>1</v>
      </c>
      <c r="C34" s="56" t="s">
        <v>28</v>
      </c>
      <c r="D34" s="56">
        <v>3</v>
      </c>
      <c r="E34" s="56">
        <v>1</v>
      </c>
      <c r="F34" s="159">
        <v>43259</v>
      </c>
      <c r="G34" s="159">
        <v>43261</v>
      </c>
      <c r="H34" s="159">
        <v>43263</v>
      </c>
      <c r="I34" s="51">
        <v>43272</v>
      </c>
      <c r="J34" s="51">
        <v>43277</v>
      </c>
      <c r="K34" s="51">
        <v>43280</v>
      </c>
      <c r="L34" s="51">
        <v>43283</v>
      </c>
      <c r="M34" s="51">
        <v>43287</v>
      </c>
      <c r="N34" s="51">
        <v>43291</v>
      </c>
      <c r="O34" s="159"/>
      <c r="Q34" s="159">
        <v>43298</v>
      </c>
      <c r="R34" s="159"/>
      <c r="S34" s="159"/>
      <c r="T34" s="159"/>
      <c r="U34" s="159"/>
      <c r="V34" s="159"/>
      <c r="W34" s="159"/>
      <c r="X34" s="159"/>
    </row>
    <row r="35" spans="1:24" x14ac:dyDescent="0.25">
      <c r="A35" s="56">
        <v>1009</v>
      </c>
      <c r="B35" s="56">
        <v>1</v>
      </c>
      <c r="C35" s="56" t="s">
        <v>28</v>
      </c>
      <c r="D35" s="56">
        <v>3</v>
      </c>
      <c r="E35" s="56">
        <v>2</v>
      </c>
      <c r="F35" s="159">
        <v>43259</v>
      </c>
      <c r="G35" s="159">
        <v>43261</v>
      </c>
      <c r="H35" s="159">
        <v>43263</v>
      </c>
      <c r="I35" s="51">
        <v>43272</v>
      </c>
      <c r="J35" s="51">
        <v>43277</v>
      </c>
      <c r="K35" s="51">
        <v>43280</v>
      </c>
      <c r="L35" s="51">
        <v>43283</v>
      </c>
      <c r="M35" s="51">
        <v>43287</v>
      </c>
      <c r="N35" s="51">
        <v>43291</v>
      </c>
      <c r="O35" s="159"/>
      <c r="P35" s="159"/>
      <c r="Q35" s="159">
        <v>43298</v>
      </c>
      <c r="R35" s="159"/>
      <c r="S35" s="159"/>
      <c r="T35" s="159"/>
      <c r="U35" s="159"/>
      <c r="V35" s="159"/>
      <c r="W35" s="159"/>
      <c r="X35" s="159"/>
    </row>
    <row r="36" spans="1:24" x14ac:dyDescent="0.25">
      <c r="A36" s="56">
        <v>1009</v>
      </c>
      <c r="B36" s="56">
        <v>1</v>
      </c>
      <c r="C36" s="56" t="s">
        <v>28</v>
      </c>
      <c r="D36" s="56">
        <v>3</v>
      </c>
      <c r="E36" s="56">
        <v>3</v>
      </c>
      <c r="F36" s="159">
        <v>43259</v>
      </c>
      <c r="G36" s="159">
        <v>43261</v>
      </c>
      <c r="H36" s="159">
        <v>43263</v>
      </c>
      <c r="I36" s="51">
        <v>43272</v>
      </c>
      <c r="J36" s="51">
        <v>43277</v>
      </c>
      <c r="K36" s="51">
        <v>43280</v>
      </c>
      <c r="L36" s="51">
        <v>43283</v>
      </c>
      <c r="M36" s="51">
        <v>43287</v>
      </c>
      <c r="N36" s="51">
        <v>43291</v>
      </c>
      <c r="O36" s="159"/>
      <c r="P36" s="159"/>
      <c r="Q36" s="159">
        <v>43298</v>
      </c>
      <c r="R36" s="159"/>
      <c r="S36" s="159"/>
      <c r="T36" s="159"/>
      <c r="U36" s="159"/>
      <c r="V36" s="159"/>
      <c r="W36" s="159"/>
      <c r="X36" s="159"/>
    </row>
    <row r="37" spans="1:24" x14ac:dyDescent="0.25">
      <c r="A37" s="56">
        <v>1009</v>
      </c>
      <c r="B37" s="56">
        <v>1</v>
      </c>
      <c r="C37" s="56" t="s">
        <v>28</v>
      </c>
      <c r="D37" s="56">
        <v>3</v>
      </c>
      <c r="E37" s="56">
        <v>4</v>
      </c>
      <c r="F37" s="159">
        <v>43259</v>
      </c>
      <c r="G37" s="159">
        <v>43261</v>
      </c>
      <c r="H37" s="159">
        <v>43263</v>
      </c>
      <c r="I37" s="51">
        <v>43272</v>
      </c>
      <c r="J37" s="51">
        <v>43277</v>
      </c>
      <c r="K37" s="51">
        <v>43280</v>
      </c>
      <c r="L37" s="51">
        <v>43283</v>
      </c>
      <c r="M37" s="51">
        <v>43287</v>
      </c>
      <c r="N37" s="51">
        <v>43291</v>
      </c>
      <c r="O37" s="159"/>
      <c r="P37" s="159">
        <v>43298</v>
      </c>
      <c r="Q37" s="159"/>
      <c r="S37" s="159"/>
      <c r="T37" s="159"/>
      <c r="U37" s="159"/>
      <c r="V37" s="159"/>
      <c r="W37" s="159"/>
      <c r="X37" s="159"/>
    </row>
    <row r="38" spans="1:24" x14ac:dyDescent="0.25">
      <c r="A38" s="56">
        <v>1010</v>
      </c>
      <c r="B38" s="56">
        <v>2</v>
      </c>
      <c r="C38" s="56" t="s">
        <v>69</v>
      </c>
      <c r="D38" s="56">
        <v>3</v>
      </c>
      <c r="E38" s="56">
        <v>1</v>
      </c>
      <c r="F38" s="159">
        <v>43259</v>
      </c>
      <c r="G38" s="159">
        <v>43261</v>
      </c>
      <c r="H38" s="159">
        <v>43263</v>
      </c>
      <c r="I38" s="51">
        <v>43271</v>
      </c>
      <c r="J38" s="51">
        <v>43275</v>
      </c>
      <c r="K38" s="51">
        <v>43278</v>
      </c>
      <c r="L38" s="51">
        <v>43282</v>
      </c>
      <c r="M38" s="51">
        <v>43287</v>
      </c>
      <c r="N38" s="51">
        <v>43291</v>
      </c>
      <c r="O38" s="159"/>
      <c r="P38" s="159">
        <v>43298</v>
      </c>
      <c r="Q38" s="159"/>
      <c r="R38" s="159"/>
      <c r="S38" s="159">
        <v>43305</v>
      </c>
      <c r="T38" s="159"/>
      <c r="U38" s="159"/>
      <c r="V38" s="159"/>
      <c r="W38" s="159"/>
      <c r="X38" s="159"/>
    </row>
    <row r="39" spans="1:24" x14ac:dyDescent="0.25">
      <c r="A39" s="56">
        <v>1010</v>
      </c>
      <c r="B39" s="56">
        <v>2</v>
      </c>
      <c r="C39" s="56" t="s">
        <v>69</v>
      </c>
      <c r="D39" s="56">
        <v>3</v>
      </c>
      <c r="E39" s="56">
        <v>2</v>
      </c>
      <c r="F39" s="159">
        <v>43259</v>
      </c>
      <c r="G39" s="159">
        <v>43261</v>
      </c>
      <c r="H39" s="159">
        <v>43263</v>
      </c>
      <c r="I39" s="51">
        <v>43271</v>
      </c>
      <c r="J39" s="51">
        <v>43275</v>
      </c>
      <c r="K39" s="51">
        <v>43278</v>
      </c>
      <c r="L39" s="51">
        <v>43282</v>
      </c>
      <c r="M39" s="51">
        <v>43287</v>
      </c>
      <c r="N39" s="51">
        <v>43291</v>
      </c>
      <c r="O39" s="159"/>
      <c r="P39" s="159"/>
      <c r="Q39" s="159">
        <v>43298</v>
      </c>
      <c r="R39" s="159"/>
      <c r="S39" s="159">
        <v>43305</v>
      </c>
      <c r="T39" s="159"/>
      <c r="U39" s="159"/>
      <c r="V39" s="159"/>
      <c r="W39" s="159"/>
      <c r="X39" s="159"/>
    </row>
    <row r="40" spans="1:24" x14ac:dyDescent="0.25">
      <c r="A40" s="56">
        <v>1010</v>
      </c>
      <c r="B40" s="56">
        <v>2</v>
      </c>
      <c r="C40" s="56" t="s">
        <v>69</v>
      </c>
      <c r="D40" s="56">
        <v>3</v>
      </c>
      <c r="E40" s="56">
        <v>3</v>
      </c>
      <c r="F40" s="159">
        <v>43259</v>
      </c>
      <c r="G40" s="159">
        <v>43261</v>
      </c>
      <c r="H40" s="159">
        <v>43263</v>
      </c>
      <c r="I40" s="51">
        <v>43271</v>
      </c>
      <c r="J40" s="51">
        <v>43275</v>
      </c>
      <c r="K40" s="51">
        <v>43278</v>
      </c>
      <c r="L40" s="51">
        <v>43282</v>
      </c>
      <c r="M40" s="51">
        <v>43287</v>
      </c>
      <c r="N40" s="51">
        <v>43291</v>
      </c>
      <c r="O40" s="159"/>
      <c r="P40" s="159"/>
      <c r="Q40" s="159">
        <v>43298</v>
      </c>
      <c r="R40" s="159"/>
      <c r="S40" s="159"/>
      <c r="T40" s="159"/>
      <c r="U40" s="159"/>
      <c r="V40" s="159"/>
      <c r="W40" s="159"/>
      <c r="X40" s="159"/>
    </row>
    <row r="41" spans="1:24" x14ac:dyDescent="0.25">
      <c r="A41" s="56">
        <v>1010</v>
      </c>
      <c r="B41" s="56">
        <v>2</v>
      </c>
      <c r="C41" s="56" t="s">
        <v>69</v>
      </c>
      <c r="D41" s="56">
        <v>3</v>
      </c>
      <c r="E41" s="56">
        <v>4</v>
      </c>
      <c r="F41" s="159">
        <v>43259</v>
      </c>
      <c r="G41" s="159">
        <v>43261</v>
      </c>
      <c r="H41" s="159">
        <v>43263</v>
      </c>
      <c r="I41" s="51">
        <v>43271</v>
      </c>
      <c r="J41" s="51">
        <v>43275</v>
      </c>
      <c r="K41" s="51">
        <v>43278</v>
      </c>
      <c r="L41" s="51">
        <v>43282</v>
      </c>
      <c r="M41" s="51">
        <v>43287</v>
      </c>
      <c r="N41" s="51">
        <v>43291</v>
      </c>
      <c r="O41" s="159"/>
      <c r="P41" s="159"/>
      <c r="Q41" s="159">
        <v>43298</v>
      </c>
      <c r="R41" s="159">
        <v>43305</v>
      </c>
      <c r="S41" s="159"/>
      <c r="T41" s="159"/>
      <c r="U41" s="159"/>
      <c r="V41" s="159"/>
      <c r="W41" s="159"/>
      <c r="X41" s="159"/>
    </row>
    <row r="42" spans="1:24" x14ac:dyDescent="0.25">
      <c r="A42" s="56">
        <v>1011</v>
      </c>
      <c r="B42" s="56">
        <v>4</v>
      </c>
      <c r="C42" s="56" t="s">
        <v>72</v>
      </c>
      <c r="D42" s="56">
        <v>3</v>
      </c>
      <c r="E42" s="56">
        <v>1</v>
      </c>
      <c r="F42" s="159">
        <v>43259</v>
      </c>
      <c r="G42" s="159">
        <v>43261</v>
      </c>
      <c r="H42" s="159">
        <v>43263</v>
      </c>
      <c r="I42" s="51">
        <v>43273</v>
      </c>
      <c r="J42" s="51">
        <v>43275</v>
      </c>
      <c r="K42" s="51">
        <v>43280</v>
      </c>
      <c r="L42" s="51">
        <v>43283</v>
      </c>
      <c r="M42" s="159"/>
      <c r="N42" s="159"/>
      <c r="O42" s="159"/>
      <c r="P42" s="159">
        <v>43298</v>
      </c>
      <c r="Q42" s="159"/>
      <c r="R42" s="159"/>
      <c r="S42" s="159"/>
      <c r="T42" s="159"/>
      <c r="U42" s="159"/>
      <c r="V42" s="159"/>
      <c r="W42" s="159"/>
      <c r="X42" s="159"/>
    </row>
    <row r="43" spans="1:24" x14ac:dyDescent="0.25">
      <c r="A43" s="56">
        <v>1011</v>
      </c>
      <c r="B43" s="56">
        <v>4</v>
      </c>
      <c r="C43" s="56" t="s">
        <v>72</v>
      </c>
      <c r="D43" s="56">
        <v>3</v>
      </c>
      <c r="E43" s="56">
        <v>2</v>
      </c>
      <c r="F43" s="159">
        <v>43259</v>
      </c>
      <c r="G43" s="159">
        <v>43261</v>
      </c>
      <c r="H43" s="159">
        <v>43263</v>
      </c>
      <c r="I43" s="51">
        <v>43273</v>
      </c>
      <c r="J43" s="51">
        <v>43275</v>
      </c>
      <c r="K43" s="51">
        <v>43280</v>
      </c>
      <c r="L43" s="51">
        <v>43283</v>
      </c>
      <c r="M43" s="159"/>
      <c r="N43" s="159"/>
      <c r="O43" s="159"/>
      <c r="P43" s="159"/>
      <c r="Q43" s="159">
        <v>43298</v>
      </c>
      <c r="R43" s="159"/>
      <c r="S43" s="159"/>
      <c r="T43" s="159"/>
      <c r="U43" s="159"/>
      <c r="V43" s="159"/>
      <c r="W43" s="159"/>
      <c r="X43" s="159"/>
    </row>
    <row r="44" spans="1:24" x14ac:dyDescent="0.25">
      <c r="A44" s="56">
        <v>1011</v>
      </c>
      <c r="B44" s="56">
        <v>4</v>
      </c>
      <c r="C44" s="56" t="s">
        <v>72</v>
      </c>
      <c r="D44" s="56">
        <v>3</v>
      </c>
      <c r="E44" s="56">
        <v>3</v>
      </c>
      <c r="F44" s="159">
        <v>43259</v>
      </c>
      <c r="G44" s="159">
        <v>43261</v>
      </c>
      <c r="H44" s="159">
        <v>43263</v>
      </c>
      <c r="I44" s="51">
        <v>43273</v>
      </c>
      <c r="J44" s="51">
        <v>43276</v>
      </c>
      <c r="K44" s="51">
        <v>43280</v>
      </c>
      <c r="L44" s="51">
        <v>43283</v>
      </c>
      <c r="M44" s="159"/>
      <c r="N44" s="159"/>
      <c r="O44" s="159"/>
      <c r="P44" s="159"/>
      <c r="Q44" s="159">
        <v>43298</v>
      </c>
      <c r="R44" s="159">
        <v>43305</v>
      </c>
      <c r="S44" s="159"/>
      <c r="T44" s="159"/>
      <c r="U44" s="159"/>
      <c r="V44" s="159"/>
      <c r="W44" s="159"/>
      <c r="X44" s="159"/>
    </row>
    <row r="45" spans="1:24" x14ac:dyDescent="0.25">
      <c r="A45" s="56">
        <v>1011</v>
      </c>
      <c r="B45" s="56">
        <v>4</v>
      </c>
      <c r="C45" s="56" t="s">
        <v>72</v>
      </c>
      <c r="D45" s="56">
        <v>3</v>
      </c>
      <c r="E45" s="56">
        <v>4</v>
      </c>
      <c r="F45" s="159">
        <v>43259</v>
      </c>
      <c r="G45" s="159">
        <v>43261</v>
      </c>
      <c r="H45" s="159">
        <v>43263</v>
      </c>
      <c r="I45" s="51">
        <v>43273</v>
      </c>
      <c r="J45" s="51">
        <v>43275</v>
      </c>
      <c r="K45" s="51">
        <v>43280</v>
      </c>
      <c r="L45" s="51">
        <v>43283</v>
      </c>
      <c r="M45" s="159"/>
      <c r="N45" s="159"/>
      <c r="O45" s="159"/>
      <c r="P45" s="159"/>
      <c r="Q45" s="159">
        <v>43298</v>
      </c>
      <c r="R45" s="159">
        <v>43305</v>
      </c>
      <c r="S45" s="159"/>
      <c r="T45" s="159"/>
      <c r="U45" s="159"/>
      <c r="V45" s="159"/>
      <c r="W45" s="159"/>
      <c r="X45" s="159"/>
    </row>
    <row r="46" spans="1:24" x14ac:dyDescent="0.25">
      <c r="A46" s="56">
        <v>1012</v>
      </c>
      <c r="B46" s="56">
        <v>3</v>
      </c>
      <c r="C46" s="56" t="s">
        <v>70</v>
      </c>
      <c r="D46" s="56">
        <v>3</v>
      </c>
      <c r="E46" s="56">
        <v>1</v>
      </c>
      <c r="F46" s="159">
        <v>43259</v>
      </c>
      <c r="G46" s="159">
        <v>43261</v>
      </c>
      <c r="H46" s="159">
        <v>43263</v>
      </c>
      <c r="I46" s="51">
        <v>43272</v>
      </c>
      <c r="J46" s="51">
        <v>43277</v>
      </c>
      <c r="K46" s="51">
        <v>43280</v>
      </c>
      <c r="L46" s="51">
        <v>43283</v>
      </c>
      <c r="M46" s="159"/>
      <c r="N46" s="159"/>
      <c r="O46" s="159"/>
      <c r="P46" s="159">
        <v>43298</v>
      </c>
      <c r="Q46" s="159"/>
      <c r="R46" s="159">
        <v>43305</v>
      </c>
      <c r="S46" s="159"/>
      <c r="T46" s="159"/>
      <c r="U46" s="159"/>
      <c r="V46" s="159"/>
      <c r="W46" s="159"/>
      <c r="X46" s="159"/>
    </row>
    <row r="47" spans="1:24" x14ac:dyDescent="0.25">
      <c r="A47" s="56">
        <v>1012</v>
      </c>
      <c r="B47" s="56">
        <v>3</v>
      </c>
      <c r="C47" s="56" t="s">
        <v>70</v>
      </c>
      <c r="D47" s="56">
        <v>3</v>
      </c>
      <c r="E47" s="56">
        <v>2</v>
      </c>
      <c r="F47" s="159">
        <v>43259</v>
      </c>
      <c r="G47" s="159">
        <v>43261</v>
      </c>
      <c r="H47" s="159">
        <v>43263</v>
      </c>
      <c r="I47" s="51">
        <v>43272</v>
      </c>
      <c r="J47" s="51">
        <v>43277</v>
      </c>
      <c r="K47" s="51">
        <v>43280</v>
      </c>
      <c r="L47" s="51">
        <v>43283</v>
      </c>
      <c r="M47" s="159"/>
      <c r="N47" s="159"/>
      <c r="O47" s="159"/>
      <c r="P47" s="159"/>
      <c r="Q47" s="159">
        <v>43298</v>
      </c>
      <c r="R47" s="159"/>
      <c r="S47" s="159"/>
      <c r="T47" s="159"/>
      <c r="U47" s="159"/>
      <c r="V47" s="159"/>
      <c r="W47" s="159"/>
      <c r="X47" s="159"/>
    </row>
    <row r="48" spans="1:24" x14ac:dyDescent="0.25">
      <c r="A48" s="56">
        <v>1012</v>
      </c>
      <c r="B48" s="56">
        <v>3</v>
      </c>
      <c r="C48" s="56" t="s">
        <v>70</v>
      </c>
      <c r="D48" s="56">
        <v>3</v>
      </c>
      <c r="E48" s="56">
        <v>3</v>
      </c>
      <c r="F48" s="159">
        <v>43259</v>
      </c>
      <c r="G48" s="159">
        <v>43261</v>
      </c>
      <c r="H48" s="159">
        <v>43263</v>
      </c>
      <c r="I48" s="51">
        <v>43272</v>
      </c>
      <c r="J48" s="51">
        <v>43276</v>
      </c>
      <c r="K48" s="51">
        <v>43280</v>
      </c>
      <c r="L48" s="51">
        <v>43283</v>
      </c>
      <c r="M48" s="159"/>
      <c r="N48" s="159"/>
      <c r="O48" s="159"/>
      <c r="P48" s="159"/>
      <c r="Q48" s="159">
        <v>43298</v>
      </c>
      <c r="R48" s="159"/>
      <c r="S48" s="159"/>
      <c r="T48" s="159"/>
      <c r="U48" s="159"/>
      <c r="V48" s="159"/>
      <c r="W48" s="159"/>
      <c r="X48" s="159"/>
    </row>
    <row r="49" spans="1:24" x14ac:dyDescent="0.25">
      <c r="A49" s="56">
        <v>1012</v>
      </c>
      <c r="B49" s="56">
        <v>3</v>
      </c>
      <c r="C49" s="56" t="s">
        <v>70</v>
      </c>
      <c r="D49" s="56">
        <v>3</v>
      </c>
      <c r="E49" s="56">
        <v>4</v>
      </c>
      <c r="F49" s="159">
        <v>43259</v>
      </c>
      <c r="G49" s="159">
        <v>43261</v>
      </c>
      <c r="H49" s="159">
        <v>43263</v>
      </c>
      <c r="I49" s="51">
        <v>43272</v>
      </c>
      <c r="J49" s="51">
        <v>43277</v>
      </c>
      <c r="K49" s="51">
        <v>43280</v>
      </c>
      <c r="L49" s="51">
        <v>43283</v>
      </c>
      <c r="M49" s="159"/>
      <c r="N49" s="159"/>
      <c r="O49" s="159"/>
      <c r="P49" s="159"/>
      <c r="Q49" s="159">
        <v>43298</v>
      </c>
      <c r="R49" s="159"/>
      <c r="S49" s="159"/>
      <c r="T49" s="159"/>
      <c r="U49" s="159"/>
      <c r="V49" s="159"/>
      <c r="W49" s="159"/>
      <c r="X49" s="159"/>
    </row>
    <row r="51" spans="1:24" x14ac:dyDescent="0.25">
      <c r="J51" s="71"/>
      <c r="K51" s="71"/>
    </row>
    <row r="52" spans="1:24" x14ac:dyDescent="0.25">
      <c r="J52" s="71"/>
      <c r="K52" s="71"/>
    </row>
    <row r="53" spans="1:24" x14ac:dyDescent="0.25">
      <c r="J53" s="71"/>
      <c r="K53" s="71"/>
    </row>
    <row r="54" spans="1:24" x14ac:dyDescent="0.25">
      <c r="J54" s="71"/>
      <c r="K54" s="71"/>
    </row>
    <row r="55" spans="1:24" x14ac:dyDescent="0.25">
      <c r="J55" s="71"/>
      <c r="K55" s="71"/>
    </row>
    <row r="56" spans="1:24" x14ac:dyDescent="0.25">
      <c r="J56" s="71"/>
      <c r="K56" s="71"/>
    </row>
    <row r="57" spans="1:24" x14ac:dyDescent="0.25">
      <c r="J57" s="71"/>
      <c r="K57" s="71"/>
    </row>
    <row r="58" spans="1:24" x14ac:dyDescent="0.25">
      <c r="J58" s="71"/>
      <c r="K58" s="71"/>
    </row>
    <row r="59" spans="1:24" x14ac:dyDescent="0.25">
      <c r="J59" s="71"/>
      <c r="K59" s="71"/>
    </row>
    <row r="60" spans="1:24" x14ac:dyDescent="0.25">
      <c r="J60" s="71"/>
      <c r="K60" s="71"/>
    </row>
    <row r="61" spans="1:24" x14ac:dyDescent="0.25">
      <c r="J61" s="71"/>
      <c r="K61" s="71"/>
    </row>
    <row r="62" spans="1:24" x14ac:dyDescent="0.25">
      <c r="J62" s="71"/>
      <c r="K62" s="71"/>
    </row>
    <row r="63" spans="1:24" x14ac:dyDescent="0.25">
      <c r="J63" s="71"/>
      <c r="K63" s="71"/>
    </row>
    <row r="64" spans="1:24" x14ac:dyDescent="0.25">
      <c r="J64" s="71"/>
      <c r="K64" s="71"/>
    </row>
    <row r="65" spans="10:11" x14ac:dyDescent="0.25">
      <c r="J65" s="71"/>
      <c r="K65" s="71"/>
    </row>
    <row r="66" spans="10:11" x14ac:dyDescent="0.25">
      <c r="J66" s="71"/>
      <c r="K66" s="71"/>
    </row>
    <row r="67" spans="10:11" x14ac:dyDescent="0.25">
      <c r="J67" s="71"/>
      <c r="K67" s="71"/>
    </row>
    <row r="68" spans="10:11" x14ac:dyDescent="0.25">
      <c r="J68" s="71"/>
      <c r="K68" s="71"/>
    </row>
    <row r="69" spans="10:11" x14ac:dyDescent="0.25">
      <c r="J69" s="71"/>
      <c r="K69" s="71"/>
    </row>
    <row r="70" spans="10:11" x14ac:dyDescent="0.25">
      <c r="J70" s="71"/>
      <c r="K70" s="71"/>
    </row>
    <row r="71" spans="10:11" x14ac:dyDescent="0.25">
      <c r="J71" s="71"/>
      <c r="K71" s="71"/>
    </row>
    <row r="72" spans="10:11" x14ac:dyDescent="0.25">
      <c r="J72" s="71"/>
      <c r="K72" s="71"/>
    </row>
    <row r="73" spans="10:11" x14ac:dyDescent="0.25">
      <c r="J73" s="71"/>
      <c r="K73" s="71"/>
    </row>
    <row r="74" spans="10:11" x14ac:dyDescent="0.25">
      <c r="J74" s="71"/>
      <c r="K74" s="71"/>
    </row>
    <row r="75" spans="10:11" x14ac:dyDescent="0.25">
      <c r="J75" s="71"/>
      <c r="K75" s="71"/>
    </row>
    <row r="76" spans="10:11" x14ac:dyDescent="0.25">
      <c r="J76" s="71"/>
      <c r="K76" s="71"/>
    </row>
    <row r="77" spans="10:11" x14ac:dyDescent="0.25">
      <c r="J77" s="71"/>
      <c r="K77" s="71"/>
    </row>
    <row r="78" spans="10:11" x14ac:dyDescent="0.25">
      <c r="J78" s="71"/>
      <c r="K78" s="71"/>
    </row>
    <row r="79" spans="10:11" x14ac:dyDescent="0.25">
      <c r="J79" s="71"/>
      <c r="K79" s="71"/>
    </row>
    <row r="80" spans="10:11" x14ac:dyDescent="0.25">
      <c r="J80" s="71"/>
      <c r="K80" s="71"/>
    </row>
    <row r="81" spans="10:11" x14ac:dyDescent="0.25">
      <c r="J81" s="71"/>
      <c r="K81" s="71"/>
    </row>
    <row r="82" spans="10:11" x14ac:dyDescent="0.25">
      <c r="J82" s="71"/>
      <c r="K82" s="71"/>
    </row>
    <row r="83" spans="10:11" x14ac:dyDescent="0.25">
      <c r="J83" s="71"/>
      <c r="K83" s="71"/>
    </row>
    <row r="84" spans="10:11" x14ac:dyDescent="0.25">
      <c r="J84" s="71"/>
      <c r="K84" s="71"/>
    </row>
    <row r="85" spans="10:11" x14ac:dyDescent="0.25">
      <c r="J85" s="71"/>
      <c r="K85" s="71"/>
    </row>
    <row r="86" spans="10:11" x14ac:dyDescent="0.25">
      <c r="J86" s="71"/>
      <c r="K86" s="71"/>
    </row>
    <row r="87" spans="10:11" x14ac:dyDescent="0.25">
      <c r="J87" s="71"/>
      <c r="K87" s="71"/>
    </row>
    <row r="88" spans="10:11" x14ac:dyDescent="0.25">
      <c r="J88" s="71"/>
      <c r="K88" s="71"/>
    </row>
    <row r="89" spans="10:11" x14ac:dyDescent="0.25">
      <c r="J89" s="71"/>
      <c r="K89" s="71"/>
    </row>
    <row r="90" spans="10:11" x14ac:dyDescent="0.25">
      <c r="J90" s="71"/>
      <c r="K90" s="71"/>
    </row>
    <row r="91" spans="10:11" x14ac:dyDescent="0.25">
      <c r="J91" s="71"/>
      <c r="K91" s="71"/>
    </row>
    <row r="92" spans="10:11" x14ac:dyDescent="0.25">
      <c r="J92" s="71"/>
      <c r="K92" s="71"/>
    </row>
    <row r="93" spans="10:11" x14ac:dyDescent="0.25">
      <c r="J93" s="71"/>
      <c r="K93" s="71"/>
    </row>
    <row r="94" spans="10:11" x14ac:dyDescent="0.25">
      <c r="J94" s="71"/>
      <c r="K94" s="71"/>
    </row>
    <row r="95" spans="10:11" x14ac:dyDescent="0.25">
      <c r="J95" s="71"/>
      <c r="K95" s="71"/>
    </row>
    <row r="96" spans="10:11" x14ac:dyDescent="0.25">
      <c r="J96" s="71"/>
      <c r="K96" s="71"/>
    </row>
    <row r="97" spans="10:11" x14ac:dyDescent="0.25">
      <c r="J97" s="71"/>
      <c r="K97" s="71"/>
    </row>
    <row r="98" spans="10:11" x14ac:dyDescent="0.25">
      <c r="J98" s="71"/>
      <c r="K98" s="7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43"/>
  <sheetViews>
    <sheetView zoomScaleNormal="100" workbookViewId="0">
      <pane ySplit="1" topLeftCell="A2" activePane="bottomLeft" state="frozen"/>
      <selection activeCell="T104" sqref="T104"/>
      <selection pane="bottomLeft" activeCell="E3" sqref="E3"/>
    </sheetView>
  </sheetViews>
  <sheetFormatPr defaultColWidth="8.85546875" defaultRowHeight="15" x14ac:dyDescent="0.25"/>
  <cols>
    <col min="1" max="1" width="17.7109375" style="50" bestFit="1" customWidth="1"/>
    <col min="2" max="2" width="13.5703125" style="50" bestFit="1" customWidth="1"/>
    <col min="3" max="3" width="19" style="50" customWidth="1"/>
    <col min="4" max="4" width="15.28515625" style="50" bestFit="1" customWidth="1"/>
    <col min="5" max="5" width="26.85546875" style="50" bestFit="1" customWidth="1"/>
    <col min="6" max="6" width="15.85546875" style="50" bestFit="1" customWidth="1"/>
    <col min="7" max="7" width="9.85546875" style="50" bestFit="1" customWidth="1"/>
    <col min="8" max="8" width="8.85546875" style="50"/>
    <col min="9" max="9" width="9" style="50" bestFit="1" customWidth="1"/>
    <col min="10" max="10" width="11" style="50" bestFit="1" customWidth="1"/>
    <col min="11" max="12" width="8.85546875" style="50"/>
    <col min="13" max="13" width="9.42578125" bestFit="1" customWidth="1"/>
    <col min="14" max="14" width="9" bestFit="1" customWidth="1"/>
    <col min="15" max="16" width="4.85546875" bestFit="1" customWidth="1"/>
    <col min="17" max="17" width="9.5703125" bestFit="1" customWidth="1"/>
    <col min="18" max="18" width="9.42578125" bestFit="1" customWidth="1"/>
    <col min="19" max="21" width="12.85546875" bestFit="1" customWidth="1"/>
    <col min="22" max="22" width="14" bestFit="1" customWidth="1"/>
    <col min="23" max="23" width="14.42578125" bestFit="1" customWidth="1"/>
    <col min="24" max="24" width="14.42578125" customWidth="1"/>
    <col min="25" max="26" width="9.85546875" bestFit="1" customWidth="1"/>
    <col min="39" max="39" width="16.85546875" style="50" bestFit="1" customWidth="1"/>
    <col min="40" max="40" width="13.7109375" style="50" bestFit="1" customWidth="1"/>
    <col min="41" max="41" width="15.42578125" style="50" bestFit="1" customWidth="1"/>
    <col min="42" max="42" width="12.140625" style="50" bestFit="1" customWidth="1"/>
    <col min="43" max="16384" width="8.85546875" style="50"/>
  </cols>
  <sheetData>
    <row r="1" spans="1:50" s="46" customFormat="1" x14ac:dyDescent="0.25">
      <c r="A1" s="164" t="s">
        <v>45</v>
      </c>
      <c r="B1" s="164"/>
      <c r="C1" s="164"/>
      <c r="D1" s="164"/>
      <c r="E1" s="164"/>
      <c r="F1" s="164"/>
      <c r="G1" s="164"/>
      <c r="M1" s="46" t="s">
        <v>46</v>
      </c>
      <c r="N1" s="46" t="s">
        <v>47</v>
      </c>
      <c r="O1" s="46" t="s">
        <v>48</v>
      </c>
      <c r="P1" s="46" t="s">
        <v>49</v>
      </c>
      <c r="Q1" s="46" t="s">
        <v>50</v>
      </c>
      <c r="R1" s="46" t="s">
        <v>51</v>
      </c>
      <c r="S1" s="46" t="s">
        <v>52</v>
      </c>
      <c r="T1" s="46" t="s">
        <v>53</v>
      </c>
      <c r="U1" s="46" t="s">
        <v>54</v>
      </c>
      <c r="V1" s="46" t="s">
        <v>55</v>
      </c>
      <c r="W1" s="46" t="s">
        <v>56</v>
      </c>
      <c r="Y1" s="46" t="s">
        <v>64</v>
      </c>
      <c r="Z1" s="46" t="s">
        <v>46</v>
      </c>
      <c r="AA1" s="47" t="s">
        <v>57</v>
      </c>
      <c r="AB1" s="47" t="s">
        <v>6</v>
      </c>
      <c r="AC1" s="47" t="s">
        <v>5</v>
      </c>
      <c r="AD1" s="47" t="s">
        <v>58</v>
      </c>
      <c r="AE1" s="47" t="s">
        <v>59</v>
      </c>
      <c r="AF1" s="47" t="s">
        <v>60</v>
      </c>
      <c r="AG1" s="48" t="s">
        <v>61</v>
      </c>
      <c r="AH1" s="48" t="s">
        <v>62</v>
      </c>
      <c r="AI1" s="48" t="s">
        <v>63</v>
      </c>
      <c r="AJ1" s="49" t="s">
        <v>64</v>
      </c>
      <c r="AK1" s="49" t="s">
        <v>65</v>
      </c>
      <c r="AL1" s="49" t="s">
        <v>66</v>
      </c>
      <c r="AM1" s="49" t="s">
        <v>281</v>
      </c>
      <c r="AN1" s="49" t="s">
        <v>283</v>
      </c>
      <c r="AO1" s="49" t="s">
        <v>284</v>
      </c>
      <c r="AP1" s="49" t="s">
        <v>285</v>
      </c>
      <c r="AQ1" s="49" t="s">
        <v>286</v>
      </c>
      <c r="AR1" s="151" t="s">
        <v>296</v>
      </c>
      <c r="AS1" s="46" t="s">
        <v>60</v>
      </c>
      <c r="AT1" s="46" t="s">
        <v>296</v>
      </c>
      <c r="AU1" s="46" t="s">
        <v>315</v>
      </c>
      <c r="AV1" s="46" t="s">
        <v>316</v>
      </c>
      <c r="AW1" s="46" t="s">
        <v>317</v>
      </c>
      <c r="AX1" s="46" t="s">
        <v>318</v>
      </c>
    </row>
    <row r="2" spans="1:50" x14ac:dyDescent="0.25">
      <c r="M2" s="51">
        <v>43640</v>
      </c>
      <c r="N2">
        <v>25</v>
      </c>
      <c r="O2">
        <v>1.6</v>
      </c>
      <c r="P2">
        <v>4.2</v>
      </c>
      <c r="Q2">
        <v>33.799999999999997</v>
      </c>
      <c r="R2">
        <v>23</v>
      </c>
      <c r="S2">
        <v>95</v>
      </c>
      <c r="T2">
        <v>69</v>
      </c>
      <c r="U2">
        <v>5.5</v>
      </c>
      <c r="V2">
        <v>14.6</v>
      </c>
      <c r="W2">
        <v>3.4</v>
      </c>
      <c r="Y2" s="50"/>
      <c r="Z2" s="51">
        <v>43640</v>
      </c>
      <c r="AA2" s="52">
        <v>2019</v>
      </c>
      <c r="AB2" s="52">
        <v>175</v>
      </c>
      <c r="AC2" s="53"/>
      <c r="AD2" s="53"/>
      <c r="AE2" s="53"/>
      <c r="AF2" s="53"/>
      <c r="AG2" s="54"/>
      <c r="AH2" s="54"/>
      <c r="AI2" s="54"/>
      <c r="AJ2" s="55"/>
      <c r="AK2" s="55"/>
      <c r="AL2" s="55"/>
      <c r="AM2" s="56" t="s">
        <v>282</v>
      </c>
      <c r="AN2"/>
    </row>
    <row r="3" spans="1:50" x14ac:dyDescent="0.25">
      <c r="A3" s="46" t="s">
        <v>67</v>
      </c>
      <c r="B3" s="46" t="s">
        <v>68</v>
      </c>
      <c r="M3" s="51">
        <v>43641</v>
      </c>
      <c r="N3">
        <v>26</v>
      </c>
      <c r="O3">
        <v>21.3</v>
      </c>
      <c r="P3">
        <v>7.6</v>
      </c>
      <c r="Q3">
        <v>34.200000000000003</v>
      </c>
      <c r="R3">
        <v>21.6</v>
      </c>
      <c r="S3">
        <v>99</v>
      </c>
      <c r="T3">
        <v>66</v>
      </c>
      <c r="U3">
        <v>5.3</v>
      </c>
      <c r="V3">
        <v>16.3</v>
      </c>
      <c r="W3">
        <v>6.8</v>
      </c>
      <c r="Y3" s="50">
        <v>20.400000000000002</v>
      </c>
      <c r="Z3" s="51">
        <v>43641</v>
      </c>
      <c r="AA3" s="56">
        <v>2019</v>
      </c>
      <c r="AB3" s="56">
        <v>176</v>
      </c>
      <c r="AC3" s="56">
        <v>1</v>
      </c>
      <c r="AD3" s="56">
        <v>34.200000000000003</v>
      </c>
      <c r="AE3" s="56">
        <v>21.6</v>
      </c>
      <c r="AF3" s="56">
        <v>27.900000000000002</v>
      </c>
      <c r="AG3" s="57">
        <v>20.400000000000002</v>
      </c>
      <c r="AH3" s="57">
        <v>17.026192499999997</v>
      </c>
      <c r="AI3" s="57">
        <v>16.920535744678155</v>
      </c>
      <c r="AJ3" s="58">
        <v>20.400000000000002</v>
      </c>
      <c r="AK3" s="58">
        <v>17.026192499999997</v>
      </c>
      <c r="AL3" s="58">
        <v>16.920535744678155</v>
      </c>
      <c r="AM3">
        <f>(AE3+AD3)/2-7.5</f>
        <v>20.400000000000002</v>
      </c>
      <c r="AN3" s="115">
        <f>AM3/95.2</f>
        <v>0.2142857142857143</v>
      </c>
      <c r="AO3" s="148">
        <f>AM3/90.9</f>
        <v>0.22442244224422442</v>
      </c>
      <c r="AP3" s="148">
        <f>AM3/87</f>
        <v>0.23448275862068968</v>
      </c>
      <c r="AQ3" s="148">
        <f>AL3/80</f>
        <v>0.21150669680847695</v>
      </c>
      <c r="AR3" s="148">
        <f>AG3/(30-7.5)</f>
        <v>0.90666666666666673</v>
      </c>
      <c r="AS3" s="50">
        <v>27.900000000000002</v>
      </c>
      <c r="AT3" s="50">
        <v>0.90666666666666673</v>
      </c>
      <c r="AU3" s="50">
        <v>13.977577534170255</v>
      </c>
      <c r="AV3" s="50">
        <v>1</v>
      </c>
      <c r="AW3" s="50">
        <v>0.90666666666666673</v>
      </c>
      <c r="AX3" s="50">
        <v>0.90666666666666673</v>
      </c>
    </row>
    <row r="4" spans="1:50" x14ac:dyDescent="0.25">
      <c r="A4" s="59">
        <v>1</v>
      </c>
      <c r="B4" s="50" t="s">
        <v>69</v>
      </c>
      <c r="M4" s="51">
        <v>43642</v>
      </c>
      <c r="N4">
        <v>26</v>
      </c>
      <c r="O4">
        <v>0</v>
      </c>
      <c r="P4">
        <v>5.4</v>
      </c>
      <c r="Q4">
        <v>33.799999999999997</v>
      </c>
      <c r="R4">
        <v>24.2</v>
      </c>
      <c r="S4">
        <v>89</v>
      </c>
      <c r="T4">
        <v>65</v>
      </c>
      <c r="U4">
        <v>4.4000000000000004</v>
      </c>
      <c r="V4">
        <v>15.7</v>
      </c>
      <c r="W4">
        <v>4.4000000000000004</v>
      </c>
      <c r="Y4" s="50">
        <v>41.900000000000006</v>
      </c>
      <c r="Z4" s="51">
        <v>43642</v>
      </c>
      <c r="AA4" s="56">
        <v>2019</v>
      </c>
      <c r="AB4" s="56">
        <v>177</v>
      </c>
      <c r="AC4" s="56">
        <v>2</v>
      </c>
      <c r="AD4" s="56">
        <v>33.799999999999997</v>
      </c>
      <c r="AE4" s="56">
        <v>24.2</v>
      </c>
      <c r="AF4" s="56">
        <v>29</v>
      </c>
      <c r="AG4" s="57">
        <v>21.5</v>
      </c>
      <c r="AH4" s="57">
        <v>18.198230000000006</v>
      </c>
      <c r="AI4" s="57">
        <v>18.051264971836869</v>
      </c>
      <c r="AJ4" s="58">
        <v>41.900000000000006</v>
      </c>
      <c r="AK4" s="58">
        <v>35.224422500000003</v>
      </c>
      <c r="AL4" s="58">
        <v>34.97180071651502</v>
      </c>
      <c r="AM4">
        <f t="shared" ref="AM4:AM67" si="0">(AE4+AD4)/2-7.5</f>
        <v>21.5</v>
      </c>
      <c r="AN4" s="115">
        <f t="shared" ref="AN4:AN67" si="1">AM4/95.2</f>
        <v>0.22584033613445378</v>
      </c>
      <c r="AO4" s="148">
        <f t="shared" ref="AO4:AO67" si="2">AM4/90.9</f>
        <v>0.23652365236523651</v>
      </c>
      <c r="AP4" s="148">
        <f t="shared" ref="AP4:AP67" si="3">AM4/87</f>
        <v>0.2471264367816092</v>
      </c>
      <c r="AQ4" s="148">
        <f t="shared" ref="AQ4:AQ67" si="4">AL4/80</f>
        <v>0.43714750895643772</v>
      </c>
      <c r="AR4" s="148">
        <f t="shared" ref="AR4:AR67" si="5">AG4/(30-7.5)</f>
        <v>0.9555555555555556</v>
      </c>
      <c r="AS4" s="64">
        <v>29</v>
      </c>
      <c r="AT4" s="50">
        <v>0.9555555555555556</v>
      </c>
      <c r="AU4" s="50">
        <v>13.976062340223461</v>
      </c>
      <c r="AV4" s="50">
        <v>1</v>
      </c>
      <c r="AW4" s="50">
        <v>0.9555555555555556</v>
      </c>
      <c r="AX4" s="50">
        <v>1.8622222222222224</v>
      </c>
    </row>
    <row r="5" spans="1:50" x14ac:dyDescent="0.25">
      <c r="A5" s="59">
        <v>2</v>
      </c>
      <c r="B5" s="50" t="s">
        <v>70</v>
      </c>
      <c r="M5" s="51">
        <v>43643</v>
      </c>
      <c r="N5">
        <v>26</v>
      </c>
      <c r="O5">
        <v>0</v>
      </c>
      <c r="P5">
        <v>7.8</v>
      </c>
      <c r="Q5">
        <v>34.6</v>
      </c>
      <c r="R5">
        <v>23.6</v>
      </c>
      <c r="S5">
        <v>81</v>
      </c>
      <c r="T5">
        <v>47</v>
      </c>
      <c r="U5">
        <v>11.3</v>
      </c>
      <c r="V5">
        <v>15.4</v>
      </c>
      <c r="W5">
        <v>6.5</v>
      </c>
      <c r="Y5" s="50">
        <v>63.500000000000007</v>
      </c>
      <c r="Z5" s="51">
        <v>43643</v>
      </c>
      <c r="AA5" s="56">
        <v>2019</v>
      </c>
      <c r="AB5" s="56">
        <v>178</v>
      </c>
      <c r="AC5" s="56">
        <v>3</v>
      </c>
      <c r="AD5" s="56">
        <v>34.6</v>
      </c>
      <c r="AE5" s="56">
        <v>23.6</v>
      </c>
      <c r="AF5" s="56">
        <v>29.1</v>
      </c>
      <c r="AG5" s="57">
        <v>21.6</v>
      </c>
      <c r="AH5" s="57">
        <v>17.429606249999999</v>
      </c>
      <c r="AI5" s="57">
        <v>17.282135210785302</v>
      </c>
      <c r="AJ5" s="58">
        <v>63.500000000000007</v>
      </c>
      <c r="AK5" s="58">
        <v>52.654028750000002</v>
      </c>
      <c r="AL5" s="58">
        <v>52.253935927300319</v>
      </c>
      <c r="AM5">
        <f t="shared" si="0"/>
        <v>21.6</v>
      </c>
      <c r="AN5" s="115">
        <f t="shared" si="1"/>
        <v>0.22689075630252101</v>
      </c>
      <c r="AO5" s="148">
        <f t="shared" si="2"/>
        <v>0.23762376237623761</v>
      </c>
      <c r="AP5" s="148">
        <f t="shared" si="3"/>
        <v>0.24827586206896554</v>
      </c>
      <c r="AQ5" s="148">
        <f t="shared" si="4"/>
        <v>0.65317419909125396</v>
      </c>
      <c r="AR5" s="148">
        <f t="shared" si="5"/>
        <v>0.96000000000000008</v>
      </c>
      <c r="AS5" s="50">
        <v>29.1</v>
      </c>
      <c r="AT5" s="50">
        <v>0.96000000000000008</v>
      </c>
      <c r="AU5" s="50">
        <v>13.974145559258684</v>
      </c>
      <c r="AV5" s="50">
        <v>1</v>
      </c>
      <c r="AW5" s="50">
        <v>0.96000000000000008</v>
      </c>
      <c r="AX5" s="50">
        <v>2.8222222222222224</v>
      </c>
    </row>
    <row r="6" spans="1:50" x14ac:dyDescent="0.25">
      <c r="A6" s="59">
        <v>3</v>
      </c>
      <c r="B6" s="50" t="s">
        <v>71</v>
      </c>
      <c r="M6" s="51">
        <v>43644</v>
      </c>
      <c r="N6">
        <v>26</v>
      </c>
      <c r="O6">
        <v>0</v>
      </c>
      <c r="P6">
        <v>8.1</v>
      </c>
      <c r="Q6">
        <v>35.799999999999997</v>
      </c>
      <c r="R6">
        <v>23.6</v>
      </c>
      <c r="S6">
        <v>79</v>
      </c>
      <c r="T6">
        <v>51</v>
      </c>
      <c r="U6">
        <v>13.4</v>
      </c>
      <c r="V6">
        <v>18.5</v>
      </c>
      <c r="W6">
        <v>8.4</v>
      </c>
      <c r="Y6" s="50">
        <v>85.7</v>
      </c>
      <c r="Z6" s="51">
        <v>43644</v>
      </c>
      <c r="AA6" s="56">
        <v>2019</v>
      </c>
      <c r="AB6" s="56">
        <v>179</v>
      </c>
      <c r="AC6" s="56">
        <v>4</v>
      </c>
      <c r="AD6" s="56">
        <v>35.799999999999997</v>
      </c>
      <c r="AE6" s="56">
        <v>23.6</v>
      </c>
      <c r="AF6" s="56">
        <v>29.7</v>
      </c>
      <c r="AG6" s="57">
        <v>22.2</v>
      </c>
      <c r="AH6" s="57">
        <v>16.44010875</v>
      </c>
      <c r="AI6" s="57">
        <v>16.371095415598248</v>
      </c>
      <c r="AJ6" s="58">
        <v>85.7</v>
      </c>
      <c r="AK6" s="58">
        <v>69.094137500000002</v>
      </c>
      <c r="AL6" s="58">
        <v>68.625031342898566</v>
      </c>
      <c r="AM6">
        <f t="shared" si="0"/>
        <v>22.2</v>
      </c>
      <c r="AN6" s="115">
        <f t="shared" si="1"/>
        <v>0.23319327731092435</v>
      </c>
      <c r="AO6" s="148">
        <f t="shared" si="2"/>
        <v>0.24422442244224421</v>
      </c>
      <c r="AP6" s="148">
        <f t="shared" si="3"/>
        <v>0.25517241379310346</v>
      </c>
      <c r="AQ6" s="148">
        <f t="shared" si="4"/>
        <v>0.8578128917862321</v>
      </c>
      <c r="AR6" s="148">
        <f t="shared" si="5"/>
        <v>0.98666666666666658</v>
      </c>
      <c r="AS6" s="50">
        <v>29.7</v>
      </c>
      <c r="AT6" s="50">
        <v>0.98666666666666658</v>
      </c>
      <c r="AU6" s="50">
        <v>13.971828958950121</v>
      </c>
      <c r="AV6" s="50">
        <v>1</v>
      </c>
      <c r="AW6" s="50">
        <v>0.98666666666666658</v>
      </c>
      <c r="AX6" s="50">
        <v>3.8088888888888892</v>
      </c>
    </row>
    <row r="7" spans="1:50" x14ac:dyDescent="0.25">
      <c r="A7" s="59">
        <v>4</v>
      </c>
      <c r="B7" s="50" t="s">
        <v>72</v>
      </c>
      <c r="M7" s="51">
        <v>43645</v>
      </c>
      <c r="N7">
        <v>26</v>
      </c>
      <c r="O7">
        <v>3.9</v>
      </c>
      <c r="P7">
        <v>6.9</v>
      </c>
      <c r="Q7">
        <v>32.799999999999997</v>
      </c>
      <c r="R7">
        <v>22.6</v>
      </c>
      <c r="S7">
        <v>87</v>
      </c>
      <c r="T7">
        <v>51</v>
      </c>
      <c r="U7">
        <v>14.9</v>
      </c>
      <c r="V7">
        <v>14.8</v>
      </c>
      <c r="W7">
        <v>4</v>
      </c>
      <c r="Y7" s="50">
        <v>105.9</v>
      </c>
      <c r="Z7" s="51">
        <v>43645</v>
      </c>
      <c r="AA7" s="56">
        <v>2019</v>
      </c>
      <c r="AB7" s="56">
        <v>180</v>
      </c>
      <c r="AC7" s="56">
        <v>5</v>
      </c>
      <c r="AD7" s="56">
        <v>32.799999999999997</v>
      </c>
      <c r="AE7" s="56">
        <v>22.6</v>
      </c>
      <c r="AF7" s="56">
        <v>27.7</v>
      </c>
      <c r="AG7" s="57">
        <v>20.2</v>
      </c>
      <c r="AH7" s="57">
        <v>18.200072500000005</v>
      </c>
      <c r="AI7" s="57">
        <v>18.114540840929937</v>
      </c>
      <c r="AJ7" s="58">
        <v>105.9</v>
      </c>
      <c r="AK7" s="58">
        <v>87.294210000000007</v>
      </c>
      <c r="AL7" s="58">
        <v>86.7395721838285</v>
      </c>
      <c r="AM7">
        <f t="shared" si="0"/>
        <v>20.2</v>
      </c>
      <c r="AN7" s="115">
        <f t="shared" si="1"/>
        <v>0.21218487394957983</v>
      </c>
      <c r="AO7" s="148">
        <f t="shared" si="2"/>
        <v>0.22222222222222221</v>
      </c>
      <c r="AP7" s="148">
        <f t="shared" si="3"/>
        <v>0.23218390804597699</v>
      </c>
      <c r="AQ7" s="148">
        <f t="shared" si="4"/>
        <v>1.0842446522978562</v>
      </c>
      <c r="AR7" s="148">
        <f t="shared" si="5"/>
        <v>0.89777777777777779</v>
      </c>
      <c r="AS7" s="50">
        <v>27.7</v>
      </c>
      <c r="AT7" s="50">
        <v>0.89777777777777779</v>
      </c>
      <c r="AU7" s="50">
        <v>13.969114637102249</v>
      </c>
      <c r="AV7" s="50">
        <v>1</v>
      </c>
      <c r="AW7" s="50">
        <v>0.89777777777777779</v>
      </c>
      <c r="AX7" s="50">
        <v>4.706666666666667</v>
      </c>
    </row>
    <row r="8" spans="1:50" x14ac:dyDescent="0.25">
      <c r="A8" s="59"/>
      <c r="M8" s="51">
        <v>43646</v>
      </c>
      <c r="N8">
        <v>26</v>
      </c>
      <c r="O8">
        <v>6.6</v>
      </c>
      <c r="P8">
        <v>4.0999999999999996</v>
      </c>
      <c r="Q8">
        <v>31</v>
      </c>
      <c r="R8">
        <v>21.6</v>
      </c>
      <c r="S8">
        <v>87</v>
      </c>
      <c r="T8">
        <v>60</v>
      </c>
      <c r="U8">
        <v>13.4</v>
      </c>
      <c r="V8">
        <v>14.5</v>
      </c>
      <c r="W8">
        <v>2.7</v>
      </c>
      <c r="Y8" s="50">
        <v>124.7</v>
      </c>
      <c r="Z8" s="51">
        <v>43646</v>
      </c>
      <c r="AA8" s="56">
        <v>2019</v>
      </c>
      <c r="AB8" s="56">
        <v>181</v>
      </c>
      <c r="AC8" s="56">
        <v>6</v>
      </c>
      <c r="AD8" s="56">
        <v>31</v>
      </c>
      <c r="AE8" s="56">
        <v>21.6</v>
      </c>
      <c r="AF8" s="56">
        <v>26.3</v>
      </c>
      <c r="AG8" s="57">
        <v>18.8</v>
      </c>
      <c r="AH8" s="57">
        <v>18.462141249999998</v>
      </c>
      <c r="AI8" s="57">
        <v>18.33753233644131</v>
      </c>
      <c r="AJ8" s="58">
        <v>124.7</v>
      </c>
      <c r="AK8" s="58">
        <v>105.75635125000001</v>
      </c>
      <c r="AL8" s="58">
        <v>105.07710452026981</v>
      </c>
      <c r="AM8">
        <f t="shared" si="0"/>
        <v>18.8</v>
      </c>
      <c r="AN8" s="115">
        <f t="shared" si="1"/>
        <v>0.19747899159663865</v>
      </c>
      <c r="AO8" s="148">
        <f t="shared" si="2"/>
        <v>0.20682068206820681</v>
      </c>
      <c r="AP8" s="148">
        <f t="shared" si="3"/>
        <v>0.2160919540229885</v>
      </c>
      <c r="AQ8" s="148">
        <f t="shared" si="4"/>
        <v>1.3134638065033726</v>
      </c>
      <c r="AR8" s="148">
        <f t="shared" si="5"/>
        <v>0.83555555555555561</v>
      </c>
      <c r="AS8" s="50">
        <v>26.3</v>
      </c>
      <c r="AT8" s="50">
        <v>0.83555555555555561</v>
      </c>
      <c r="AU8" s="50">
        <v>13.966005015918904</v>
      </c>
      <c r="AV8" s="50">
        <v>0.8386885704631124</v>
      </c>
      <c r="AW8" s="50">
        <v>0.70077089443140061</v>
      </c>
      <c r="AX8" s="50">
        <v>5.4074375610980674</v>
      </c>
    </row>
    <row r="9" spans="1:50" x14ac:dyDescent="0.25">
      <c r="A9" s="46" t="s">
        <v>73</v>
      </c>
      <c r="B9"/>
      <c r="C9"/>
      <c r="M9" s="51">
        <v>43647</v>
      </c>
      <c r="N9">
        <v>26</v>
      </c>
      <c r="O9">
        <v>0</v>
      </c>
      <c r="P9">
        <v>4.4000000000000004</v>
      </c>
      <c r="Q9">
        <v>26.8</v>
      </c>
      <c r="R9">
        <v>22.4</v>
      </c>
      <c r="S9">
        <v>87</v>
      </c>
      <c r="T9">
        <v>84</v>
      </c>
      <c r="U9">
        <v>14.1</v>
      </c>
      <c r="V9">
        <v>8.5</v>
      </c>
      <c r="W9">
        <v>0</v>
      </c>
      <c r="Y9" s="50">
        <v>141.80000000000001</v>
      </c>
      <c r="Z9" s="51">
        <v>43647</v>
      </c>
      <c r="AA9" s="56">
        <v>2019</v>
      </c>
      <c r="AB9" s="56">
        <v>182</v>
      </c>
      <c r="AC9" s="56">
        <v>7</v>
      </c>
      <c r="AD9" s="56">
        <v>26.8</v>
      </c>
      <c r="AE9" s="56">
        <v>22.4</v>
      </c>
      <c r="AF9" s="56">
        <v>24.6</v>
      </c>
      <c r="AG9" s="57">
        <v>17.100000000000001</v>
      </c>
      <c r="AH9" s="57">
        <v>17.14378</v>
      </c>
      <c r="AI9" s="57">
        <v>17.100428863621971</v>
      </c>
      <c r="AJ9" s="58">
        <v>141.80000000000001</v>
      </c>
      <c r="AK9" s="58">
        <v>122.90013125000002</v>
      </c>
      <c r="AL9" s="58">
        <v>122.17753338389178</v>
      </c>
      <c r="AM9">
        <f t="shared" si="0"/>
        <v>17.100000000000001</v>
      </c>
      <c r="AN9" s="115">
        <f t="shared" si="1"/>
        <v>0.1796218487394958</v>
      </c>
      <c r="AO9" s="148">
        <f t="shared" si="2"/>
        <v>0.18811881188118812</v>
      </c>
      <c r="AP9" s="148">
        <f t="shared" si="3"/>
        <v>0.19655172413793104</v>
      </c>
      <c r="AQ9" s="148">
        <f t="shared" si="4"/>
        <v>1.5272191672986473</v>
      </c>
      <c r="AR9" s="148">
        <f t="shared" si="5"/>
        <v>0.76</v>
      </c>
      <c r="AS9" s="50">
        <v>24.6</v>
      </c>
      <c r="AT9" s="50">
        <v>0.76</v>
      </c>
      <c r="AU9" s="50">
        <v>13.962502835440894</v>
      </c>
      <c r="AV9" s="50">
        <v>0.83968669189934531</v>
      </c>
      <c r="AW9" s="50">
        <v>0.63816188584350242</v>
      </c>
      <c r="AX9" s="50">
        <v>6.0455994469415701</v>
      </c>
    </row>
    <row r="10" spans="1:50" x14ac:dyDescent="0.25">
      <c r="A10" s="60" t="s">
        <v>0</v>
      </c>
      <c r="B10" s="60" t="s">
        <v>1</v>
      </c>
      <c r="C10" s="60" t="s">
        <v>74</v>
      </c>
      <c r="M10" s="51">
        <v>43648</v>
      </c>
      <c r="N10">
        <v>27</v>
      </c>
      <c r="O10">
        <v>1.8</v>
      </c>
      <c r="P10">
        <v>3.2</v>
      </c>
      <c r="Q10">
        <v>29.2</v>
      </c>
      <c r="R10">
        <v>22.4</v>
      </c>
      <c r="S10">
        <v>90</v>
      </c>
      <c r="T10">
        <v>65</v>
      </c>
      <c r="U10">
        <v>12</v>
      </c>
      <c r="V10">
        <v>8.5</v>
      </c>
      <c r="W10">
        <v>0</v>
      </c>
      <c r="Y10" s="50">
        <v>160.10000000000002</v>
      </c>
      <c r="Z10" s="51">
        <v>43648</v>
      </c>
      <c r="AA10" s="56">
        <v>2019</v>
      </c>
      <c r="AB10" s="56">
        <v>183</v>
      </c>
      <c r="AC10" s="56">
        <v>8</v>
      </c>
      <c r="AD10" s="56">
        <v>29.2</v>
      </c>
      <c r="AE10" s="56">
        <v>22.4</v>
      </c>
      <c r="AF10" s="56">
        <v>25.799999999999997</v>
      </c>
      <c r="AG10" s="57">
        <v>18.299999999999997</v>
      </c>
      <c r="AH10" s="57">
        <v>18.367660000000001</v>
      </c>
      <c r="AI10" s="57">
        <v>18.30066278923395</v>
      </c>
      <c r="AJ10" s="58">
        <v>160.10000000000002</v>
      </c>
      <c r="AK10" s="58">
        <v>141.26779125000002</v>
      </c>
      <c r="AL10" s="58">
        <v>140.47819617312572</v>
      </c>
      <c r="AM10">
        <f t="shared" si="0"/>
        <v>18.299999999999997</v>
      </c>
      <c r="AN10" s="115">
        <f t="shared" si="1"/>
        <v>0.19222689075630248</v>
      </c>
      <c r="AO10" s="148">
        <f t="shared" si="2"/>
        <v>0.20132013201320129</v>
      </c>
      <c r="AP10" s="148">
        <f t="shared" si="3"/>
        <v>0.21034482758620687</v>
      </c>
      <c r="AQ10" s="148">
        <f t="shared" si="4"/>
        <v>1.7559774521640716</v>
      </c>
      <c r="AR10" s="148">
        <f t="shared" si="5"/>
        <v>0.81333333333333324</v>
      </c>
      <c r="AS10" s="50">
        <v>25.799999999999997</v>
      </c>
      <c r="AT10" s="50">
        <v>0.81333333333333324</v>
      </c>
      <c r="AU10" s="50">
        <v>13.958611146187394</v>
      </c>
      <c r="AV10" s="50">
        <v>0.84079582333659286</v>
      </c>
      <c r="AW10" s="50">
        <v>0.68384726964709541</v>
      </c>
      <c r="AX10" s="50">
        <v>6.7294467165886651</v>
      </c>
    </row>
    <row r="11" spans="1:50" x14ac:dyDescent="0.25">
      <c r="A11" s="11">
        <v>9001</v>
      </c>
      <c r="B11" s="37" t="s">
        <v>69</v>
      </c>
      <c r="C11" s="11">
        <v>1</v>
      </c>
      <c r="M11" s="51">
        <v>43649</v>
      </c>
      <c r="N11">
        <v>27</v>
      </c>
      <c r="O11">
        <v>0</v>
      </c>
      <c r="P11">
        <v>4</v>
      </c>
      <c r="Q11">
        <v>30</v>
      </c>
      <c r="R11">
        <v>22.8</v>
      </c>
      <c r="S11">
        <v>87</v>
      </c>
      <c r="T11">
        <v>68</v>
      </c>
      <c r="U11">
        <v>12.6</v>
      </c>
      <c r="V11">
        <v>9.8000000000000007</v>
      </c>
      <c r="W11">
        <v>0.3</v>
      </c>
      <c r="Y11" s="50">
        <v>179.00000000000003</v>
      </c>
      <c r="Z11" s="51">
        <v>43649</v>
      </c>
      <c r="AA11" s="56">
        <v>2019</v>
      </c>
      <c r="AB11" s="56">
        <v>184</v>
      </c>
      <c r="AC11" s="56">
        <v>9</v>
      </c>
      <c r="AD11" s="56">
        <v>30</v>
      </c>
      <c r="AE11" s="56">
        <v>22.8</v>
      </c>
      <c r="AF11" s="56">
        <v>26.4</v>
      </c>
      <c r="AG11" s="57">
        <v>18.899999999999999</v>
      </c>
      <c r="AH11" s="57">
        <v>18.971640000000004</v>
      </c>
      <c r="AI11" s="57">
        <v>18.900701776835952</v>
      </c>
      <c r="AJ11" s="58">
        <v>179.00000000000003</v>
      </c>
      <c r="AK11" s="58">
        <v>160.23943125000002</v>
      </c>
      <c r="AL11" s="58">
        <v>159.37889794996167</v>
      </c>
      <c r="AM11">
        <f t="shared" si="0"/>
        <v>18.899999999999999</v>
      </c>
      <c r="AN11" s="115">
        <f t="shared" si="1"/>
        <v>0.19852941176470587</v>
      </c>
      <c r="AO11" s="148">
        <f t="shared" si="2"/>
        <v>0.20792079207920788</v>
      </c>
      <c r="AP11" s="148">
        <f t="shared" si="3"/>
        <v>0.21724137931034482</v>
      </c>
      <c r="AQ11" s="148">
        <f t="shared" si="4"/>
        <v>1.9922362243745209</v>
      </c>
      <c r="AR11" s="148">
        <f t="shared" si="5"/>
        <v>0.84</v>
      </c>
      <c r="AS11" s="50">
        <v>26.4</v>
      </c>
      <c r="AT11" s="50">
        <v>0.84</v>
      </c>
      <c r="AU11" s="50">
        <v>13.954333301040325</v>
      </c>
      <c r="AV11" s="50">
        <v>0.84201500920350747</v>
      </c>
      <c r="AW11" s="50">
        <v>0.70729260773094627</v>
      </c>
      <c r="AX11" s="50">
        <v>7.4367393243196114</v>
      </c>
    </row>
    <row r="12" spans="1:50" x14ac:dyDescent="0.25">
      <c r="A12" s="11">
        <v>9002</v>
      </c>
      <c r="B12" s="37" t="s">
        <v>28</v>
      </c>
      <c r="C12" s="11">
        <v>1</v>
      </c>
      <c r="M12" s="51">
        <v>43650</v>
      </c>
      <c r="N12">
        <v>27</v>
      </c>
      <c r="O12">
        <v>0</v>
      </c>
      <c r="P12">
        <v>6.4</v>
      </c>
      <c r="Q12">
        <v>32.799999999999997</v>
      </c>
      <c r="R12">
        <v>23.4</v>
      </c>
      <c r="S12">
        <v>85</v>
      </c>
      <c r="T12">
        <v>53</v>
      </c>
      <c r="U12">
        <v>16</v>
      </c>
      <c r="V12">
        <v>13.7</v>
      </c>
      <c r="W12">
        <v>0.7</v>
      </c>
      <c r="Y12" s="50">
        <v>199.60000000000002</v>
      </c>
      <c r="Z12" s="51">
        <v>43650</v>
      </c>
      <c r="AA12" s="56">
        <v>2019</v>
      </c>
      <c r="AB12" s="56">
        <v>185</v>
      </c>
      <c r="AC12" s="56">
        <v>10</v>
      </c>
      <c r="AD12" s="56">
        <v>32.799999999999997</v>
      </c>
      <c r="AE12" s="56">
        <v>23.4</v>
      </c>
      <c r="AF12" s="56">
        <v>28.099999999999998</v>
      </c>
      <c r="AG12" s="57">
        <v>20.599999999999998</v>
      </c>
      <c r="AH12" s="57">
        <v>18.489282500000002</v>
      </c>
      <c r="AI12" s="57">
        <v>18.410459206347198</v>
      </c>
      <c r="AJ12" s="58">
        <v>199.60000000000002</v>
      </c>
      <c r="AK12" s="58">
        <v>178.72871375000003</v>
      </c>
      <c r="AL12" s="58">
        <v>177.78935715630888</v>
      </c>
      <c r="AM12">
        <f t="shared" si="0"/>
        <v>20.599999999999998</v>
      </c>
      <c r="AN12" s="115">
        <f t="shared" si="1"/>
        <v>0.21638655462184872</v>
      </c>
      <c r="AO12" s="148">
        <f t="shared" si="2"/>
        <v>0.2266226622662266</v>
      </c>
      <c r="AP12" s="148">
        <f t="shared" si="3"/>
        <v>0.23678160919540228</v>
      </c>
      <c r="AQ12" s="148">
        <f t="shared" si="4"/>
        <v>2.2223669644538608</v>
      </c>
      <c r="AR12" s="148">
        <f t="shared" si="5"/>
        <v>0.91555555555555546</v>
      </c>
      <c r="AS12" s="50">
        <v>28.099999999999998</v>
      </c>
      <c r="AT12" s="50">
        <v>0.91555555555555546</v>
      </c>
      <c r="AU12" s="50">
        <v>13.949672946414529</v>
      </c>
      <c r="AV12" s="50">
        <v>0.84334321027185943</v>
      </c>
      <c r="AW12" s="50">
        <v>0.77212756140445793</v>
      </c>
      <c r="AX12" s="50">
        <v>8.2088668857240688</v>
      </c>
    </row>
    <row r="13" spans="1:50" x14ac:dyDescent="0.25">
      <c r="A13" s="11">
        <v>9003</v>
      </c>
      <c r="B13" s="37" t="s">
        <v>70</v>
      </c>
      <c r="C13" s="11">
        <v>1</v>
      </c>
      <c r="M13" s="51">
        <v>43651</v>
      </c>
      <c r="N13">
        <v>27</v>
      </c>
      <c r="O13">
        <v>1.5</v>
      </c>
      <c r="P13">
        <v>5.7</v>
      </c>
      <c r="Q13">
        <v>33.200000000000003</v>
      </c>
      <c r="R13">
        <v>23</v>
      </c>
      <c r="S13">
        <v>87</v>
      </c>
      <c r="T13">
        <v>54</v>
      </c>
      <c r="U13">
        <v>14.6</v>
      </c>
      <c r="V13">
        <v>12.5</v>
      </c>
      <c r="W13">
        <v>2.5</v>
      </c>
      <c r="Y13" s="50">
        <v>220.20000000000002</v>
      </c>
      <c r="Z13" s="51">
        <v>43651</v>
      </c>
      <c r="AA13" s="56">
        <v>2019</v>
      </c>
      <c r="AB13" s="56">
        <v>186</v>
      </c>
      <c r="AC13" s="56">
        <v>11</v>
      </c>
      <c r="AD13" s="56">
        <v>33.200000000000003</v>
      </c>
      <c r="AE13" s="56">
        <v>23</v>
      </c>
      <c r="AF13" s="56">
        <v>28.1</v>
      </c>
      <c r="AG13" s="57">
        <v>20.6</v>
      </c>
      <c r="AH13" s="57">
        <v>18.112572499999999</v>
      </c>
      <c r="AI13" s="57">
        <v>18.027040840929939</v>
      </c>
      <c r="AJ13" s="58">
        <v>220.20000000000002</v>
      </c>
      <c r="AK13" s="58">
        <v>196.84128625000002</v>
      </c>
      <c r="AL13" s="58">
        <v>195.81639799723882</v>
      </c>
      <c r="AM13">
        <f t="shared" si="0"/>
        <v>20.6</v>
      </c>
      <c r="AN13" s="115">
        <f t="shared" si="1"/>
        <v>0.21638655462184875</v>
      </c>
      <c r="AO13" s="148">
        <f t="shared" si="2"/>
        <v>0.22662266226622663</v>
      </c>
      <c r="AP13" s="148">
        <f t="shared" si="3"/>
        <v>0.23678160919540231</v>
      </c>
      <c r="AQ13" s="148">
        <f t="shared" si="4"/>
        <v>2.4477049749654851</v>
      </c>
      <c r="AR13" s="148">
        <f t="shared" si="5"/>
        <v>0.91555555555555557</v>
      </c>
      <c r="AS13" s="50">
        <v>28.1</v>
      </c>
      <c r="AT13" s="50">
        <v>0.91555555555555557</v>
      </c>
      <c r="AU13" s="50">
        <v>13.944634012759574</v>
      </c>
      <c r="AV13" s="50">
        <v>0.84477930636352161</v>
      </c>
      <c r="AW13" s="50">
        <v>0.77344238715949087</v>
      </c>
      <c r="AX13" s="50">
        <v>8.9823092728835601</v>
      </c>
    </row>
    <row r="14" spans="1:50" x14ac:dyDescent="0.25">
      <c r="A14" s="11">
        <v>9004</v>
      </c>
      <c r="B14" s="37" t="s">
        <v>72</v>
      </c>
      <c r="C14" s="11">
        <v>1</v>
      </c>
      <c r="M14" s="51">
        <v>43652</v>
      </c>
      <c r="N14">
        <v>27</v>
      </c>
      <c r="O14">
        <v>0.8</v>
      </c>
      <c r="P14">
        <v>4.9000000000000004</v>
      </c>
      <c r="Q14">
        <v>31</v>
      </c>
      <c r="R14">
        <v>23</v>
      </c>
      <c r="S14">
        <v>85</v>
      </c>
      <c r="T14">
        <v>72</v>
      </c>
      <c r="U14">
        <v>15.3</v>
      </c>
      <c r="V14">
        <v>12.4</v>
      </c>
      <c r="W14">
        <v>0.5</v>
      </c>
      <c r="Y14" s="50">
        <v>239.70000000000002</v>
      </c>
      <c r="Z14" s="51">
        <v>43652</v>
      </c>
      <c r="AA14" s="56">
        <v>2019</v>
      </c>
      <c r="AB14" s="56">
        <v>187</v>
      </c>
      <c r="AC14" s="56">
        <v>12</v>
      </c>
      <c r="AD14" s="56">
        <v>31</v>
      </c>
      <c r="AE14" s="56">
        <v>23</v>
      </c>
      <c r="AF14" s="56">
        <v>27</v>
      </c>
      <c r="AG14" s="57">
        <v>19.5</v>
      </c>
      <c r="AH14" s="57">
        <v>19.091449999999998</v>
      </c>
      <c r="AI14" s="57">
        <v>19.005568300517421</v>
      </c>
      <c r="AJ14" s="58">
        <v>239.70000000000002</v>
      </c>
      <c r="AK14" s="58">
        <v>215.93273625000003</v>
      </c>
      <c r="AL14" s="58">
        <v>214.82196629775623</v>
      </c>
      <c r="AM14">
        <f t="shared" si="0"/>
        <v>19.5</v>
      </c>
      <c r="AN14" s="115">
        <f t="shared" si="1"/>
        <v>0.20483193277310924</v>
      </c>
      <c r="AO14" s="148">
        <f t="shared" si="2"/>
        <v>0.21452145214521451</v>
      </c>
      <c r="AP14" s="148">
        <f t="shared" si="3"/>
        <v>0.22413793103448276</v>
      </c>
      <c r="AQ14" s="148">
        <f t="shared" si="4"/>
        <v>2.6852745787219527</v>
      </c>
      <c r="AR14" s="148">
        <f t="shared" si="5"/>
        <v>0.8666666666666667</v>
      </c>
      <c r="AS14" s="50">
        <v>27</v>
      </c>
      <c r="AT14" s="50">
        <v>0.8666666666666667</v>
      </c>
      <c r="AU14" s="50">
        <v>13.93922070444199</v>
      </c>
      <c r="AV14" s="50">
        <v>0.84632209923403301</v>
      </c>
      <c r="AW14" s="50">
        <v>0.73347915266949526</v>
      </c>
      <c r="AX14" s="50">
        <v>9.7157884255530558</v>
      </c>
    </row>
    <row r="15" spans="1:50" x14ac:dyDescent="0.25">
      <c r="A15" s="11">
        <v>9005</v>
      </c>
      <c r="B15" s="37" t="s">
        <v>72</v>
      </c>
      <c r="C15" s="11">
        <v>2</v>
      </c>
      <c r="M15" s="51">
        <v>43653</v>
      </c>
      <c r="N15">
        <v>27</v>
      </c>
      <c r="O15">
        <v>0</v>
      </c>
      <c r="P15">
        <v>6.9</v>
      </c>
      <c r="Q15">
        <v>31.4</v>
      </c>
      <c r="R15">
        <v>23.8</v>
      </c>
      <c r="S15">
        <v>81</v>
      </c>
      <c r="T15">
        <v>60</v>
      </c>
      <c r="U15">
        <v>17.399999999999999</v>
      </c>
      <c r="V15">
        <v>9.3000000000000007</v>
      </c>
      <c r="W15">
        <v>0.2</v>
      </c>
      <c r="Y15" s="50">
        <v>259.8</v>
      </c>
      <c r="Z15" s="51">
        <v>43653</v>
      </c>
      <c r="AA15" s="56">
        <v>2019</v>
      </c>
      <c r="AB15" s="56">
        <v>188</v>
      </c>
      <c r="AC15" s="56">
        <v>13</v>
      </c>
      <c r="AD15" s="56">
        <v>31.4</v>
      </c>
      <c r="AE15" s="56">
        <v>23.8</v>
      </c>
      <c r="AF15" s="56">
        <v>27.6</v>
      </c>
      <c r="AG15" s="57">
        <v>20.100000000000001</v>
      </c>
      <c r="AH15" s="57">
        <v>19.346252500000002</v>
      </c>
      <c r="AI15" s="57">
        <v>19.247581958473649</v>
      </c>
      <c r="AJ15" s="58">
        <v>259.8</v>
      </c>
      <c r="AK15" s="58">
        <v>235.27898875000002</v>
      </c>
      <c r="AL15" s="58">
        <v>234.06954825622989</v>
      </c>
      <c r="AM15">
        <f t="shared" si="0"/>
        <v>20.100000000000001</v>
      </c>
      <c r="AN15" s="115">
        <f t="shared" si="1"/>
        <v>0.2111344537815126</v>
      </c>
      <c r="AO15" s="148">
        <f t="shared" si="2"/>
        <v>0.22112211221122113</v>
      </c>
      <c r="AP15" s="148">
        <f t="shared" si="3"/>
        <v>0.23103448275862071</v>
      </c>
      <c r="AQ15" s="148">
        <f t="shared" si="4"/>
        <v>2.9258693532028737</v>
      </c>
      <c r="AR15" s="148">
        <f t="shared" si="5"/>
        <v>0.89333333333333342</v>
      </c>
      <c r="AS15" s="50">
        <v>27.6</v>
      </c>
      <c r="AT15" s="50">
        <v>0.89333333333333342</v>
      </c>
      <c r="AU15" s="50">
        <v>13.933437489059001</v>
      </c>
      <c r="AV15" s="50">
        <v>0.84797031561818481</v>
      </c>
      <c r="AW15" s="50">
        <v>0.75752014861891181</v>
      </c>
      <c r="AX15" s="50">
        <v>10.473308574171968</v>
      </c>
    </row>
    <row r="16" spans="1:50" x14ac:dyDescent="0.25">
      <c r="A16" s="11">
        <v>9006</v>
      </c>
      <c r="B16" s="37" t="s">
        <v>70</v>
      </c>
      <c r="C16" s="11">
        <v>2</v>
      </c>
      <c r="M16" s="51">
        <v>43654</v>
      </c>
      <c r="N16">
        <v>27</v>
      </c>
      <c r="O16">
        <v>0</v>
      </c>
      <c r="P16">
        <v>7.7</v>
      </c>
      <c r="Q16">
        <v>33.6</v>
      </c>
      <c r="R16">
        <v>24</v>
      </c>
      <c r="S16">
        <v>82</v>
      </c>
      <c r="T16">
        <v>56</v>
      </c>
      <c r="U16">
        <v>17.8</v>
      </c>
      <c r="V16">
        <v>15.4</v>
      </c>
      <c r="W16">
        <v>5.3</v>
      </c>
      <c r="Y16" s="50">
        <v>281.10000000000002</v>
      </c>
      <c r="Z16" s="51">
        <v>43654</v>
      </c>
      <c r="AA16" s="56">
        <v>2019</v>
      </c>
      <c r="AB16" s="56">
        <v>189</v>
      </c>
      <c r="AC16" s="56">
        <v>14</v>
      </c>
      <c r="AD16" s="56">
        <v>33.6</v>
      </c>
      <c r="AE16" s="56">
        <v>24</v>
      </c>
      <c r="AF16" s="56">
        <v>28.8</v>
      </c>
      <c r="AG16" s="57">
        <v>21.3</v>
      </c>
      <c r="AH16" s="57">
        <v>18.241979999999998</v>
      </c>
      <c r="AI16" s="57">
        <v>18.149181638503535</v>
      </c>
      <c r="AJ16" s="58">
        <v>281.10000000000002</v>
      </c>
      <c r="AK16" s="58">
        <v>253.52096875000001</v>
      </c>
      <c r="AL16" s="58">
        <v>252.21872989473343</v>
      </c>
      <c r="AM16">
        <f t="shared" si="0"/>
        <v>21.3</v>
      </c>
      <c r="AN16" s="115">
        <f t="shared" si="1"/>
        <v>0.22373949579831934</v>
      </c>
      <c r="AO16" s="148">
        <f t="shared" si="2"/>
        <v>0.23432343234323433</v>
      </c>
      <c r="AP16" s="148">
        <f t="shared" si="3"/>
        <v>0.24482758620689657</v>
      </c>
      <c r="AQ16" s="148">
        <f t="shared" si="4"/>
        <v>3.1527341236841679</v>
      </c>
      <c r="AR16" s="148">
        <f t="shared" si="5"/>
        <v>0.94666666666666666</v>
      </c>
      <c r="AS16" s="50">
        <v>28.8</v>
      </c>
      <c r="AT16" s="50">
        <v>0.94666666666666666</v>
      </c>
      <c r="AU16" s="50">
        <v>13.9272890862369</v>
      </c>
      <c r="AV16" s="50">
        <v>0.84972261042248354</v>
      </c>
      <c r="AW16" s="50">
        <v>0.80440407119995105</v>
      </c>
      <c r="AX16" s="50">
        <v>11.277712645371919</v>
      </c>
    </row>
    <row r="17" spans="1:50" x14ac:dyDescent="0.25">
      <c r="A17" s="11">
        <v>9007</v>
      </c>
      <c r="B17" s="37" t="s">
        <v>28</v>
      </c>
      <c r="C17" s="11">
        <v>2</v>
      </c>
      <c r="M17" s="51">
        <v>43655</v>
      </c>
      <c r="N17">
        <v>28</v>
      </c>
      <c r="O17">
        <v>0</v>
      </c>
      <c r="P17">
        <v>7.3</v>
      </c>
      <c r="Q17">
        <v>33.799999999999997</v>
      </c>
      <c r="R17">
        <v>23.8</v>
      </c>
      <c r="S17">
        <v>85</v>
      </c>
      <c r="T17">
        <v>49</v>
      </c>
      <c r="U17">
        <v>14.8</v>
      </c>
      <c r="V17">
        <v>13.7</v>
      </c>
      <c r="W17">
        <v>6.4</v>
      </c>
      <c r="Y17" s="50">
        <v>302.40000000000003</v>
      </c>
      <c r="Z17" s="51">
        <v>43655</v>
      </c>
      <c r="AA17" s="56">
        <v>2019</v>
      </c>
      <c r="AB17" s="56">
        <v>190</v>
      </c>
      <c r="AC17" s="56">
        <v>15</v>
      </c>
      <c r="AD17" s="56">
        <v>33.799999999999997</v>
      </c>
      <c r="AE17" s="56">
        <v>23.8</v>
      </c>
      <c r="AF17" s="56">
        <v>28.799999999999997</v>
      </c>
      <c r="AG17" s="57">
        <v>21.299999999999997</v>
      </c>
      <c r="AH17" s="57">
        <v>18.053625000000004</v>
      </c>
      <c r="AI17" s="57">
        <v>17.943418373441187</v>
      </c>
      <c r="AJ17" s="58">
        <v>302.40000000000003</v>
      </c>
      <c r="AK17" s="58">
        <v>271.57459375000002</v>
      </c>
      <c r="AL17" s="58">
        <v>270.16214826817463</v>
      </c>
      <c r="AM17">
        <f t="shared" si="0"/>
        <v>21.299999999999997</v>
      </c>
      <c r="AN17" s="115">
        <f t="shared" si="1"/>
        <v>0.22373949579831928</v>
      </c>
      <c r="AO17" s="148">
        <f t="shared" si="2"/>
        <v>0.23432343234323427</v>
      </c>
      <c r="AP17" s="148">
        <f t="shared" si="3"/>
        <v>0.24482758620689651</v>
      </c>
      <c r="AQ17" s="148">
        <f t="shared" si="4"/>
        <v>3.377026853352183</v>
      </c>
      <c r="AR17" s="148">
        <f t="shared" si="5"/>
        <v>0.94666666666666655</v>
      </c>
      <c r="AS17" s="50">
        <v>28.799999999999997</v>
      </c>
      <c r="AT17" s="50">
        <v>0.94666666666666655</v>
      </c>
      <c r="AU17" s="50">
        <v>13.920780455968636</v>
      </c>
      <c r="AV17" s="50">
        <v>0.85157757004893886</v>
      </c>
      <c r="AW17" s="50">
        <v>0.80616009964632873</v>
      </c>
      <c r="AX17" s="50">
        <v>12.083872745018247</v>
      </c>
    </row>
    <row r="18" spans="1:50" x14ac:dyDescent="0.25">
      <c r="A18" s="11">
        <v>9008</v>
      </c>
      <c r="B18" s="37" t="s">
        <v>69</v>
      </c>
      <c r="C18" s="11">
        <v>2</v>
      </c>
      <c r="M18" s="51">
        <v>43656</v>
      </c>
      <c r="N18">
        <v>28</v>
      </c>
      <c r="O18">
        <v>0</v>
      </c>
      <c r="P18">
        <v>6</v>
      </c>
      <c r="Q18">
        <v>33.799999999999997</v>
      </c>
      <c r="R18">
        <v>23</v>
      </c>
      <c r="S18">
        <v>87</v>
      </c>
      <c r="T18">
        <v>55</v>
      </c>
      <c r="U18">
        <v>13.2</v>
      </c>
      <c r="V18">
        <v>13.8</v>
      </c>
      <c r="W18">
        <v>3.9</v>
      </c>
      <c r="Y18" s="50">
        <v>323.3</v>
      </c>
      <c r="Z18" s="51">
        <v>43656</v>
      </c>
      <c r="AA18" s="56">
        <v>2019</v>
      </c>
      <c r="AB18" s="56">
        <v>191</v>
      </c>
      <c r="AC18" s="56">
        <v>16</v>
      </c>
      <c r="AD18" s="56">
        <v>33.799999999999997</v>
      </c>
      <c r="AE18" s="56">
        <v>23</v>
      </c>
      <c r="AF18" s="56">
        <v>28.4</v>
      </c>
      <c r="AG18" s="57">
        <v>20.9</v>
      </c>
      <c r="AH18" s="57">
        <v>17.764415000000003</v>
      </c>
      <c r="AI18" s="57">
        <v>17.673852066866996</v>
      </c>
      <c r="AJ18" s="58">
        <v>323.3</v>
      </c>
      <c r="AK18" s="58">
        <v>289.33900875</v>
      </c>
      <c r="AL18" s="58">
        <v>287.8360003350416</v>
      </c>
      <c r="AM18">
        <f t="shared" si="0"/>
        <v>20.9</v>
      </c>
      <c r="AN18" s="115">
        <f t="shared" si="1"/>
        <v>0.21953781512605039</v>
      </c>
      <c r="AO18" s="148">
        <f t="shared" si="2"/>
        <v>0.22992299229922988</v>
      </c>
      <c r="AP18" s="148">
        <f t="shared" si="3"/>
        <v>0.24022988505747125</v>
      </c>
      <c r="AQ18" s="148">
        <f t="shared" si="4"/>
        <v>3.5979500041880201</v>
      </c>
      <c r="AR18" s="148">
        <f t="shared" si="5"/>
        <v>0.92888888888888888</v>
      </c>
      <c r="AS18" s="50">
        <v>28.4</v>
      </c>
      <c r="AT18" s="50">
        <v>0.92888888888888888</v>
      </c>
      <c r="AU18" s="50">
        <v>13.913916786546505</v>
      </c>
      <c r="AV18" s="50">
        <v>0.8535337158342462</v>
      </c>
      <c r="AW18" s="50">
        <v>0.79283798493047752</v>
      </c>
      <c r="AX18" s="50">
        <v>12.876710729948725</v>
      </c>
    </row>
    <row r="19" spans="1:50" x14ac:dyDescent="0.25">
      <c r="A19" s="11">
        <v>9009</v>
      </c>
      <c r="B19" s="37" t="s">
        <v>70</v>
      </c>
      <c r="C19" s="11">
        <v>3</v>
      </c>
      <c r="M19" s="51">
        <v>43657</v>
      </c>
      <c r="N19">
        <v>28</v>
      </c>
      <c r="O19">
        <v>1.3</v>
      </c>
      <c r="P19">
        <v>8</v>
      </c>
      <c r="Q19">
        <v>33.799999999999997</v>
      </c>
      <c r="R19">
        <v>23</v>
      </c>
      <c r="S19">
        <v>85</v>
      </c>
      <c r="T19">
        <v>51</v>
      </c>
      <c r="U19">
        <v>15</v>
      </c>
      <c r="V19">
        <v>15.3</v>
      </c>
      <c r="W19">
        <v>7.1</v>
      </c>
      <c r="Y19" s="50">
        <v>344.2</v>
      </c>
      <c r="Z19" s="51">
        <v>43657</v>
      </c>
      <c r="AA19" s="56">
        <v>2019</v>
      </c>
      <c r="AB19" s="56">
        <v>192</v>
      </c>
      <c r="AC19" s="56">
        <v>17</v>
      </c>
      <c r="AD19" s="56">
        <v>33.799999999999997</v>
      </c>
      <c r="AE19" s="56">
        <v>23</v>
      </c>
      <c r="AF19" s="56">
        <v>28.4</v>
      </c>
      <c r="AG19" s="57">
        <v>20.9</v>
      </c>
      <c r="AH19" s="57">
        <v>17.764415000000003</v>
      </c>
      <c r="AI19" s="57">
        <v>17.673852066866996</v>
      </c>
      <c r="AJ19" s="58">
        <v>344.2</v>
      </c>
      <c r="AK19" s="58">
        <v>307.10342374999999</v>
      </c>
      <c r="AL19" s="58">
        <v>305.50985240190857</v>
      </c>
      <c r="AM19">
        <f t="shared" si="0"/>
        <v>20.9</v>
      </c>
      <c r="AN19" s="115">
        <f t="shared" si="1"/>
        <v>0.21953781512605039</v>
      </c>
      <c r="AO19" s="148">
        <f t="shared" si="2"/>
        <v>0.22992299229922988</v>
      </c>
      <c r="AP19" s="148">
        <f t="shared" si="3"/>
        <v>0.24022988505747125</v>
      </c>
      <c r="AQ19" s="148">
        <f t="shared" si="4"/>
        <v>3.8188731550238573</v>
      </c>
      <c r="AR19" s="148">
        <f t="shared" si="5"/>
        <v>0.92888888888888888</v>
      </c>
      <c r="AS19" s="50">
        <v>28.4</v>
      </c>
      <c r="AT19" s="50">
        <v>0.92888888888888888</v>
      </c>
      <c r="AU19" s="50">
        <v>13.90670348214636</v>
      </c>
      <c r="AV19" s="50">
        <v>0.85558950758828733</v>
      </c>
      <c r="AW19" s="50">
        <v>0.79474758704867576</v>
      </c>
      <c r="AX19" s="50">
        <v>13.6714583169974</v>
      </c>
    </row>
    <row r="20" spans="1:50" x14ac:dyDescent="0.25">
      <c r="A20" s="11">
        <v>9010</v>
      </c>
      <c r="B20" s="37" t="s">
        <v>69</v>
      </c>
      <c r="C20" s="11">
        <v>3</v>
      </c>
      <c r="M20" s="51">
        <v>43658</v>
      </c>
      <c r="N20">
        <v>28</v>
      </c>
      <c r="O20">
        <v>23.6</v>
      </c>
      <c r="P20">
        <v>3.4</v>
      </c>
      <c r="Q20">
        <v>35.6</v>
      </c>
      <c r="R20">
        <v>21.6</v>
      </c>
      <c r="S20">
        <v>88</v>
      </c>
      <c r="T20">
        <v>49</v>
      </c>
      <c r="U20">
        <v>10.199999999999999</v>
      </c>
      <c r="V20">
        <v>16.5</v>
      </c>
      <c r="W20">
        <v>6.2</v>
      </c>
      <c r="Y20" s="50">
        <v>365.3</v>
      </c>
      <c r="Z20" s="51">
        <v>43658</v>
      </c>
      <c r="AA20" s="56">
        <v>2019</v>
      </c>
      <c r="AB20" s="56">
        <v>193</v>
      </c>
      <c r="AC20" s="56">
        <v>18</v>
      </c>
      <c r="AD20" s="56">
        <v>35.6</v>
      </c>
      <c r="AE20" s="56">
        <v>21.6</v>
      </c>
      <c r="AF20" s="56">
        <v>28.6</v>
      </c>
      <c r="AG20" s="57">
        <v>21.1</v>
      </c>
      <c r="AH20" s="57">
        <v>16.205862500000002</v>
      </c>
      <c r="AI20" s="57">
        <v>15.983702389484325</v>
      </c>
      <c r="AJ20" s="58">
        <v>365.3</v>
      </c>
      <c r="AK20" s="58">
        <v>323.30928625000001</v>
      </c>
      <c r="AL20" s="58">
        <v>321.49355479139291</v>
      </c>
      <c r="AM20">
        <f t="shared" si="0"/>
        <v>21.1</v>
      </c>
      <c r="AN20" s="115">
        <f t="shared" si="1"/>
        <v>0.22163865546218489</v>
      </c>
      <c r="AO20" s="148">
        <f t="shared" si="2"/>
        <v>0.23212321232123212</v>
      </c>
      <c r="AP20" s="148">
        <f t="shared" si="3"/>
        <v>0.24252873563218391</v>
      </c>
      <c r="AQ20" s="148">
        <f t="shared" si="4"/>
        <v>4.018669434892411</v>
      </c>
      <c r="AR20" s="148">
        <f t="shared" si="5"/>
        <v>0.93777777777777782</v>
      </c>
      <c r="AS20" s="50">
        <v>28.6</v>
      </c>
      <c r="AT20" s="50">
        <v>0.93777777777777782</v>
      </c>
      <c r="AU20" s="50">
        <v>13.899146150120238</v>
      </c>
      <c r="AV20" s="50">
        <v>0.85774334721573231</v>
      </c>
      <c r="AW20" s="50">
        <v>0.80437265005564229</v>
      </c>
      <c r="AX20" s="50">
        <v>14.475830967053042</v>
      </c>
    </row>
    <row r="21" spans="1:50" x14ac:dyDescent="0.25">
      <c r="A21" s="11">
        <v>9011</v>
      </c>
      <c r="B21" s="37" t="s">
        <v>72</v>
      </c>
      <c r="C21" s="11">
        <v>3</v>
      </c>
      <c r="M21" s="51">
        <v>43659</v>
      </c>
      <c r="N21">
        <v>28</v>
      </c>
      <c r="O21">
        <v>2.6</v>
      </c>
      <c r="P21">
        <v>5.2</v>
      </c>
      <c r="Q21">
        <v>32</v>
      </c>
      <c r="R21">
        <v>22.8</v>
      </c>
      <c r="S21">
        <v>88</v>
      </c>
      <c r="T21">
        <v>69</v>
      </c>
      <c r="U21">
        <v>8.1</v>
      </c>
      <c r="V21">
        <v>15.1</v>
      </c>
      <c r="W21">
        <v>3</v>
      </c>
      <c r="Y21" s="50">
        <v>385.2</v>
      </c>
      <c r="Z21" s="51">
        <v>43659</v>
      </c>
      <c r="AA21" s="56">
        <v>2019</v>
      </c>
      <c r="AB21" s="56">
        <v>194</v>
      </c>
      <c r="AC21" s="56">
        <v>19</v>
      </c>
      <c r="AD21" s="56">
        <v>32</v>
      </c>
      <c r="AE21" s="56">
        <v>22.8</v>
      </c>
      <c r="AF21" s="56">
        <v>27.4</v>
      </c>
      <c r="AG21" s="57">
        <v>19.899999999999999</v>
      </c>
      <c r="AH21" s="57">
        <v>18.736584999999998</v>
      </c>
      <c r="AI21" s="57">
        <v>18.578761493590903</v>
      </c>
      <c r="AJ21" s="58">
        <v>385.2</v>
      </c>
      <c r="AK21" s="58">
        <v>342.04587125</v>
      </c>
      <c r="AL21" s="58">
        <v>340.0723162849838</v>
      </c>
      <c r="AM21">
        <f t="shared" si="0"/>
        <v>19.899999999999999</v>
      </c>
      <c r="AN21" s="115">
        <f t="shared" si="1"/>
        <v>0.20903361344537813</v>
      </c>
      <c r="AO21" s="148">
        <f t="shared" si="2"/>
        <v>0.2189218921892189</v>
      </c>
      <c r="AP21" s="148">
        <f t="shared" si="3"/>
        <v>0.22873563218390802</v>
      </c>
      <c r="AQ21" s="148">
        <f t="shared" si="4"/>
        <v>4.2509039535622977</v>
      </c>
      <c r="AR21" s="148">
        <f t="shared" si="5"/>
        <v>0.88444444444444437</v>
      </c>
      <c r="AS21" s="50">
        <v>27.4</v>
      </c>
      <c r="AT21" s="50">
        <v>0.88444444444444437</v>
      </c>
      <c r="AU21" s="50">
        <v>13.891250588054087</v>
      </c>
      <c r="AV21" s="50">
        <v>0.85999358240458545</v>
      </c>
      <c r="AW21" s="50">
        <v>0.76061654621561103</v>
      </c>
      <c r="AX21" s="50">
        <v>15.236447513268653</v>
      </c>
    </row>
    <row r="22" spans="1:50" x14ac:dyDescent="0.25">
      <c r="A22" s="11">
        <v>9012</v>
      </c>
      <c r="B22" s="37" t="s">
        <v>28</v>
      </c>
      <c r="C22" s="11">
        <v>3</v>
      </c>
      <c r="M22" s="51">
        <v>43660</v>
      </c>
      <c r="N22">
        <v>28</v>
      </c>
      <c r="O22">
        <v>0</v>
      </c>
      <c r="P22">
        <v>6.4</v>
      </c>
      <c r="Q22">
        <v>33.6</v>
      </c>
      <c r="R22">
        <v>23.8</v>
      </c>
      <c r="S22">
        <v>82</v>
      </c>
      <c r="T22">
        <v>55</v>
      </c>
      <c r="U22">
        <v>10.1</v>
      </c>
      <c r="V22">
        <v>19.8</v>
      </c>
      <c r="W22">
        <v>5.8</v>
      </c>
      <c r="Y22" s="50">
        <v>406.4</v>
      </c>
      <c r="Z22" s="51">
        <v>43660</v>
      </c>
      <c r="AA22" s="56">
        <v>2019</v>
      </c>
      <c r="AB22" s="56">
        <v>195</v>
      </c>
      <c r="AC22" s="56">
        <v>20</v>
      </c>
      <c r="AD22" s="56">
        <v>33.6</v>
      </c>
      <c r="AE22" s="56">
        <v>23.8</v>
      </c>
      <c r="AF22" s="56">
        <v>28.700000000000003</v>
      </c>
      <c r="AG22" s="57">
        <v>21.200000000000003</v>
      </c>
      <c r="AH22" s="57">
        <v>18.169677499999999</v>
      </c>
      <c r="AI22" s="57">
        <v>18.087500023638565</v>
      </c>
      <c r="AJ22" s="58">
        <v>406.4</v>
      </c>
      <c r="AK22" s="58">
        <v>360.21554874999998</v>
      </c>
      <c r="AL22" s="58">
        <v>358.15981630862234</v>
      </c>
      <c r="AM22">
        <f t="shared" si="0"/>
        <v>21.200000000000003</v>
      </c>
      <c r="AN22" s="115">
        <f t="shared" si="1"/>
        <v>0.22268907563025211</v>
      </c>
      <c r="AO22" s="148">
        <f t="shared" si="2"/>
        <v>0.23322332233223325</v>
      </c>
      <c r="AP22" s="148">
        <f t="shared" si="3"/>
        <v>0.24367816091954025</v>
      </c>
      <c r="AQ22" s="148">
        <f t="shared" si="4"/>
        <v>4.4769977038577791</v>
      </c>
      <c r="AR22" s="148">
        <f t="shared" si="5"/>
        <v>0.94222222222222229</v>
      </c>
      <c r="AS22" s="50">
        <v>28.700000000000003</v>
      </c>
      <c r="AT22" s="50">
        <v>0.94222222222222229</v>
      </c>
      <c r="AU22" s="50">
        <v>13.883022770646848</v>
      </c>
      <c r="AV22" s="50">
        <v>0.86233851036564846</v>
      </c>
      <c r="AW22" s="50">
        <v>0.81251450754452215</v>
      </c>
      <c r="AX22" s="50">
        <v>16.048962020813175</v>
      </c>
    </row>
    <row r="23" spans="1:50" x14ac:dyDescent="0.25">
      <c r="M23" s="51">
        <v>43661</v>
      </c>
      <c r="N23">
        <v>28</v>
      </c>
      <c r="O23">
        <v>0</v>
      </c>
      <c r="P23">
        <v>7.5</v>
      </c>
      <c r="Q23">
        <v>34.4</v>
      </c>
      <c r="R23">
        <v>23.6</v>
      </c>
      <c r="S23">
        <v>82</v>
      </c>
      <c r="T23">
        <v>49</v>
      </c>
      <c r="U23">
        <v>9.8000000000000007</v>
      </c>
      <c r="V23">
        <v>20.8</v>
      </c>
      <c r="W23">
        <v>7.7</v>
      </c>
      <c r="Y23" s="50">
        <v>427.9</v>
      </c>
      <c r="Z23" s="61">
        <v>43661</v>
      </c>
      <c r="AA23" s="56">
        <v>2019</v>
      </c>
      <c r="AB23" s="56">
        <v>196</v>
      </c>
      <c r="AC23" s="56">
        <v>21</v>
      </c>
      <c r="AD23" s="56">
        <v>34.4</v>
      </c>
      <c r="AE23" s="56">
        <v>23.6</v>
      </c>
      <c r="AF23" s="56">
        <v>29</v>
      </c>
      <c r="AG23" s="57">
        <v>21.5</v>
      </c>
      <c r="AH23" s="57">
        <v>17.5945225</v>
      </c>
      <c r="AI23" s="57">
        <v>17.43397517664981</v>
      </c>
      <c r="AJ23" s="58">
        <v>427.9</v>
      </c>
      <c r="AK23" s="58">
        <v>377.81007124999996</v>
      </c>
      <c r="AL23" s="58">
        <v>375.59379148527216</v>
      </c>
      <c r="AM23">
        <f t="shared" si="0"/>
        <v>21.5</v>
      </c>
      <c r="AN23" s="115">
        <f t="shared" si="1"/>
        <v>0.22584033613445378</v>
      </c>
      <c r="AO23" s="148">
        <f t="shared" si="2"/>
        <v>0.23652365236523651</v>
      </c>
      <c r="AP23" s="148">
        <f t="shared" si="3"/>
        <v>0.2471264367816092</v>
      </c>
      <c r="AQ23" s="148">
        <f t="shared" si="4"/>
        <v>4.6949223935659017</v>
      </c>
      <c r="AR23" s="148">
        <f t="shared" si="5"/>
        <v>0.9555555555555556</v>
      </c>
      <c r="AS23" s="50">
        <v>29</v>
      </c>
      <c r="AT23" s="50">
        <v>0.9555555555555556</v>
      </c>
      <c r="AU23" s="50">
        <v>13.874468836466376</v>
      </c>
      <c r="AV23" s="50">
        <v>0.86477638160708303</v>
      </c>
      <c r="AW23" s="50">
        <v>0.82634187575787943</v>
      </c>
      <c r="AX23" s="50">
        <v>16.875303896571054</v>
      </c>
    </row>
    <row r="24" spans="1:50" x14ac:dyDescent="0.25">
      <c r="M24" s="51">
        <v>43662</v>
      </c>
      <c r="N24">
        <v>29</v>
      </c>
      <c r="O24">
        <v>0</v>
      </c>
      <c r="P24">
        <v>6.7</v>
      </c>
      <c r="Q24">
        <v>34.4</v>
      </c>
      <c r="R24">
        <v>23.8</v>
      </c>
      <c r="S24">
        <v>79</v>
      </c>
      <c r="T24">
        <v>51</v>
      </c>
      <c r="U24">
        <v>9.6999999999999993</v>
      </c>
      <c r="V24">
        <v>17.2</v>
      </c>
      <c r="W24">
        <v>9</v>
      </c>
      <c r="Y24" s="50">
        <v>449.5</v>
      </c>
      <c r="Z24" s="61">
        <v>43662</v>
      </c>
      <c r="AA24" s="56">
        <v>2019</v>
      </c>
      <c r="AB24" s="56">
        <v>197</v>
      </c>
      <c r="AC24" s="56">
        <v>22</v>
      </c>
      <c r="AD24" s="56">
        <v>34.4</v>
      </c>
      <c r="AE24" s="56">
        <v>23.8</v>
      </c>
      <c r="AF24" s="56">
        <v>29.1</v>
      </c>
      <c r="AG24" s="57">
        <v>21.6</v>
      </c>
      <c r="AH24" s="57">
        <v>17.634438750000001</v>
      </c>
      <c r="AI24" s="57">
        <v>17.487898475847654</v>
      </c>
      <c r="AJ24" s="58">
        <v>449.5</v>
      </c>
      <c r="AK24" s="58">
        <v>395.44450999999998</v>
      </c>
      <c r="AL24" s="58">
        <v>393.08168996111982</v>
      </c>
      <c r="AM24">
        <f t="shared" si="0"/>
        <v>21.6</v>
      </c>
      <c r="AN24" s="115">
        <f t="shared" si="1"/>
        <v>0.22689075630252101</v>
      </c>
      <c r="AO24" s="148">
        <f t="shared" si="2"/>
        <v>0.23762376237623761</v>
      </c>
      <c r="AP24" s="148">
        <f t="shared" si="3"/>
        <v>0.24827586206896554</v>
      </c>
      <c r="AQ24" s="148">
        <f t="shared" si="4"/>
        <v>4.9135211245139976</v>
      </c>
      <c r="AR24" s="148">
        <f t="shared" si="5"/>
        <v>0.96000000000000008</v>
      </c>
      <c r="AS24" s="50">
        <v>29.1</v>
      </c>
      <c r="AT24" s="50">
        <v>0.96000000000000008</v>
      </c>
      <c r="AU24" s="50">
        <v>13.865595074636346</v>
      </c>
      <c r="AV24" s="50">
        <v>0.86730540372864151</v>
      </c>
      <c r="AW24" s="50">
        <v>0.83261318757949587</v>
      </c>
      <c r="AX24" s="50">
        <v>17.707917084150552</v>
      </c>
    </row>
    <row r="25" spans="1:50" x14ac:dyDescent="0.25">
      <c r="M25" s="51">
        <v>43663</v>
      </c>
      <c r="N25">
        <v>29</v>
      </c>
      <c r="O25">
        <v>2.8</v>
      </c>
      <c r="P25">
        <v>6.2</v>
      </c>
      <c r="Q25">
        <v>34.6</v>
      </c>
      <c r="R25">
        <v>22.6</v>
      </c>
      <c r="S25">
        <v>85</v>
      </c>
      <c r="T25">
        <v>49</v>
      </c>
      <c r="U25">
        <v>8.6999999999999993</v>
      </c>
      <c r="V25">
        <v>16.399999999999999</v>
      </c>
      <c r="W25">
        <v>7.1</v>
      </c>
      <c r="Y25" s="50">
        <v>470.6</v>
      </c>
      <c r="Z25" s="61">
        <v>43663</v>
      </c>
      <c r="AA25" s="56">
        <v>2019</v>
      </c>
      <c r="AB25" s="56">
        <v>198</v>
      </c>
      <c r="AC25" s="56">
        <v>23</v>
      </c>
      <c r="AD25" s="56">
        <v>34.6</v>
      </c>
      <c r="AE25" s="56">
        <v>22.6</v>
      </c>
      <c r="AF25" s="56">
        <v>28.6</v>
      </c>
      <c r="AG25" s="57">
        <v>21.1</v>
      </c>
      <c r="AH25" s="57">
        <v>17.1556</v>
      </c>
      <c r="AI25" s="57">
        <v>17.012518714796091</v>
      </c>
      <c r="AJ25" s="58">
        <v>470.6</v>
      </c>
      <c r="AK25" s="58">
        <v>412.60010999999997</v>
      </c>
      <c r="AL25" s="58">
        <v>410.09420867591592</v>
      </c>
      <c r="AM25">
        <f t="shared" si="0"/>
        <v>21.1</v>
      </c>
      <c r="AN25" s="115">
        <f t="shared" si="1"/>
        <v>0.22163865546218489</v>
      </c>
      <c r="AO25" s="148">
        <f t="shared" si="2"/>
        <v>0.23212321232123212</v>
      </c>
      <c r="AP25" s="148">
        <f t="shared" si="3"/>
        <v>0.24252873563218391</v>
      </c>
      <c r="AQ25" s="148">
        <f t="shared" si="4"/>
        <v>5.1261776084489492</v>
      </c>
      <c r="AR25" s="148">
        <f t="shared" si="5"/>
        <v>0.93777777777777782</v>
      </c>
      <c r="AS25" s="50">
        <v>28.6</v>
      </c>
      <c r="AT25" s="50">
        <v>0.93777777777777782</v>
      </c>
      <c r="AU25" s="50">
        <v>13.856407911507008</v>
      </c>
      <c r="AV25" s="50">
        <v>0.86992374522050298</v>
      </c>
      <c r="AW25" s="50">
        <v>0.81579515662900504</v>
      </c>
      <c r="AX25" s="50">
        <v>18.523712240779556</v>
      </c>
    </row>
    <row r="26" spans="1:50" x14ac:dyDescent="0.25">
      <c r="M26" s="51">
        <v>43664</v>
      </c>
      <c r="N26">
        <v>29</v>
      </c>
      <c r="O26">
        <v>0</v>
      </c>
      <c r="P26">
        <v>6.9</v>
      </c>
      <c r="Q26">
        <v>34.4</v>
      </c>
      <c r="R26">
        <v>23.2</v>
      </c>
      <c r="S26">
        <v>84</v>
      </c>
      <c r="T26">
        <v>54</v>
      </c>
      <c r="U26">
        <v>8.5</v>
      </c>
      <c r="V26">
        <v>20.399999999999999</v>
      </c>
      <c r="W26">
        <v>9.4</v>
      </c>
      <c r="Y26" s="50">
        <v>491.90000000000003</v>
      </c>
      <c r="Z26" s="61">
        <v>43664</v>
      </c>
      <c r="AA26" s="56">
        <v>2019</v>
      </c>
      <c r="AB26" s="56">
        <v>199</v>
      </c>
      <c r="AC26" s="56">
        <v>24</v>
      </c>
      <c r="AD26" s="56">
        <v>34.4</v>
      </c>
      <c r="AE26" s="56">
        <v>23.2</v>
      </c>
      <c r="AF26" s="56">
        <v>28.799999999999997</v>
      </c>
      <c r="AG26" s="57">
        <v>21.299999999999997</v>
      </c>
      <c r="AH26" s="57">
        <v>17.48856</v>
      </c>
      <c r="AI26" s="57">
        <v>17.326128578254124</v>
      </c>
      <c r="AJ26" s="58">
        <v>491.90000000000003</v>
      </c>
      <c r="AK26" s="58">
        <v>430.08866999999998</v>
      </c>
      <c r="AL26" s="58">
        <v>427.42033725417002</v>
      </c>
      <c r="AM26">
        <f t="shared" si="0"/>
        <v>21.299999999999997</v>
      </c>
      <c r="AN26" s="115">
        <f t="shared" si="1"/>
        <v>0.22373949579831928</v>
      </c>
      <c r="AO26" s="148">
        <f t="shared" si="2"/>
        <v>0.23432343234323427</v>
      </c>
      <c r="AP26" s="148">
        <f t="shared" si="3"/>
        <v>0.24482758620689651</v>
      </c>
      <c r="AQ26" s="148">
        <f t="shared" si="4"/>
        <v>5.3427542156771253</v>
      </c>
      <c r="AR26" s="148">
        <f t="shared" si="5"/>
        <v>0.94666666666666655</v>
      </c>
      <c r="AS26" s="50">
        <v>28.799999999999997</v>
      </c>
      <c r="AT26" s="50">
        <v>0.94666666666666655</v>
      </c>
      <c r="AU26" s="50">
        <v>13.846913897360634</v>
      </c>
      <c r="AV26" s="50">
        <v>0.87262953925221931</v>
      </c>
      <c r="AW26" s="50">
        <v>0.82608929715876755</v>
      </c>
      <c r="AX26" s="50">
        <v>19.349801537938323</v>
      </c>
    </row>
    <row r="27" spans="1:50" x14ac:dyDescent="0.25">
      <c r="A27" s="62" t="s">
        <v>75</v>
      </c>
      <c r="B27" s="62" t="s">
        <v>46</v>
      </c>
      <c r="C27" s="62" t="s">
        <v>76</v>
      </c>
      <c r="D27" s="62" t="s">
        <v>77</v>
      </c>
      <c r="E27" s="62" t="s">
        <v>78</v>
      </c>
      <c r="F27" s="63" t="s">
        <v>5</v>
      </c>
      <c r="G27" s="62" t="s">
        <v>7</v>
      </c>
      <c r="H27" s="46"/>
      <c r="M27" s="51">
        <v>43665</v>
      </c>
      <c r="N27">
        <v>29</v>
      </c>
      <c r="O27">
        <v>2.8</v>
      </c>
      <c r="P27">
        <v>6.5</v>
      </c>
      <c r="Q27">
        <v>35.200000000000003</v>
      </c>
      <c r="R27">
        <v>23</v>
      </c>
      <c r="S27">
        <v>95</v>
      </c>
      <c r="T27">
        <v>53</v>
      </c>
      <c r="U27">
        <v>6.4</v>
      </c>
      <c r="V27">
        <v>18.3</v>
      </c>
      <c r="W27">
        <v>7.9</v>
      </c>
      <c r="Y27" s="50">
        <v>513.5</v>
      </c>
      <c r="Z27" s="61">
        <v>43665</v>
      </c>
      <c r="AA27" s="56">
        <v>2019</v>
      </c>
      <c r="AB27" s="56">
        <v>200</v>
      </c>
      <c r="AC27" s="56">
        <v>25</v>
      </c>
      <c r="AD27" s="56">
        <v>35.200000000000003</v>
      </c>
      <c r="AE27" s="56">
        <v>23</v>
      </c>
      <c r="AF27" s="56">
        <v>29.1</v>
      </c>
      <c r="AG27" s="57">
        <v>21.6</v>
      </c>
      <c r="AH27" s="57">
        <v>16.815108749999997</v>
      </c>
      <c r="AI27" s="57">
        <v>16.664845415598244</v>
      </c>
      <c r="AJ27" s="58">
        <v>513.5</v>
      </c>
      <c r="AK27" s="58">
        <v>446.90377874999996</v>
      </c>
      <c r="AL27" s="58">
        <v>444.08518266976824</v>
      </c>
      <c r="AM27">
        <f t="shared" si="0"/>
        <v>21.6</v>
      </c>
      <c r="AN27" s="115">
        <f t="shared" si="1"/>
        <v>0.22689075630252101</v>
      </c>
      <c r="AO27" s="148">
        <f t="shared" si="2"/>
        <v>0.23762376237623761</v>
      </c>
      <c r="AP27" s="148">
        <f t="shared" si="3"/>
        <v>0.24827586206896554</v>
      </c>
      <c r="AQ27" s="148">
        <f t="shared" si="4"/>
        <v>5.5510647833721034</v>
      </c>
      <c r="AR27" s="148">
        <f t="shared" si="5"/>
        <v>0.96000000000000008</v>
      </c>
      <c r="AS27" s="50">
        <v>29.1</v>
      </c>
      <c r="AT27" s="50">
        <v>0.96000000000000008</v>
      </c>
      <c r="AU27" s="50">
        <v>13.837119693200679</v>
      </c>
      <c r="AV27" s="50">
        <v>0.87542088743780666</v>
      </c>
      <c r="AW27" s="50">
        <v>0.84040405194029444</v>
      </c>
      <c r="AX27" s="50">
        <v>20.190205589878616</v>
      </c>
    </row>
    <row r="28" spans="1:50" x14ac:dyDescent="0.25">
      <c r="A28" s="59" t="s">
        <v>79</v>
      </c>
      <c r="B28" s="59"/>
      <c r="C28" s="59" t="s">
        <v>80</v>
      </c>
      <c r="D28" s="59"/>
      <c r="E28" s="59"/>
      <c r="F28" s="64"/>
      <c r="G28" s="65"/>
      <c r="M28" s="51">
        <v>43666</v>
      </c>
      <c r="N28">
        <v>29</v>
      </c>
      <c r="O28">
        <v>19.399999999999999</v>
      </c>
      <c r="P28">
        <v>4.5</v>
      </c>
      <c r="Q28">
        <v>33.4</v>
      </c>
      <c r="R28">
        <v>21.4</v>
      </c>
      <c r="S28">
        <v>98</v>
      </c>
      <c r="T28">
        <v>61</v>
      </c>
      <c r="U28">
        <v>4.5</v>
      </c>
      <c r="V28">
        <v>13.3</v>
      </c>
      <c r="W28">
        <v>2.8</v>
      </c>
      <c r="Y28" s="50">
        <v>533.4</v>
      </c>
      <c r="Z28" s="61">
        <v>43666</v>
      </c>
      <c r="AA28" s="56">
        <v>2019</v>
      </c>
      <c r="AB28" s="56">
        <v>201</v>
      </c>
      <c r="AC28" s="56">
        <v>26</v>
      </c>
      <c r="AD28" s="56">
        <v>33.4</v>
      </c>
      <c r="AE28" s="56">
        <v>21.4</v>
      </c>
      <c r="AF28" s="56">
        <v>27.4</v>
      </c>
      <c r="AG28" s="57">
        <v>19.899999999999999</v>
      </c>
      <c r="AH28" s="57">
        <v>17.418100000000003</v>
      </c>
      <c r="AI28" s="57">
        <v>17.317474518741104</v>
      </c>
      <c r="AJ28" s="58">
        <v>533.4</v>
      </c>
      <c r="AK28" s="58">
        <v>464.32187874999994</v>
      </c>
      <c r="AL28" s="58">
        <v>461.40265718850935</v>
      </c>
      <c r="AM28">
        <f t="shared" si="0"/>
        <v>19.899999999999999</v>
      </c>
      <c r="AN28" s="115">
        <f t="shared" si="1"/>
        <v>0.20903361344537813</v>
      </c>
      <c r="AO28" s="148">
        <f t="shared" si="2"/>
        <v>0.2189218921892189</v>
      </c>
      <c r="AP28" s="148">
        <f t="shared" si="3"/>
        <v>0.22873563218390802</v>
      </c>
      <c r="AQ28" s="148">
        <f t="shared" si="4"/>
        <v>5.7675332148563667</v>
      </c>
      <c r="AR28" s="148">
        <f t="shared" si="5"/>
        <v>0.88444444444444437</v>
      </c>
      <c r="AS28" s="50">
        <v>27.4</v>
      </c>
      <c r="AT28" s="50">
        <v>0.88444444444444437</v>
      </c>
      <c r="AU28" s="50">
        <v>13.8270320576712</v>
      </c>
      <c r="AV28" s="50">
        <v>0.87829586356370803</v>
      </c>
      <c r="AW28" s="50">
        <v>0.77680389710745723</v>
      </c>
      <c r="AX28" s="50">
        <v>20.967009486986072</v>
      </c>
    </row>
    <row r="29" spans="1:50" x14ac:dyDescent="0.25">
      <c r="A29" s="59" t="s">
        <v>81</v>
      </c>
      <c r="B29" s="65">
        <v>43640</v>
      </c>
      <c r="C29" s="59"/>
      <c r="D29" s="59"/>
      <c r="E29" s="59" t="s">
        <v>82</v>
      </c>
      <c r="F29" s="64">
        <v>0</v>
      </c>
      <c r="G29" s="66"/>
      <c r="M29" s="51">
        <v>43667</v>
      </c>
      <c r="N29">
        <v>29</v>
      </c>
      <c r="O29">
        <v>0</v>
      </c>
      <c r="P29">
        <v>4.0999999999999996</v>
      </c>
      <c r="Q29">
        <v>30.6</v>
      </c>
      <c r="R29">
        <v>22.6</v>
      </c>
      <c r="S29">
        <v>92</v>
      </c>
      <c r="T29">
        <v>77</v>
      </c>
      <c r="U29">
        <v>5</v>
      </c>
      <c r="V29">
        <v>14.4</v>
      </c>
      <c r="W29">
        <v>1.8</v>
      </c>
      <c r="Y29" s="50">
        <v>552.5</v>
      </c>
      <c r="Z29" s="61">
        <v>43667</v>
      </c>
      <c r="AA29" s="56">
        <v>2019</v>
      </c>
      <c r="AB29" s="56">
        <v>202</v>
      </c>
      <c r="AC29" s="56">
        <v>27</v>
      </c>
      <c r="AD29" s="56">
        <v>30.6</v>
      </c>
      <c r="AE29" s="56">
        <v>22.6</v>
      </c>
      <c r="AF29" s="56">
        <v>26.6</v>
      </c>
      <c r="AG29" s="57">
        <v>19.100000000000001</v>
      </c>
      <c r="AH29" s="57">
        <v>19.00085</v>
      </c>
      <c r="AI29" s="57">
        <v>18.876401633850758</v>
      </c>
      <c r="AJ29" s="58">
        <v>552.5</v>
      </c>
      <c r="AK29" s="58">
        <v>483.32272874999995</v>
      </c>
      <c r="AL29" s="58">
        <v>480.27905882236013</v>
      </c>
      <c r="AM29">
        <f t="shared" si="0"/>
        <v>19.100000000000001</v>
      </c>
      <c r="AN29" s="115">
        <f t="shared" si="1"/>
        <v>0.20063025210084034</v>
      </c>
      <c r="AO29" s="148">
        <f t="shared" si="2"/>
        <v>0.21012101210121012</v>
      </c>
      <c r="AP29" s="148">
        <f t="shared" si="3"/>
        <v>0.21954022988505748</v>
      </c>
      <c r="AQ29" s="148">
        <f t="shared" si="4"/>
        <v>6.0034882352795016</v>
      </c>
      <c r="AR29" s="148">
        <f t="shared" si="5"/>
        <v>0.84888888888888892</v>
      </c>
      <c r="AS29" s="50">
        <v>26.6</v>
      </c>
      <c r="AT29" s="50">
        <v>0.84888888888888892</v>
      </c>
      <c r="AU29" s="50">
        <v>13.816657834150755</v>
      </c>
      <c r="AV29" s="50">
        <v>0.88125251726703502</v>
      </c>
      <c r="AW29" s="50">
        <v>0.7480854702133497</v>
      </c>
      <c r="AX29" s="50">
        <v>21.715094957199423</v>
      </c>
    </row>
    <row r="30" spans="1:50" x14ac:dyDescent="0.25">
      <c r="A30" s="59" t="s">
        <v>83</v>
      </c>
      <c r="B30" s="65">
        <v>43640</v>
      </c>
      <c r="C30" s="67" t="s">
        <v>84</v>
      </c>
      <c r="D30" s="59"/>
      <c r="E30" s="59"/>
      <c r="F30" s="64"/>
      <c r="G30" s="66"/>
      <c r="M30" s="51">
        <v>43668</v>
      </c>
      <c r="N30">
        <v>29</v>
      </c>
      <c r="O30">
        <v>0</v>
      </c>
      <c r="P30">
        <v>5.8</v>
      </c>
      <c r="Q30">
        <v>31.6</v>
      </c>
      <c r="R30">
        <v>22.6</v>
      </c>
      <c r="S30">
        <v>90</v>
      </c>
      <c r="T30">
        <v>64</v>
      </c>
      <c r="U30">
        <v>7.4</v>
      </c>
      <c r="V30">
        <v>16.8</v>
      </c>
      <c r="W30">
        <v>7.9</v>
      </c>
      <c r="Y30" s="50">
        <v>572.1</v>
      </c>
      <c r="Z30" s="61">
        <v>43668</v>
      </c>
      <c r="AA30" s="56">
        <v>2019</v>
      </c>
      <c r="AB30" s="56">
        <v>203</v>
      </c>
      <c r="AC30" s="56">
        <v>28</v>
      </c>
      <c r="AD30" s="56">
        <v>31.6</v>
      </c>
      <c r="AE30" s="56">
        <v>22.6</v>
      </c>
      <c r="AF30" s="56">
        <v>27.1</v>
      </c>
      <c r="AG30" s="57">
        <v>19.600000000000001</v>
      </c>
      <c r="AH30" s="57">
        <v>18.754443750000004</v>
      </c>
      <c r="AI30" s="57">
        <v>18.64543696836791</v>
      </c>
      <c r="AJ30" s="58">
        <v>572.1</v>
      </c>
      <c r="AK30" s="58">
        <v>502.07717249999996</v>
      </c>
      <c r="AL30" s="58">
        <v>498.92449579072803</v>
      </c>
      <c r="AM30">
        <f t="shared" si="0"/>
        <v>19.600000000000001</v>
      </c>
      <c r="AN30" s="115">
        <f t="shared" si="1"/>
        <v>0.20588235294117649</v>
      </c>
      <c r="AO30" s="148">
        <f t="shared" si="2"/>
        <v>0.21562156215621561</v>
      </c>
      <c r="AP30" s="148">
        <f t="shared" si="3"/>
        <v>0.22528735632183911</v>
      </c>
      <c r="AQ30" s="148">
        <f t="shared" si="4"/>
        <v>6.2365561973841004</v>
      </c>
      <c r="AR30" s="148">
        <f t="shared" si="5"/>
        <v>0.87111111111111117</v>
      </c>
      <c r="AS30" s="50">
        <v>27.1</v>
      </c>
      <c r="AT30" s="50">
        <v>0.87111111111111117</v>
      </c>
      <c r="AU30" s="50">
        <v>13.80600393806222</v>
      </c>
      <c r="AV30" s="50">
        <v>0.88428887765226727</v>
      </c>
      <c r="AW30" s="50">
        <v>0.77031386675486402</v>
      </c>
      <c r="AX30" s="50">
        <v>22.485408823954288</v>
      </c>
    </row>
    <row r="31" spans="1:50" x14ac:dyDescent="0.25">
      <c r="A31" s="59" t="s">
        <v>83</v>
      </c>
      <c r="B31" s="65">
        <v>43642</v>
      </c>
      <c r="C31" s="59"/>
      <c r="D31" s="59"/>
      <c r="E31" s="59" t="s">
        <v>85</v>
      </c>
      <c r="F31" s="64">
        <v>2</v>
      </c>
      <c r="G31" s="66">
        <f t="shared" ref="G31:G54" si="6">VLOOKUP(B31,$Z$1:$AL$80,11,)</f>
        <v>41.900000000000006</v>
      </c>
      <c r="M31" s="51">
        <v>43669</v>
      </c>
      <c r="N31">
        <v>30</v>
      </c>
      <c r="O31">
        <v>0</v>
      </c>
      <c r="P31">
        <v>6</v>
      </c>
      <c r="Q31">
        <v>33.200000000000003</v>
      </c>
      <c r="R31">
        <v>22.6</v>
      </c>
      <c r="S31">
        <v>84</v>
      </c>
      <c r="T31">
        <v>61</v>
      </c>
      <c r="U31">
        <v>7.3</v>
      </c>
      <c r="V31">
        <v>19.2</v>
      </c>
      <c r="W31">
        <v>9.4</v>
      </c>
      <c r="Y31" s="50">
        <v>592.5</v>
      </c>
      <c r="Z31" s="61">
        <v>43669</v>
      </c>
      <c r="AA31" s="56">
        <v>2019</v>
      </c>
      <c r="AB31" s="56">
        <v>204</v>
      </c>
      <c r="AC31" s="56">
        <v>29</v>
      </c>
      <c r="AD31" s="56">
        <v>33.200000000000003</v>
      </c>
      <c r="AE31" s="56">
        <v>22.6</v>
      </c>
      <c r="AF31" s="56">
        <v>27.900000000000002</v>
      </c>
      <c r="AG31" s="57">
        <v>20.400000000000002</v>
      </c>
      <c r="AH31" s="57">
        <v>17.9679675</v>
      </c>
      <c r="AI31" s="57">
        <v>17.879081658221303</v>
      </c>
      <c r="AJ31" s="58">
        <v>592.5</v>
      </c>
      <c r="AK31" s="58">
        <v>520.04513999999995</v>
      </c>
      <c r="AL31" s="58">
        <v>516.80357744894934</v>
      </c>
      <c r="AM31">
        <f t="shared" si="0"/>
        <v>20.400000000000002</v>
      </c>
      <c r="AN31" s="115">
        <f t="shared" si="1"/>
        <v>0.2142857142857143</v>
      </c>
      <c r="AO31" s="148">
        <f t="shared" si="2"/>
        <v>0.22442244224422442</v>
      </c>
      <c r="AP31" s="148">
        <f t="shared" si="3"/>
        <v>0.23448275862068968</v>
      </c>
      <c r="AQ31" s="148">
        <f t="shared" si="4"/>
        <v>6.4600447181118668</v>
      </c>
      <c r="AR31" s="148">
        <f t="shared" si="5"/>
        <v>0.90666666666666673</v>
      </c>
      <c r="AS31" s="50">
        <v>27.900000000000002</v>
      </c>
      <c r="AT31" s="158">
        <v>0.90666666666666673</v>
      </c>
      <c r="AU31" s="158">
        <v>13.795077344437271</v>
      </c>
      <c r="AV31" s="158">
        <v>0.88740295683537795</v>
      </c>
      <c r="AW31" s="158">
        <v>0.80457868086407602</v>
      </c>
      <c r="AX31" s="158">
        <v>23.289987504818363</v>
      </c>
    </row>
    <row r="32" spans="1:50" x14ac:dyDescent="0.25">
      <c r="A32" s="59" t="s">
        <v>86</v>
      </c>
      <c r="B32" s="65">
        <v>43649</v>
      </c>
      <c r="C32" s="59"/>
      <c r="D32" s="59"/>
      <c r="E32" s="59"/>
      <c r="F32" s="64"/>
      <c r="G32" s="66">
        <f t="shared" si="6"/>
        <v>179.00000000000003</v>
      </c>
      <c r="M32" s="51">
        <v>43670</v>
      </c>
      <c r="N32">
        <v>30</v>
      </c>
      <c r="O32">
        <v>0</v>
      </c>
      <c r="P32">
        <v>6.4</v>
      </c>
      <c r="Q32">
        <v>33</v>
      </c>
      <c r="R32">
        <v>23</v>
      </c>
      <c r="S32">
        <v>84</v>
      </c>
      <c r="T32">
        <v>61</v>
      </c>
      <c r="U32">
        <v>8.6</v>
      </c>
      <c r="V32">
        <v>18.2</v>
      </c>
      <c r="W32">
        <v>6.6</v>
      </c>
      <c r="Y32" s="50">
        <v>613</v>
      </c>
      <c r="Z32" s="61">
        <v>43670</v>
      </c>
      <c r="AA32" s="56">
        <v>2019</v>
      </c>
      <c r="AB32" s="56">
        <v>205</v>
      </c>
      <c r="AC32" s="56">
        <v>30</v>
      </c>
      <c r="AD32" s="56">
        <v>33</v>
      </c>
      <c r="AE32" s="56">
        <v>23</v>
      </c>
      <c r="AF32" s="56">
        <v>28</v>
      </c>
      <c r="AG32" s="57">
        <v>20.5</v>
      </c>
      <c r="AH32" s="57">
        <v>18.228625000000001</v>
      </c>
      <c r="AI32" s="57">
        <v>18.14477043228425</v>
      </c>
      <c r="AJ32" s="58">
        <v>613</v>
      </c>
      <c r="AK32" s="58">
        <v>538.27376499999991</v>
      </c>
      <c r="AL32" s="58">
        <v>534.94834788123364</v>
      </c>
      <c r="AM32">
        <f t="shared" si="0"/>
        <v>20.5</v>
      </c>
      <c r="AN32" s="115">
        <f t="shared" si="1"/>
        <v>0.2153361344537815</v>
      </c>
      <c r="AO32" s="148">
        <f t="shared" si="2"/>
        <v>0.22552255225522549</v>
      </c>
      <c r="AP32" s="148">
        <f t="shared" si="3"/>
        <v>0.23563218390804597</v>
      </c>
      <c r="AQ32" s="148">
        <f t="shared" si="4"/>
        <v>6.6868543485154204</v>
      </c>
      <c r="AR32" s="148">
        <f t="shared" si="5"/>
        <v>0.91111111111111109</v>
      </c>
      <c r="AS32" s="50">
        <v>28</v>
      </c>
      <c r="AT32" s="158">
        <v>0.91111111111111109</v>
      </c>
      <c r="AU32" s="158">
        <v>13.783885075771295</v>
      </c>
      <c r="AV32" s="158">
        <v>0.89059275340518107</v>
      </c>
      <c r="AW32" s="158">
        <v>0.8114289531024983</v>
      </c>
      <c r="AX32" s="158">
        <v>24.101416457920863</v>
      </c>
    </row>
    <row r="33" spans="1:50" x14ac:dyDescent="0.25">
      <c r="A33" s="59" t="s">
        <v>83</v>
      </c>
      <c r="B33" s="65">
        <v>43649</v>
      </c>
      <c r="C33" s="59"/>
      <c r="D33" s="59"/>
      <c r="E33" s="59"/>
      <c r="F33" s="64"/>
      <c r="G33" s="66">
        <f t="shared" si="6"/>
        <v>179.00000000000003</v>
      </c>
      <c r="M33" s="51">
        <v>43671</v>
      </c>
      <c r="N33">
        <v>30</v>
      </c>
      <c r="O33">
        <v>0</v>
      </c>
      <c r="P33">
        <v>7.2</v>
      </c>
      <c r="Q33">
        <v>32.200000000000003</v>
      </c>
      <c r="R33">
        <v>23.6</v>
      </c>
      <c r="S33">
        <v>82</v>
      </c>
      <c r="T33">
        <v>57</v>
      </c>
      <c r="U33">
        <v>11.4</v>
      </c>
      <c r="V33">
        <v>16.5</v>
      </c>
      <c r="W33">
        <v>6.6</v>
      </c>
      <c r="Y33" s="50">
        <v>633.4</v>
      </c>
      <c r="Z33" s="61">
        <v>43671</v>
      </c>
      <c r="AA33" s="56">
        <v>2019</v>
      </c>
      <c r="AB33" s="56">
        <v>206</v>
      </c>
      <c r="AC33" s="56">
        <v>31</v>
      </c>
      <c r="AD33" s="56">
        <v>32.200000000000003</v>
      </c>
      <c r="AE33" s="56">
        <v>23.6</v>
      </c>
      <c r="AF33" s="56">
        <v>27.900000000000002</v>
      </c>
      <c r="AG33" s="57">
        <v>20.400000000000002</v>
      </c>
      <c r="AH33" s="57">
        <v>18.9097425</v>
      </c>
      <c r="AI33" s="57">
        <v>18.83762757176445</v>
      </c>
      <c r="AJ33" s="58">
        <v>633.4</v>
      </c>
      <c r="AK33" s="58">
        <v>557.18350749999991</v>
      </c>
      <c r="AL33" s="58">
        <v>553.78597545299806</v>
      </c>
      <c r="AM33">
        <f t="shared" si="0"/>
        <v>20.400000000000002</v>
      </c>
      <c r="AN33" s="115">
        <f t="shared" si="1"/>
        <v>0.2142857142857143</v>
      </c>
      <c r="AO33" s="148">
        <f t="shared" si="2"/>
        <v>0.22442244224422442</v>
      </c>
      <c r="AP33" s="148">
        <f t="shared" si="3"/>
        <v>0.23448275862068968</v>
      </c>
      <c r="AQ33" s="148">
        <f t="shared" si="4"/>
        <v>6.9223246931624756</v>
      </c>
      <c r="AR33" s="148">
        <f t="shared" si="5"/>
        <v>0.90666666666666673</v>
      </c>
      <c r="AS33" s="50">
        <v>27.900000000000002</v>
      </c>
      <c r="AT33" s="158">
        <v>0.90666666666666673</v>
      </c>
      <c r="AU33" s="158">
        <v>13.772434190201567</v>
      </c>
      <c r="AV33" s="158">
        <v>0.89385625579255357</v>
      </c>
      <c r="AW33" s="158">
        <v>0.81042967191858195</v>
      </c>
      <c r="AX33" s="158">
        <v>24.911846129839443</v>
      </c>
    </row>
    <row r="34" spans="1:50" x14ac:dyDescent="0.25">
      <c r="A34" s="59" t="s">
        <v>87</v>
      </c>
      <c r="B34" s="65">
        <v>43651</v>
      </c>
      <c r="C34" s="59"/>
      <c r="D34" s="59"/>
      <c r="E34" s="59"/>
      <c r="F34" s="64"/>
      <c r="G34" s="66">
        <f t="shared" si="6"/>
        <v>220.20000000000002</v>
      </c>
      <c r="M34" s="51">
        <v>43672</v>
      </c>
      <c r="N34">
        <v>30</v>
      </c>
      <c r="O34">
        <v>3.3</v>
      </c>
      <c r="P34">
        <v>4.9000000000000004</v>
      </c>
      <c r="Q34">
        <v>32.6</v>
      </c>
      <c r="R34">
        <v>23.2</v>
      </c>
      <c r="S34">
        <v>84</v>
      </c>
      <c r="T34">
        <v>56</v>
      </c>
      <c r="U34">
        <v>10.6</v>
      </c>
      <c r="V34">
        <v>12.8</v>
      </c>
      <c r="W34">
        <v>4.0999999999999996</v>
      </c>
      <c r="Y34" s="50">
        <v>653.79999999999995</v>
      </c>
      <c r="Z34" s="61">
        <v>43672</v>
      </c>
      <c r="AA34" s="56">
        <v>2019</v>
      </c>
      <c r="AB34" s="56">
        <v>207</v>
      </c>
      <c r="AC34" s="56">
        <v>32</v>
      </c>
      <c r="AD34" s="56">
        <v>32.6</v>
      </c>
      <c r="AE34" s="56">
        <v>23.2</v>
      </c>
      <c r="AF34" s="56">
        <v>27.9</v>
      </c>
      <c r="AG34" s="57">
        <v>20.399999999999999</v>
      </c>
      <c r="AH34" s="57">
        <v>18.533032500000001</v>
      </c>
      <c r="AI34" s="57">
        <v>18.454209206347198</v>
      </c>
      <c r="AJ34" s="58">
        <v>653.79999999999995</v>
      </c>
      <c r="AK34" s="58">
        <v>575.7165399999999</v>
      </c>
      <c r="AL34" s="58">
        <v>572.24018465934523</v>
      </c>
      <c r="AM34">
        <f t="shared" si="0"/>
        <v>20.399999999999999</v>
      </c>
      <c r="AN34" s="115">
        <f t="shared" si="1"/>
        <v>0.21428571428571427</v>
      </c>
      <c r="AO34" s="148">
        <f t="shared" si="2"/>
        <v>0.22442244224422439</v>
      </c>
      <c r="AP34" s="148">
        <f t="shared" si="3"/>
        <v>0.23448275862068965</v>
      </c>
      <c r="AQ34" s="148">
        <f t="shared" si="4"/>
        <v>7.153002308241815</v>
      </c>
      <c r="AR34" s="148">
        <f t="shared" si="5"/>
        <v>0.90666666666666662</v>
      </c>
      <c r="AS34" s="50">
        <v>27.9</v>
      </c>
      <c r="AT34" s="158">
        <v>0.90666666666666662</v>
      </c>
      <c r="AU34" s="158">
        <v>13.760731770038472</v>
      </c>
      <c r="AV34" s="158">
        <v>0.89719144553903563</v>
      </c>
      <c r="AW34" s="158">
        <v>0.81345357728872558</v>
      </c>
      <c r="AX34" s="158">
        <v>25.725299707128169</v>
      </c>
    </row>
    <row r="35" spans="1:50" x14ac:dyDescent="0.25">
      <c r="A35" s="59" t="s">
        <v>88</v>
      </c>
      <c r="B35" s="65">
        <v>43652</v>
      </c>
      <c r="C35" s="59"/>
      <c r="D35" s="59"/>
      <c r="E35" s="59"/>
      <c r="F35" s="64"/>
      <c r="G35" s="66">
        <f t="shared" si="6"/>
        <v>239.70000000000002</v>
      </c>
      <c r="M35" s="51">
        <v>43673</v>
      </c>
      <c r="N35">
        <v>30</v>
      </c>
      <c r="O35">
        <v>2.2999999999999998</v>
      </c>
      <c r="P35">
        <v>4.5</v>
      </c>
      <c r="Q35">
        <v>29.6</v>
      </c>
      <c r="R35">
        <v>21.4</v>
      </c>
      <c r="S35">
        <v>85</v>
      </c>
      <c r="T35">
        <v>83</v>
      </c>
      <c r="U35">
        <v>15.5</v>
      </c>
      <c r="V35">
        <v>10.6</v>
      </c>
      <c r="W35">
        <v>0.2</v>
      </c>
      <c r="Y35" s="50">
        <v>671.8</v>
      </c>
      <c r="Z35" s="61">
        <v>43673</v>
      </c>
      <c r="AA35" s="56">
        <v>2019</v>
      </c>
      <c r="AB35" s="56">
        <v>208</v>
      </c>
      <c r="AC35" s="56">
        <v>33</v>
      </c>
      <c r="AD35" s="56">
        <v>29.6</v>
      </c>
      <c r="AE35" s="56">
        <v>21.4</v>
      </c>
      <c r="AF35" s="56">
        <v>25.5</v>
      </c>
      <c r="AG35" s="57">
        <v>18</v>
      </c>
      <c r="AH35" s="57">
        <v>18.081590000000002</v>
      </c>
      <c r="AI35" s="57">
        <v>18.000799245840938</v>
      </c>
      <c r="AJ35" s="58">
        <v>671.8</v>
      </c>
      <c r="AK35" s="58">
        <v>593.7981299999999</v>
      </c>
      <c r="AL35" s="58">
        <v>590.24098390518611</v>
      </c>
      <c r="AM35">
        <f t="shared" si="0"/>
        <v>18</v>
      </c>
      <c r="AN35" s="115">
        <f t="shared" si="1"/>
        <v>0.18907563025210083</v>
      </c>
      <c r="AO35" s="148">
        <f t="shared" si="2"/>
        <v>0.198019801980198</v>
      </c>
      <c r="AP35" s="148">
        <f t="shared" si="3"/>
        <v>0.20689655172413793</v>
      </c>
      <c r="AQ35" s="148">
        <f t="shared" si="4"/>
        <v>7.3780122988148262</v>
      </c>
      <c r="AR35" s="148">
        <f t="shared" si="5"/>
        <v>0.8</v>
      </c>
      <c r="AS35" s="50">
        <v>25.5</v>
      </c>
      <c r="AT35" s="158">
        <v>0.8</v>
      </c>
      <c r="AU35" s="158">
        <v>13.748784910676473</v>
      </c>
      <c r="AV35" s="158">
        <v>0.90059630045720518</v>
      </c>
      <c r="AW35" s="158">
        <v>0.72047704036576421</v>
      </c>
      <c r="AX35" s="158">
        <v>26.445776747493934</v>
      </c>
    </row>
    <row r="36" spans="1:50" x14ac:dyDescent="0.25">
      <c r="A36" s="59" t="s">
        <v>83</v>
      </c>
      <c r="B36" s="65">
        <v>43655</v>
      </c>
      <c r="C36" s="59"/>
      <c r="D36" s="59"/>
      <c r="E36" s="59"/>
      <c r="F36" s="64"/>
      <c r="G36" s="66">
        <f t="shared" si="6"/>
        <v>302.40000000000003</v>
      </c>
      <c r="M36" s="51">
        <v>43674</v>
      </c>
      <c r="N36">
        <v>30</v>
      </c>
      <c r="O36">
        <v>0.2</v>
      </c>
      <c r="P36">
        <v>3.6</v>
      </c>
      <c r="Q36">
        <v>29.6</v>
      </c>
      <c r="R36">
        <v>22.2</v>
      </c>
      <c r="S36">
        <v>85</v>
      </c>
      <c r="T36">
        <v>64</v>
      </c>
      <c r="U36">
        <v>15.9</v>
      </c>
      <c r="V36">
        <v>7.8</v>
      </c>
      <c r="W36">
        <v>0</v>
      </c>
      <c r="Y36" s="50">
        <v>690.19999999999993</v>
      </c>
      <c r="Z36" s="61">
        <v>43674</v>
      </c>
      <c r="AA36" s="56">
        <v>2019</v>
      </c>
      <c r="AB36" s="56">
        <v>209</v>
      </c>
      <c r="AC36" s="56">
        <v>34</v>
      </c>
      <c r="AD36" s="56">
        <v>29.6</v>
      </c>
      <c r="AE36" s="56">
        <v>22.2</v>
      </c>
      <c r="AF36" s="56">
        <v>25.9</v>
      </c>
      <c r="AG36" s="57">
        <v>18.399999999999999</v>
      </c>
      <c r="AH36" s="57">
        <v>18.473630000000004</v>
      </c>
      <c r="AI36" s="57">
        <v>18.400721270636939</v>
      </c>
      <c r="AJ36" s="58">
        <v>690.19999999999993</v>
      </c>
      <c r="AK36" s="58">
        <v>612.27175999999986</v>
      </c>
      <c r="AL36" s="58">
        <v>608.64170517582306</v>
      </c>
      <c r="AM36">
        <f t="shared" si="0"/>
        <v>18.399999999999999</v>
      </c>
      <c r="AN36" s="115">
        <f t="shared" si="1"/>
        <v>0.19327731092436973</v>
      </c>
      <c r="AO36" s="148">
        <f t="shared" si="2"/>
        <v>0.20242024202420239</v>
      </c>
      <c r="AP36" s="148">
        <f t="shared" si="3"/>
        <v>0.21149425287356322</v>
      </c>
      <c r="AQ36" s="148">
        <f t="shared" si="4"/>
        <v>7.6080213146977886</v>
      </c>
      <c r="AR36" s="148">
        <f t="shared" si="5"/>
        <v>0.81777777777777771</v>
      </c>
      <c r="AS36" s="50">
        <v>25.9</v>
      </c>
      <c r="AT36" s="158">
        <v>0.81777777777777771</v>
      </c>
      <c r="AU36" s="158">
        <v>13.736600709908558</v>
      </c>
      <c r="AV36" s="158">
        <v>0.90406879767606108</v>
      </c>
      <c r="AW36" s="158">
        <v>0.7393273723217566</v>
      </c>
      <c r="AX36" s="158">
        <v>27.185104119815691</v>
      </c>
    </row>
    <row r="37" spans="1:50" x14ac:dyDescent="0.25">
      <c r="A37" s="59" t="s">
        <v>86</v>
      </c>
      <c r="B37" s="65">
        <v>43656</v>
      </c>
      <c r="C37" s="59"/>
      <c r="D37" s="59"/>
      <c r="E37" s="59"/>
      <c r="F37" s="64"/>
      <c r="G37" s="66">
        <f t="shared" si="6"/>
        <v>323.3</v>
      </c>
      <c r="M37" s="51">
        <v>43675</v>
      </c>
      <c r="N37">
        <v>30</v>
      </c>
      <c r="O37">
        <v>7.2</v>
      </c>
      <c r="P37">
        <v>0.8</v>
      </c>
      <c r="Q37">
        <v>26</v>
      </c>
      <c r="R37">
        <v>21.8</v>
      </c>
      <c r="S37">
        <v>91</v>
      </c>
      <c r="T37">
        <v>86</v>
      </c>
      <c r="U37">
        <v>11.9</v>
      </c>
      <c r="V37">
        <v>5.6</v>
      </c>
      <c r="W37">
        <v>0</v>
      </c>
      <c r="Y37" s="50">
        <v>706.59999999999991</v>
      </c>
      <c r="Z37" s="61">
        <v>43675</v>
      </c>
      <c r="AA37" s="56">
        <v>2019</v>
      </c>
      <c r="AB37" s="56">
        <v>210</v>
      </c>
      <c r="AC37" s="56">
        <v>35</v>
      </c>
      <c r="AD37" s="56">
        <v>26</v>
      </c>
      <c r="AE37" s="56">
        <v>21.8</v>
      </c>
      <c r="AF37" s="56">
        <v>23.9</v>
      </c>
      <c r="AG37" s="57">
        <v>16.399999999999999</v>
      </c>
      <c r="AH37" s="57">
        <v>16.441790000000001</v>
      </c>
      <c r="AI37" s="57">
        <v>16.400409369820967</v>
      </c>
      <c r="AJ37" s="58">
        <v>706.59999999999991</v>
      </c>
      <c r="AK37" s="58">
        <v>628.71354999999983</v>
      </c>
      <c r="AL37" s="58">
        <v>625.04211454564404</v>
      </c>
      <c r="AM37">
        <f t="shared" si="0"/>
        <v>16.399999999999999</v>
      </c>
      <c r="AN37" s="115">
        <f t="shared" si="1"/>
        <v>0.17226890756302518</v>
      </c>
      <c r="AO37" s="148">
        <f t="shared" si="2"/>
        <v>0.18041804180418039</v>
      </c>
      <c r="AP37" s="148">
        <f t="shared" si="3"/>
        <v>0.18850574712643678</v>
      </c>
      <c r="AQ37" s="148">
        <f t="shared" si="4"/>
        <v>7.8130264318205507</v>
      </c>
      <c r="AR37" s="148">
        <f t="shared" si="5"/>
        <v>0.72888888888888881</v>
      </c>
      <c r="AS37" s="50">
        <v>23.9</v>
      </c>
      <c r="AT37" s="158">
        <v>0.72888888888888881</v>
      </c>
      <c r="AU37" s="158">
        <v>13.724186257664696</v>
      </c>
      <c r="AV37" s="158">
        <v>0.90760691656556169</v>
      </c>
      <c r="AW37" s="158">
        <v>0.66154459696334267</v>
      </c>
      <c r="AX37" s="158">
        <v>27.846648716779033</v>
      </c>
    </row>
    <row r="38" spans="1:50" ht="30" x14ac:dyDescent="0.25">
      <c r="A38" s="68" t="s">
        <v>89</v>
      </c>
      <c r="B38" s="65">
        <v>43657</v>
      </c>
      <c r="C38" s="59"/>
      <c r="D38" s="59" t="s">
        <v>90</v>
      </c>
      <c r="E38" s="68" t="s">
        <v>91</v>
      </c>
      <c r="F38" s="64">
        <v>18</v>
      </c>
      <c r="G38" s="66">
        <f t="shared" si="6"/>
        <v>344.2</v>
      </c>
      <c r="M38" s="51">
        <v>43676</v>
      </c>
      <c r="N38">
        <v>31</v>
      </c>
      <c r="O38">
        <v>9.9</v>
      </c>
      <c r="P38">
        <v>2</v>
      </c>
      <c r="Q38">
        <v>25.6</v>
      </c>
      <c r="R38">
        <v>21</v>
      </c>
      <c r="S38">
        <v>93</v>
      </c>
      <c r="T38">
        <v>85</v>
      </c>
      <c r="U38">
        <v>13.7</v>
      </c>
      <c r="V38">
        <v>5.4</v>
      </c>
      <c r="W38">
        <v>0</v>
      </c>
      <c r="Y38" s="50">
        <v>722.39999999999986</v>
      </c>
      <c r="Z38" s="61">
        <v>43676</v>
      </c>
      <c r="AA38" s="56">
        <v>2019</v>
      </c>
      <c r="AB38" s="56">
        <v>211</v>
      </c>
      <c r="AC38" s="56">
        <v>36</v>
      </c>
      <c r="AD38" s="56">
        <v>25.6</v>
      </c>
      <c r="AE38" s="56">
        <v>21</v>
      </c>
      <c r="AF38" s="56">
        <v>23.3</v>
      </c>
      <c r="AG38" s="57">
        <v>15.800000000000002</v>
      </c>
      <c r="AH38" s="57">
        <v>15.845769999999998</v>
      </c>
      <c r="AI38" s="57">
        <v>15.800448357422965</v>
      </c>
      <c r="AJ38" s="58">
        <v>722.39999999999986</v>
      </c>
      <c r="AK38" s="58">
        <v>644.55931999999984</v>
      </c>
      <c r="AL38" s="58">
        <v>640.84256290306701</v>
      </c>
      <c r="AM38">
        <f t="shared" si="0"/>
        <v>15.8</v>
      </c>
      <c r="AN38" s="115">
        <f t="shared" si="1"/>
        <v>0.16596638655462184</v>
      </c>
      <c r="AO38" s="148">
        <f t="shared" si="2"/>
        <v>0.17381738173817382</v>
      </c>
      <c r="AP38" s="148">
        <f t="shared" si="3"/>
        <v>0.18160919540229886</v>
      </c>
      <c r="AQ38" s="148">
        <f t="shared" si="4"/>
        <v>8.0105320362883372</v>
      </c>
      <c r="AR38" s="148">
        <f t="shared" si="5"/>
        <v>0.7022222222222223</v>
      </c>
      <c r="AS38" s="50">
        <v>23.3</v>
      </c>
      <c r="AT38" s="158">
        <v>0.7022222222222223</v>
      </c>
      <c r="AU38" s="158">
        <v>13.711548626192071</v>
      </c>
      <c r="AV38" s="158">
        <v>0.91120864153525982</v>
      </c>
      <c r="AW38" s="158">
        <v>0.6398709571669825</v>
      </c>
      <c r="AX38" s="158">
        <v>28.486519673946017</v>
      </c>
    </row>
    <row r="39" spans="1:50" x14ac:dyDescent="0.25">
      <c r="A39" s="59" t="s">
        <v>92</v>
      </c>
      <c r="B39" s="65">
        <v>43663</v>
      </c>
      <c r="C39" s="59"/>
      <c r="D39" s="59"/>
      <c r="E39" s="59"/>
      <c r="F39" s="64"/>
      <c r="G39" s="66">
        <f t="shared" si="6"/>
        <v>470.6</v>
      </c>
      <c r="M39" s="51">
        <v>43677</v>
      </c>
      <c r="N39">
        <v>31</v>
      </c>
      <c r="O39">
        <v>0</v>
      </c>
      <c r="P39">
        <v>2.8</v>
      </c>
      <c r="Q39">
        <v>27.2</v>
      </c>
      <c r="R39">
        <v>21.8</v>
      </c>
      <c r="S39">
        <v>87</v>
      </c>
      <c r="T39">
        <v>76</v>
      </c>
      <c r="U39">
        <v>13.3</v>
      </c>
      <c r="V39">
        <v>10.199999999999999</v>
      </c>
      <c r="W39">
        <v>0.2</v>
      </c>
      <c r="Y39" s="50">
        <v>739.39999999999986</v>
      </c>
      <c r="Z39" s="61">
        <v>43677</v>
      </c>
      <c r="AA39" s="56">
        <v>2019</v>
      </c>
      <c r="AB39" s="56">
        <v>212</v>
      </c>
      <c r="AC39" s="56">
        <v>37</v>
      </c>
      <c r="AD39" s="56">
        <v>27.2</v>
      </c>
      <c r="AE39" s="56">
        <v>21.8</v>
      </c>
      <c r="AF39" s="56">
        <v>24.5</v>
      </c>
      <c r="AG39" s="57">
        <v>17</v>
      </c>
      <c r="AH39" s="57">
        <v>17.053729999999998</v>
      </c>
      <c r="AI39" s="57">
        <v>17.000526332626965</v>
      </c>
      <c r="AJ39" s="58">
        <v>739.39999999999986</v>
      </c>
      <c r="AK39" s="58">
        <v>661.61304999999982</v>
      </c>
      <c r="AL39" s="58">
        <v>657.84308923569392</v>
      </c>
      <c r="AM39">
        <f t="shared" si="0"/>
        <v>17</v>
      </c>
      <c r="AN39" s="115">
        <f t="shared" si="1"/>
        <v>0.17857142857142858</v>
      </c>
      <c r="AO39" s="148">
        <f t="shared" si="2"/>
        <v>0.18701870187018702</v>
      </c>
      <c r="AP39" s="148">
        <f t="shared" si="3"/>
        <v>0.19540229885057472</v>
      </c>
      <c r="AQ39" s="148">
        <f t="shared" si="4"/>
        <v>8.2230386154461748</v>
      </c>
      <c r="AR39" s="148">
        <f t="shared" si="5"/>
        <v>0.75555555555555554</v>
      </c>
      <c r="AS39" s="50">
        <v>24.5</v>
      </c>
      <c r="AT39" s="158">
        <v>0.75555555555555554</v>
      </c>
      <c r="AU39" s="158">
        <v>13.698694860691784</v>
      </c>
      <c r="AV39" s="158">
        <v>0.9148719647028416</v>
      </c>
      <c r="AW39" s="158">
        <v>0.69123659555325812</v>
      </c>
      <c r="AX39" s="158">
        <v>29.177756269499273</v>
      </c>
    </row>
    <row r="40" spans="1:50" x14ac:dyDescent="0.25">
      <c r="A40" s="59" t="s">
        <v>93</v>
      </c>
      <c r="B40" s="65">
        <v>43664</v>
      </c>
      <c r="C40" s="59"/>
      <c r="D40" s="59" t="s">
        <v>94</v>
      </c>
      <c r="E40" s="59" t="s">
        <v>95</v>
      </c>
      <c r="F40" s="64">
        <v>25</v>
      </c>
      <c r="G40" s="66">
        <f t="shared" si="6"/>
        <v>491.90000000000003</v>
      </c>
      <c r="M40" s="51">
        <v>43678</v>
      </c>
      <c r="N40">
        <v>31</v>
      </c>
      <c r="O40">
        <v>2.9</v>
      </c>
      <c r="P40">
        <v>3.1</v>
      </c>
      <c r="Q40">
        <v>30.2</v>
      </c>
      <c r="R40">
        <v>22.2</v>
      </c>
      <c r="S40">
        <v>88</v>
      </c>
      <c r="T40">
        <v>83</v>
      </c>
      <c r="U40">
        <v>10.7</v>
      </c>
      <c r="V40">
        <v>12.5</v>
      </c>
      <c r="W40">
        <v>4</v>
      </c>
      <c r="Y40" s="50">
        <v>758.09999999999991</v>
      </c>
      <c r="Z40" s="61">
        <v>43678</v>
      </c>
      <c r="AA40" s="56">
        <v>2019</v>
      </c>
      <c r="AB40" s="56">
        <v>213</v>
      </c>
      <c r="AC40" s="56">
        <v>38</v>
      </c>
      <c r="AD40" s="56">
        <v>30.2</v>
      </c>
      <c r="AE40" s="56">
        <v>22.2</v>
      </c>
      <c r="AF40" s="56">
        <v>26.2</v>
      </c>
      <c r="AG40" s="57">
        <v>18.7</v>
      </c>
      <c r="AH40" s="57">
        <v>18.763349999999999</v>
      </c>
      <c r="AI40" s="57">
        <v>18.656406236123349</v>
      </c>
      <c r="AJ40" s="58">
        <v>758.09999999999991</v>
      </c>
      <c r="AK40" s="58">
        <v>680.37639999999976</v>
      </c>
      <c r="AL40" s="58">
        <v>676.49949547181723</v>
      </c>
      <c r="AM40">
        <f t="shared" si="0"/>
        <v>18.7</v>
      </c>
      <c r="AN40" s="115">
        <f t="shared" si="1"/>
        <v>0.19642857142857142</v>
      </c>
      <c r="AO40" s="148">
        <f t="shared" si="2"/>
        <v>0.2057205720572057</v>
      </c>
      <c r="AP40" s="148">
        <f t="shared" si="3"/>
        <v>0.21494252873563219</v>
      </c>
      <c r="AQ40" s="148">
        <f t="shared" si="4"/>
        <v>8.456243693397715</v>
      </c>
      <c r="AR40" s="148">
        <f t="shared" si="5"/>
        <v>0.83111111111111113</v>
      </c>
      <c r="AS40" s="50">
        <v>26.2</v>
      </c>
      <c r="AT40" s="158">
        <v>0.83111111111111113</v>
      </c>
      <c r="AU40" s="158">
        <v>13.685631970423936</v>
      </c>
      <c r="AV40" s="158">
        <v>0.91859488842917836</v>
      </c>
      <c r="AW40" s="158">
        <v>0.76345441838336159</v>
      </c>
      <c r="AX40" s="158">
        <v>29.941210687882634</v>
      </c>
    </row>
    <row r="41" spans="1:50" x14ac:dyDescent="0.25">
      <c r="A41" s="59" t="s">
        <v>96</v>
      </c>
      <c r="B41" s="65">
        <v>43668</v>
      </c>
      <c r="C41" s="59"/>
      <c r="D41" s="59"/>
      <c r="E41" s="59"/>
      <c r="F41" s="64"/>
      <c r="G41" s="66">
        <f t="shared" si="6"/>
        <v>572.1</v>
      </c>
      <c r="M41" s="51">
        <v>43679</v>
      </c>
      <c r="N41">
        <v>31</v>
      </c>
      <c r="O41">
        <v>17.2</v>
      </c>
      <c r="P41">
        <v>2.6</v>
      </c>
      <c r="Q41">
        <v>29.6</v>
      </c>
      <c r="R41">
        <v>21.6</v>
      </c>
      <c r="S41">
        <v>95</v>
      </c>
      <c r="T41">
        <v>69</v>
      </c>
      <c r="U41">
        <v>14.3</v>
      </c>
      <c r="V41">
        <v>10.1</v>
      </c>
      <c r="W41">
        <v>0.6</v>
      </c>
      <c r="Y41" s="50">
        <v>776.19999999999993</v>
      </c>
      <c r="Z41" s="61">
        <v>43679</v>
      </c>
      <c r="AA41" s="56">
        <v>2019</v>
      </c>
      <c r="AB41" s="56">
        <v>214</v>
      </c>
      <c r="AC41" s="56">
        <v>39</v>
      </c>
      <c r="AD41" s="56">
        <v>29.6</v>
      </c>
      <c r="AE41" s="56">
        <v>21.6</v>
      </c>
      <c r="AF41" s="56">
        <v>25.6</v>
      </c>
      <c r="AG41" s="57">
        <v>18.100000000000001</v>
      </c>
      <c r="AH41" s="57">
        <v>18.179600000000001</v>
      </c>
      <c r="AI41" s="57">
        <v>18.100779752039941</v>
      </c>
      <c r="AJ41" s="58">
        <v>776.19999999999993</v>
      </c>
      <c r="AK41" s="58">
        <v>698.55599999999981</v>
      </c>
      <c r="AL41" s="58">
        <v>694.60027522385712</v>
      </c>
      <c r="AM41">
        <f t="shared" si="0"/>
        <v>18.100000000000001</v>
      </c>
      <c r="AN41" s="115">
        <f t="shared" si="1"/>
        <v>0.19012605042016809</v>
      </c>
      <c r="AO41" s="148">
        <f t="shared" si="2"/>
        <v>0.19911991199119913</v>
      </c>
      <c r="AP41" s="148">
        <f t="shared" si="3"/>
        <v>0.20804597701149427</v>
      </c>
      <c r="AQ41" s="148">
        <f t="shared" si="4"/>
        <v>8.6825034402982144</v>
      </c>
      <c r="AR41" s="148">
        <f t="shared" si="5"/>
        <v>0.80444444444444452</v>
      </c>
      <c r="AS41" s="50">
        <v>25.6</v>
      </c>
      <c r="AT41" s="158">
        <v>0.80444444444444452</v>
      </c>
      <c r="AU41" s="158">
        <v>13.672366920290317</v>
      </c>
      <c r="AV41" s="158">
        <v>0.92237542771725978</v>
      </c>
      <c r="AW41" s="158">
        <v>0.74199978851921788</v>
      </c>
      <c r="AX41" s="158">
        <v>30.683210476401854</v>
      </c>
    </row>
    <row r="42" spans="1:50" x14ac:dyDescent="0.25">
      <c r="A42" s="59" t="s">
        <v>83</v>
      </c>
      <c r="B42" s="65">
        <v>43669</v>
      </c>
      <c r="C42" s="59" t="s">
        <v>97</v>
      </c>
      <c r="D42" s="59"/>
      <c r="E42" s="59"/>
      <c r="F42" s="64"/>
      <c r="G42" s="66">
        <f t="shared" si="6"/>
        <v>592.5</v>
      </c>
      <c r="M42" s="51">
        <v>43680</v>
      </c>
      <c r="N42">
        <v>31</v>
      </c>
      <c r="O42">
        <v>47.9</v>
      </c>
      <c r="P42">
        <v>2.8</v>
      </c>
      <c r="Q42">
        <v>23.6</v>
      </c>
      <c r="R42">
        <v>21.2</v>
      </c>
      <c r="S42">
        <v>95</v>
      </c>
      <c r="T42">
        <v>97</v>
      </c>
      <c r="U42">
        <v>13.7</v>
      </c>
      <c r="V42">
        <v>3.5</v>
      </c>
      <c r="W42">
        <v>0</v>
      </c>
      <c r="Y42" s="50">
        <v>791.09999999999991</v>
      </c>
      <c r="Z42" s="61">
        <v>43680</v>
      </c>
      <c r="AA42" s="56">
        <v>2019</v>
      </c>
      <c r="AB42" s="56">
        <v>215</v>
      </c>
      <c r="AC42" s="56">
        <v>40</v>
      </c>
      <c r="AD42" s="56">
        <v>23.6</v>
      </c>
      <c r="AE42" s="56">
        <v>21.2</v>
      </c>
      <c r="AF42" s="56">
        <v>22.4</v>
      </c>
      <c r="AG42" s="57">
        <v>14.899999999999999</v>
      </c>
      <c r="AH42" s="57">
        <v>14.923880000000002</v>
      </c>
      <c r="AI42" s="57">
        <v>14.90023392561198</v>
      </c>
      <c r="AJ42" s="58">
        <v>791.09999999999991</v>
      </c>
      <c r="AK42" s="58">
        <v>713.47987999999987</v>
      </c>
      <c r="AL42" s="58">
        <v>709.50050914946905</v>
      </c>
      <c r="AM42">
        <f t="shared" si="0"/>
        <v>14.899999999999999</v>
      </c>
      <c r="AN42" s="115">
        <f t="shared" si="1"/>
        <v>0.15651260504201678</v>
      </c>
      <c r="AO42" s="148">
        <f t="shared" si="2"/>
        <v>0.16391639163916388</v>
      </c>
      <c r="AP42" s="148">
        <f t="shared" si="3"/>
        <v>0.17126436781609194</v>
      </c>
      <c r="AQ42" s="148">
        <f t="shared" si="4"/>
        <v>8.8687563643683625</v>
      </c>
      <c r="AR42" s="148">
        <f t="shared" si="5"/>
        <v>0.66222222222222216</v>
      </c>
      <c r="AS42" s="50">
        <v>22.4</v>
      </c>
      <c r="AT42" s="158">
        <v>0.66222222222222216</v>
      </c>
      <c r="AU42" s="158">
        <v>13.658906622901299</v>
      </c>
      <c r="AV42" s="158">
        <v>0.92621161247313</v>
      </c>
      <c r="AW42" s="158">
        <v>0.61335791225998382</v>
      </c>
      <c r="AX42" s="158">
        <v>31.296568388661839</v>
      </c>
    </row>
    <row r="43" spans="1:50" x14ac:dyDescent="0.25">
      <c r="A43" s="59" t="s">
        <v>93</v>
      </c>
      <c r="B43" s="65">
        <v>43671</v>
      </c>
      <c r="C43" s="59" t="s">
        <v>98</v>
      </c>
      <c r="D43" s="59" t="s">
        <v>99</v>
      </c>
      <c r="E43" s="59" t="s">
        <v>95</v>
      </c>
      <c r="F43" s="64">
        <v>32</v>
      </c>
      <c r="G43" s="66">
        <f t="shared" si="6"/>
        <v>633.4</v>
      </c>
      <c r="M43" s="51">
        <v>43681</v>
      </c>
      <c r="N43">
        <v>31</v>
      </c>
      <c r="O43">
        <v>11.8</v>
      </c>
      <c r="P43">
        <v>1.9</v>
      </c>
      <c r="Q43">
        <v>25</v>
      </c>
      <c r="R43">
        <v>21</v>
      </c>
      <c r="S43">
        <v>98</v>
      </c>
      <c r="T43">
        <v>87</v>
      </c>
      <c r="U43">
        <v>15.1</v>
      </c>
      <c r="V43">
        <v>7.1</v>
      </c>
      <c r="W43">
        <v>0</v>
      </c>
      <c r="Y43" s="50">
        <v>806.59999999999991</v>
      </c>
      <c r="Z43" s="61">
        <v>43681</v>
      </c>
      <c r="AA43" s="56">
        <v>2019</v>
      </c>
      <c r="AB43" s="56">
        <v>216</v>
      </c>
      <c r="AC43" s="56">
        <v>41</v>
      </c>
      <c r="AD43" s="56">
        <v>25</v>
      </c>
      <c r="AE43" s="56">
        <v>21</v>
      </c>
      <c r="AF43" s="56">
        <v>23</v>
      </c>
      <c r="AG43" s="57">
        <v>15.5</v>
      </c>
      <c r="AH43" s="57">
        <v>15.539799999999998</v>
      </c>
      <c r="AI43" s="57">
        <v>15.500389876019973</v>
      </c>
      <c r="AJ43" s="58">
        <v>806.59999999999991</v>
      </c>
      <c r="AK43" s="58">
        <v>729.01967999999988</v>
      </c>
      <c r="AL43" s="58">
        <v>725.00089902548905</v>
      </c>
      <c r="AM43">
        <f t="shared" si="0"/>
        <v>15.5</v>
      </c>
      <c r="AN43" s="115">
        <f t="shared" si="1"/>
        <v>0.16281512605042017</v>
      </c>
      <c r="AO43" s="148">
        <f t="shared" si="2"/>
        <v>0.17051705170517051</v>
      </c>
      <c r="AP43" s="148">
        <f t="shared" si="3"/>
        <v>0.17816091954022989</v>
      </c>
      <c r="AQ43" s="148">
        <f t="shared" si="4"/>
        <v>9.0625112378186135</v>
      </c>
      <c r="AR43" s="148">
        <f t="shared" si="5"/>
        <v>0.68888888888888888</v>
      </c>
      <c r="AS43" s="50">
        <v>23</v>
      </c>
      <c r="AT43" s="158">
        <v>0.68888888888888888</v>
      </c>
      <c r="AU43" s="158">
        <v>13.645257931130969</v>
      </c>
      <c r="AV43" s="158">
        <v>0.93010148962767403</v>
      </c>
      <c r="AW43" s="158">
        <v>0.64073658174350878</v>
      </c>
      <c r="AX43" s="158">
        <v>31.937304970405346</v>
      </c>
    </row>
    <row r="44" spans="1:50" x14ac:dyDescent="0.25">
      <c r="A44" s="59" t="s">
        <v>83</v>
      </c>
      <c r="B44" s="65">
        <v>43672</v>
      </c>
      <c r="C44" s="59" t="s">
        <v>97</v>
      </c>
      <c r="D44" s="59"/>
      <c r="E44" s="59"/>
      <c r="F44" s="64"/>
      <c r="G44" s="66">
        <f t="shared" si="6"/>
        <v>653.79999999999995</v>
      </c>
      <c r="M44" s="51">
        <v>43682</v>
      </c>
      <c r="N44">
        <v>31</v>
      </c>
      <c r="O44">
        <v>3.7</v>
      </c>
      <c r="P44">
        <v>2.4</v>
      </c>
      <c r="Q44">
        <v>28.4</v>
      </c>
      <c r="R44">
        <v>22</v>
      </c>
      <c r="S44">
        <v>88</v>
      </c>
      <c r="T44">
        <v>75</v>
      </c>
      <c r="U44">
        <v>16</v>
      </c>
      <c r="V44">
        <v>11.5</v>
      </c>
      <c r="W44">
        <v>0.8</v>
      </c>
      <c r="Y44" s="50">
        <v>824.3</v>
      </c>
      <c r="Z44" s="61">
        <v>43682</v>
      </c>
      <c r="AA44" s="56">
        <v>2019</v>
      </c>
      <c r="AB44" s="56">
        <v>217</v>
      </c>
      <c r="AC44" s="56">
        <v>42</v>
      </c>
      <c r="AD44" s="56">
        <v>28.4</v>
      </c>
      <c r="AE44" s="56">
        <v>22</v>
      </c>
      <c r="AF44" s="56">
        <v>25.2</v>
      </c>
      <c r="AG44" s="57">
        <v>17.7</v>
      </c>
      <c r="AH44" s="57">
        <v>17.763680000000001</v>
      </c>
      <c r="AI44" s="57">
        <v>17.700623801631959</v>
      </c>
      <c r="AJ44" s="58">
        <v>824.3</v>
      </c>
      <c r="AK44" s="58">
        <v>746.7833599999999</v>
      </c>
      <c r="AL44" s="58">
        <v>742.70152282712104</v>
      </c>
      <c r="AM44">
        <f t="shared" si="0"/>
        <v>17.7</v>
      </c>
      <c r="AN44" s="115">
        <f t="shared" si="1"/>
        <v>0.18592436974789914</v>
      </c>
      <c r="AO44" s="148">
        <f t="shared" si="2"/>
        <v>0.19471947194719469</v>
      </c>
      <c r="AP44" s="148">
        <f t="shared" si="3"/>
        <v>0.20344827586206896</v>
      </c>
      <c r="AQ44" s="148">
        <f t="shared" si="4"/>
        <v>9.283769035339013</v>
      </c>
      <c r="AR44" s="148">
        <f t="shared" si="5"/>
        <v>0.78666666666666663</v>
      </c>
      <c r="AS44" s="50">
        <v>25.2</v>
      </c>
      <c r="AT44" s="158">
        <v>0.78666666666666663</v>
      </c>
      <c r="AU44" s="158">
        <v>13.631427631162408</v>
      </c>
      <c r="AV44" s="158">
        <v>0.93404312511871379</v>
      </c>
      <c r="AW44" s="158">
        <v>0.73478059176005484</v>
      </c>
      <c r="AX44" s="158">
        <v>32.6720855621654</v>
      </c>
    </row>
    <row r="45" spans="1:50" x14ac:dyDescent="0.25">
      <c r="A45" s="59" t="s">
        <v>100</v>
      </c>
      <c r="B45" s="65">
        <v>43675</v>
      </c>
      <c r="C45" s="59"/>
      <c r="D45" s="59" t="s">
        <v>101</v>
      </c>
      <c r="E45" s="59" t="s">
        <v>102</v>
      </c>
      <c r="F45" s="64">
        <v>36</v>
      </c>
      <c r="G45" s="66">
        <f t="shared" si="6"/>
        <v>706.59999999999991</v>
      </c>
      <c r="M45" s="51">
        <v>43683</v>
      </c>
      <c r="N45">
        <v>32</v>
      </c>
      <c r="O45">
        <v>14.9</v>
      </c>
      <c r="P45">
        <v>3.1</v>
      </c>
      <c r="Q45">
        <v>29.2</v>
      </c>
      <c r="R45">
        <v>21.6</v>
      </c>
      <c r="S45">
        <v>90</v>
      </c>
      <c r="T45">
        <v>74</v>
      </c>
      <c r="U45">
        <v>15</v>
      </c>
      <c r="V45">
        <v>11.6</v>
      </c>
      <c r="W45">
        <v>1.9</v>
      </c>
      <c r="Y45" s="50">
        <v>842.19999999999993</v>
      </c>
      <c r="Z45" s="61">
        <v>43683</v>
      </c>
      <c r="AA45" s="56">
        <v>2019</v>
      </c>
      <c r="AB45" s="56">
        <v>218</v>
      </c>
      <c r="AC45" s="56">
        <v>43</v>
      </c>
      <c r="AD45" s="56">
        <v>29.2</v>
      </c>
      <c r="AE45" s="56">
        <v>21.6</v>
      </c>
      <c r="AF45" s="56">
        <v>25.4</v>
      </c>
      <c r="AG45" s="57">
        <v>17.899999999999999</v>
      </c>
      <c r="AH45" s="57">
        <v>17.975619999999996</v>
      </c>
      <c r="AI45" s="57">
        <v>17.900740764437941</v>
      </c>
      <c r="AJ45" s="58">
        <v>842.19999999999993</v>
      </c>
      <c r="AK45" s="58">
        <v>764.75897999999995</v>
      </c>
      <c r="AL45" s="58">
        <v>760.60226359155899</v>
      </c>
      <c r="AM45">
        <f t="shared" si="0"/>
        <v>17.899999999999999</v>
      </c>
      <c r="AN45" s="115">
        <f t="shared" si="1"/>
        <v>0.18802521008403358</v>
      </c>
      <c r="AO45" s="148">
        <f t="shared" si="2"/>
        <v>0.1969196919691969</v>
      </c>
      <c r="AP45" s="148">
        <f t="shared" si="3"/>
        <v>0.20574712643678159</v>
      </c>
      <c r="AQ45" s="148">
        <f t="shared" si="4"/>
        <v>9.5075282948944881</v>
      </c>
      <c r="AR45" s="148">
        <f t="shared" si="5"/>
        <v>0.79555555555555546</v>
      </c>
      <c r="AS45" s="50">
        <v>25.4</v>
      </c>
      <c r="AT45" s="158">
        <v>0.79555555555555546</v>
      </c>
      <c r="AU45" s="158">
        <v>13.617422436022544</v>
      </c>
      <c r="AV45" s="158">
        <v>0.93803460573357511</v>
      </c>
      <c r="AW45" s="158">
        <v>0.74625864189471081</v>
      </c>
      <c r="AX45" s="158">
        <v>33.418344204060112</v>
      </c>
    </row>
    <row r="46" spans="1:50" x14ac:dyDescent="0.25">
      <c r="A46" s="59" t="s">
        <v>100</v>
      </c>
      <c r="B46" s="65">
        <v>43678</v>
      </c>
      <c r="C46" s="59"/>
      <c r="D46" s="59" t="s">
        <v>103</v>
      </c>
      <c r="E46" s="59" t="s">
        <v>95</v>
      </c>
      <c r="F46" s="64">
        <v>39</v>
      </c>
      <c r="G46" s="66">
        <f t="shared" si="6"/>
        <v>758.09999999999991</v>
      </c>
      <c r="M46" s="51">
        <v>43684</v>
      </c>
      <c r="N46">
        <v>32</v>
      </c>
      <c r="O46">
        <v>2.2999999999999998</v>
      </c>
      <c r="P46">
        <v>3.4</v>
      </c>
      <c r="Q46">
        <v>28</v>
      </c>
      <c r="R46">
        <v>22.2</v>
      </c>
      <c r="S46">
        <v>81</v>
      </c>
      <c r="T46">
        <v>79</v>
      </c>
      <c r="U46">
        <v>16</v>
      </c>
      <c r="V46">
        <v>10.4</v>
      </c>
      <c r="W46">
        <v>0.5</v>
      </c>
      <c r="Y46" s="50">
        <v>859.8</v>
      </c>
      <c r="Z46" s="61">
        <v>43684</v>
      </c>
      <c r="AA46" s="56">
        <v>2019</v>
      </c>
      <c r="AB46" s="56">
        <v>219</v>
      </c>
      <c r="AC46" s="56">
        <v>44</v>
      </c>
      <c r="AD46" s="56">
        <v>28</v>
      </c>
      <c r="AE46" s="56">
        <v>22.2</v>
      </c>
      <c r="AF46" s="56">
        <v>25.1</v>
      </c>
      <c r="AG46" s="57">
        <v>17.600000000000001</v>
      </c>
      <c r="AH46" s="57">
        <v>17.657709999999998</v>
      </c>
      <c r="AI46" s="57">
        <v>17.600565320228959</v>
      </c>
      <c r="AJ46" s="58">
        <v>859.8</v>
      </c>
      <c r="AK46" s="58">
        <v>782.4166899999999</v>
      </c>
      <c r="AL46" s="58">
        <v>778.20282891178795</v>
      </c>
      <c r="AM46">
        <f t="shared" si="0"/>
        <v>17.600000000000001</v>
      </c>
      <c r="AN46" s="115">
        <f t="shared" si="1"/>
        <v>0.18487394957983194</v>
      </c>
      <c r="AO46" s="148">
        <f t="shared" si="2"/>
        <v>0.19361936193619361</v>
      </c>
      <c r="AP46" s="148">
        <f t="shared" si="3"/>
        <v>0.20229885057471267</v>
      </c>
      <c r="AQ46" s="148">
        <f t="shared" si="4"/>
        <v>9.727535361397349</v>
      </c>
      <c r="AR46" s="148">
        <f t="shared" si="5"/>
        <v>0.78222222222222226</v>
      </c>
      <c r="AS46" s="50">
        <v>25.1</v>
      </c>
      <c r="AT46" s="158">
        <v>0.78222222222222226</v>
      </c>
      <c r="AU46" s="158">
        <v>13.603248979604222</v>
      </c>
      <c r="AV46" s="158">
        <v>0.94207404081279678</v>
      </c>
      <c r="AW46" s="158">
        <v>0.73691124970245436</v>
      </c>
      <c r="AX46" s="158">
        <v>34.155255453762564</v>
      </c>
    </row>
    <row r="47" spans="1:50" x14ac:dyDescent="0.25">
      <c r="A47" s="59" t="s">
        <v>100</v>
      </c>
      <c r="B47" s="65">
        <v>43685</v>
      </c>
      <c r="C47" s="59"/>
      <c r="D47" s="59" t="s">
        <v>104</v>
      </c>
      <c r="E47" s="59" t="s">
        <v>95</v>
      </c>
      <c r="F47" s="64">
        <v>46</v>
      </c>
      <c r="G47" s="66">
        <f t="shared" si="6"/>
        <v>877.8</v>
      </c>
      <c r="M47" s="51">
        <v>43685</v>
      </c>
      <c r="N47">
        <v>32</v>
      </c>
      <c r="O47">
        <v>10.1</v>
      </c>
      <c r="P47">
        <v>3.5</v>
      </c>
      <c r="Q47">
        <v>28</v>
      </c>
      <c r="R47">
        <v>23</v>
      </c>
      <c r="S47">
        <v>87</v>
      </c>
      <c r="T47">
        <v>75</v>
      </c>
      <c r="U47">
        <v>15.4</v>
      </c>
      <c r="V47">
        <v>7.3</v>
      </c>
      <c r="W47">
        <v>0</v>
      </c>
      <c r="Y47" s="50">
        <v>877.8</v>
      </c>
      <c r="Z47" s="61">
        <v>43685</v>
      </c>
      <c r="AA47" s="56">
        <v>2019</v>
      </c>
      <c r="AB47" s="56">
        <v>220</v>
      </c>
      <c r="AC47" s="56">
        <v>45</v>
      </c>
      <c r="AD47" s="56">
        <v>28</v>
      </c>
      <c r="AE47" s="56">
        <v>23</v>
      </c>
      <c r="AF47" s="56">
        <v>25.5</v>
      </c>
      <c r="AG47" s="57">
        <v>18</v>
      </c>
      <c r="AH47" s="57">
        <v>18.04975</v>
      </c>
      <c r="AI47" s="57">
        <v>18.000487345024965</v>
      </c>
      <c r="AJ47" s="58">
        <v>877.8</v>
      </c>
      <c r="AK47" s="58">
        <v>800.46643999999992</v>
      </c>
      <c r="AL47" s="58">
        <v>796.20331625681297</v>
      </c>
      <c r="AM47">
        <f t="shared" si="0"/>
        <v>18</v>
      </c>
      <c r="AN47" s="115">
        <f t="shared" si="1"/>
        <v>0.18907563025210083</v>
      </c>
      <c r="AO47" s="148">
        <f t="shared" si="2"/>
        <v>0.198019801980198</v>
      </c>
      <c r="AP47" s="148">
        <f t="shared" si="3"/>
        <v>0.20689655172413793</v>
      </c>
      <c r="AQ47" s="148">
        <f t="shared" si="4"/>
        <v>9.9525414532101628</v>
      </c>
      <c r="AR47" s="148">
        <f t="shared" si="5"/>
        <v>0.8</v>
      </c>
      <c r="AS47" s="50">
        <v>25.5</v>
      </c>
      <c r="AT47" s="158">
        <v>0.8</v>
      </c>
      <c r="AU47" s="158">
        <v>13.588913811171048</v>
      </c>
      <c r="AV47" s="158">
        <v>0.94615956381625133</v>
      </c>
      <c r="AW47" s="158">
        <v>0.75692765105300108</v>
      </c>
      <c r="AX47" s="158">
        <v>34.912183104815568</v>
      </c>
    </row>
    <row r="48" spans="1:50" x14ac:dyDescent="0.25">
      <c r="A48" s="59" t="s">
        <v>83</v>
      </c>
      <c r="B48" s="65">
        <v>43688</v>
      </c>
      <c r="C48" s="59" t="s">
        <v>97</v>
      </c>
      <c r="D48" s="59"/>
      <c r="E48" s="59"/>
      <c r="F48" s="64"/>
      <c r="G48" s="66">
        <f t="shared" si="6"/>
        <v>932.9</v>
      </c>
      <c r="M48" s="51">
        <v>43686</v>
      </c>
      <c r="N48">
        <v>32</v>
      </c>
      <c r="O48">
        <v>0.9</v>
      </c>
      <c r="P48">
        <v>3.9</v>
      </c>
      <c r="Q48">
        <v>28</v>
      </c>
      <c r="R48">
        <v>23</v>
      </c>
      <c r="S48">
        <v>85</v>
      </c>
      <c r="T48">
        <v>76</v>
      </c>
      <c r="U48">
        <v>15.6</v>
      </c>
      <c r="V48">
        <v>11</v>
      </c>
      <c r="W48">
        <v>1.8</v>
      </c>
      <c r="Y48" s="50">
        <v>895.8</v>
      </c>
      <c r="Z48" s="61">
        <v>43686</v>
      </c>
      <c r="AA48" s="56">
        <v>2019</v>
      </c>
      <c r="AB48" s="56">
        <v>221</v>
      </c>
      <c r="AC48" s="56">
        <v>46</v>
      </c>
      <c r="AD48" s="56">
        <v>28</v>
      </c>
      <c r="AE48" s="56">
        <v>23</v>
      </c>
      <c r="AF48" s="56">
        <v>25.5</v>
      </c>
      <c r="AG48" s="57">
        <v>18</v>
      </c>
      <c r="AH48" s="57">
        <v>18.04975</v>
      </c>
      <c r="AI48" s="57">
        <v>18.000487345024965</v>
      </c>
      <c r="AJ48" s="58">
        <v>895.8</v>
      </c>
      <c r="AK48" s="58">
        <v>818.51618999999994</v>
      </c>
      <c r="AL48" s="58">
        <v>814.20380360183799</v>
      </c>
      <c r="AM48">
        <f t="shared" si="0"/>
        <v>18</v>
      </c>
      <c r="AN48" s="115">
        <f t="shared" si="1"/>
        <v>0.18907563025210083</v>
      </c>
      <c r="AO48" s="148">
        <f t="shared" si="2"/>
        <v>0.198019801980198</v>
      </c>
      <c r="AP48" s="148">
        <f t="shared" si="3"/>
        <v>0.20689655172413793</v>
      </c>
      <c r="AQ48" s="148">
        <f t="shared" si="4"/>
        <v>10.177547545022975</v>
      </c>
      <c r="AR48" s="148">
        <f t="shared" si="5"/>
        <v>0.8</v>
      </c>
      <c r="AS48" s="50">
        <v>25.5</v>
      </c>
      <c r="AT48" s="158">
        <v>0.8</v>
      </c>
      <c r="AU48" s="158">
        <v>13.574423390338978</v>
      </c>
      <c r="AV48" s="158">
        <v>0.95028933375339131</v>
      </c>
      <c r="AW48" s="158">
        <v>0.76023146700271305</v>
      </c>
      <c r="AX48" s="158">
        <v>35.67241457181828</v>
      </c>
    </row>
    <row r="49" spans="1:50" ht="30" x14ac:dyDescent="0.25">
      <c r="A49" s="59" t="s">
        <v>93</v>
      </c>
      <c r="B49" s="65">
        <v>43693</v>
      </c>
      <c r="C49" s="59" t="s">
        <v>98</v>
      </c>
      <c r="D49" s="59" t="s">
        <v>105</v>
      </c>
      <c r="E49" s="68" t="s">
        <v>91</v>
      </c>
      <c r="F49" s="64">
        <v>54</v>
      </c>
      <c r="G49" s="66">
        <f t="shared" si="6"/>
        <v>1028.1000000000001</v>
      </c>
      <c r="M49" s="51">
        <v>43687</v>
      </c>
      <c r="N49">
        <v>32</v>
      </c>
      <c r="O49">
        <v>0</v>
      </c>
      <c r="P49">
        <v>4.5999999999999996</v>
      </c>
      <c r="Q49">
        <v>29.2</v>
      </c>
      <c r="R49">
        <v>22.8</v>
      </c>
      <c r="S49">
        <v>85</v>
      </c>
      <c r="T49">
        <v>72</v>
      </c>
      <c r="U49">
        <v>14.3</v>
      </c>
      <c r="V49">
        <v>10.199999999999999</v>
      </c>
      <c r="W49">
        <v>1.2</v>
      </c>
      <c r="Y49" s="50">
        <v>914.3</v>
      </c>
      <c r="Z49" s="61">
        <v>43687</v>
      </c>
      <c r="AA49" s="56">
        <v>2019</v>
      </c>
      <c r="AB49" s="56">
        <v>222</v>
      </c>
      <c r="AC49" s="56">
        <v>47</v>
      </c>
      <c r="AD49" s="56">
        <v>29.2</v>
      </c>
      <c r="AE49" s="56">
        <v>22.8</v>
      </c>
      <c r="AF49" s="56">
        <v>26</v>
      </c>
      <c r="AG49" s="57">
        <v>18.5</v>
      </c>
      <c r="AH49" s="57">
        <v>18.563680000000002</v>
      </c>
      <c r="AI49" s="57">
        <v>18.500623801631949</v>
      </c>
      <c r="AJ49" s="58">
        <v>914.3</v>
      </c>
      <c r="AK49" s="58">
        <v>837.07986999999991</v>
      </c>
      <c r="AL49" s="58">
        <v>832.70442740346994</v>
      </c>
      <c r="AM49">
        <f t="shared" si="0"/>
        <v>18.5</v>
      </c>
      <c r="AN49" s="115">
        <f t="shared" si="1"/>
        <v>0.19432773109243698</v>
      </c>
      <c r="AO49" s="148">
        <f t="shared" si="2"/>
        <v>0.20352035203520349</v>
      </c>
      <c r="AP49" s="148">
        <f t="shared" si="3"/>
        <v>0.21264367816091953</v>
      </c>
      <c r="AQ49" s="148">
        <f t="shared" si="4"/>
        <v>10.408805342543374</v>
      </c>
      <c r="AR49" s="148">
        <f t="shared" si="5"/>
        <v>0.82222222222222219</v>
      </c>
      <c r="AS49" s="50">
        <v>26</v>
      </c>
      <c r="AT49" s="158">
        <v>0.82222222222222219</v>
      </c>
      <c r="AU49" s="158">
        <v>13.559784082526912</v>
      </c>
      <c r="AV49" s="158">
        <v>0.95446153647983012</v>
      </c>
      <c r="AW49" s="158">
        <v>0.78477948555008248</v>
      </c>
      <c r="AX49" s="158">
        <v>36.457194057368362</v>
      </c>
    </row>
    <row r="50" spans="1:50" x14ac:dyDescent="0.25">
      <c r="A50" s="59" t="s">
        <v>93</v>
      </c>
      <c r="B50" s="65">
        <v>43699</v>
      </c>
      <c r="C50" s="59" t="s">
        <v>97</v>
      </c>
      <c r="D50" s="59" t="s">
        <v>106</v>
      </c>
      <c r="E50" s="59" t="s">
        <v>95</v>
      </c>
      <c r="F50" s="64">
        <v>60</v>
      </c>
      <c r="G50" s="66">
        <f t="shared" si="6"/>
        <v>1143.2000000000003</v>
      </c>
      <c r="M50" s="51">
        <v>43688</v>
      </c>
      <c r="N50">
        <v>32</v>
      </c>
      <c r="O50">
        <v>0</v>
      </c>
      <c r="P50">
        <v>4.4000000000000004</v>
      </c>
      <c r="Q50">
        <v>30.6</v>
      </c>
      <c r="R50">
        <v>21.6</v>
      </c>
      <c r="S50">
        <v>91</v>
      </c>
      <c r="T50">
        <v>69</v>
      </c>
      <c r="U50">
        <v>11.2</v>
      </c>
      <c r="V50">
        <v>12.4</v>
      </c>
      <c r="W50">
        <v>3.5</v>
      </c>
      <c r="Y50" s="50">
        <v>932.9</v>
      </c>
      <c r="Z50" s="61">
        <v>43688</v>
      </c>
      <c r="AA50" s="56">
        <v>2019</v>
      </c>
      <c r="AB50" s="56">
        <v>223</v>
      </c>
      <c r="AC50" s="56">
        <v>48</v>
      </c>
      <c r="AD50" s="56">
        <v>30.6</v>
      </c>
      <c r="AE50" s="56">
        <v>21.6</v>
      </c>
      <c r="AF50" s="56">
        <v>26.1</v>
      </c>
      <c r="AG50" s="57">
        <v>18.600000000000001</v>
      </c>
      <c r="AH50" s="57">
        <v>18.518924999999999</v>
      </c>
      <c r="AI50" s="57">
        <v>18.398613265638765</v>
      </c>
      <c r="AJ50" s="58">
        <v>932.9</v>
      </c>
      <c r="AK50" s="58">
        <v>855.59879499999988</v>
      </c>
      <c r="AL50" s="58">
        <v>851.10304066910874</v>
      </c>
      <c r="AM50">
        <f t="shared" si="0"/>
        <v>18.600000000000001</v>
      </c>
      <c r="AN50" s="115">
        <f t="shared" si="1"/>
        <v>0.1953781512605042</v>
      </c>
      <c r="AO50" s="148">
        <f t="shared" si="2"/>
        <v>0.20462046204620463</v>
      </c>
      <c r="AP50" s="148">
        <f t="shared" si="3"/>
        <v>0.21379310344827587</v>
      </c>
      <c r="AQ50" s="148">
        <f t="shared" si="4"/>
        <v>10.638788008363859</v>
      </c>
      <c r="AR50" s="148">
        <f t="shared" si="5"/>
        <v>0.82666666666666677</v>
      </c>
      <c r="AS50" s="50">
        <v>26.1</v>
      </c>
      <c r="AT50" s="158">
        <v>0.82666666666666677</v>
      </c>
      <c r="AU50" s="158">
        <v>13.545002154867248</v>
      </c>
      <c r="AV50" s="158">
        <v>0.95867438586283438</v>
      </c>
      <c r="AW50" s="158">
        <v>0.7925041589799432</v>
      </c>
      <c r="AX50" s="158">
        <v>37.249698216348307</v>
      </c>
    </row>
    <row r="51" spans="1:50" x14ac:dyDescent="0.25">
      <c r="A51" s="59"/>
      <c r="B51" s="65">
        <v>43701</v>
      </c>
      <c r="C51" s="59"/>
      <c r="E51" s="59" t="s">
        <v>107</v>
      </c>
      <c r="F51" s="64"/>
      <c r="G51" s="66">
        <f t="shared" si="6"/>
        <v>1179.9000000000003</v>
      </c>
      <c r="M51" s="51">
        <v>43689</v>
      </c>
      <c r="N51">
        <v>32</v>
      </c>
      <c r="O51">
        <v>0</v>
      </c>
      <c r="P51">
        <v>5</v>
      </c>
      <c r="Q51">
        <v>30.8</v>
      </c>
      <c r="R51">
        <v>21.6</v>
      </c>
      <c r="S51">
        <v>87</v>
      </c>
      <c r="T51">
        <v>61</v>
      </c>
      <c r="U51">
        <v>10.199999999999999</v>
      </c>
      <c r="V51">
        <v>14.7</v>
      </c>
      <c r="W51">
        <v>8.4</v>
      </c>
      <c r="Y51" s="50">
        <v>951.6</v>
      </c>
      <c r="Z51" s="61">
        <v>43689</v>
      </c>
      <c r="AA51" s="56">
        <v>2019</v>
      </c>
      <c r="AB51" s="56">
        <v>224</v>
      </c>
      <c r="AC51" s="56">
        <v>49</v>
      </c>
      <c r="AD51" s="56">
        <v>30.8</v>
      </c>
      <c r="AE51" s="56">
        <v>21.6</v>
      </c>
      <c r="AF51" s="56">
        <v>26.200000000000003</v>
      </c>
      <c r="AG51" s="57">
        <v>18.700000000000003</v>
      </c>
      <c r="AH51" s="57">
        <v>18.514542499999997</v>
      </c>
      <c r="AI51" s="57">
        <v>18.36838271226171</v>
      </c>
      <c r="AJ51" s="58">
        <v>951.6</v>
      </c>
      <c r="AK51" s="58">
        <v>874.11333749999983</v>
      </c>
      <c r="AL51" s="58">
        <v>869.47142338137041</v>
      </c>
      <c r="AM51">
        <f t="shared" si="0"/>
        <v>18.700000000000003</v>
      </c>
      <c r="AN51" s="115">
        <f t="shared" si="1"/>
        <v>0.19642857142857145</v>
      </c>
      <c r="AO51" s="148">
        <f t="shared" si="2"/>
        <v>0.20572057205720573</v>
      </c>
      <c r="AP51" s="148">
        <f t="shared" si="3"/>
        <v>0.21494252873563222</v>
      </c>
      <c r="AQ51" s="148">
        <f t="shared" si="4"/>
        <v>10.86839279226713</v>
      </c>
      <c r="AR51" s="148">
        <f t="shared" si="5"/>
        <v>0.83111111111111124</v>
      </c>
      <c r="AS51" s="50">
        <v>26.200000000000003</v>
      </c>
      <c r="AT51" s="158">
        <v>0.83111111111111124</v>
      </c>
      <c r="AU51" s="158">
        <v>13.530083772566018</v>
      </c>
      <c r="AV51" s="158">
        <v>0.96292612481868511</v>
      </c>
      <c r="AW51" s="158">
        <v>0.80029860151597398</v>
      </c>
      <c r="AX51" s="158">
        <v>38.049996817864283</v>
      </c>
    </row>
    <row r="52" spans="1:50" x14ac:dyDescent="0.25">
      <c r="A52" s="59" t="s">
        <v>83</v>
      </c>
      <c r="B52" s="65">
        <v>43704</v>
      </c>
      <c r="C52" s="59" t="s">
        <v>98</v>
      </c>
      <c r="D52" s="59"/>
      <c r="E52" s="59"/>
      <c r="F52" s="64"/>
      <c r="G52" s="66">
        <f t="shared" si="6"/>
        <v>1235.8000000000002</v>
      </c>
      <c r="M52" s="51">
        <v>43690</v>
      </c>
      <c r="N52">
        <v>33</v>
      </c>
      <c r="O52">
        <v>0.6</v>
      </c>
      <c r="P52">
        <v>3.7</v>
      </c>
      <c r="Q52">
        <v>30</v>
      </c>
      <c r="R52">
        <v>22.8</v>
      </c>
      <c r="S52">
        <v>84</v>
      </c>
      <c r="T52">
        <v>84</v>
      </c>
      <c r="U52">
        <v>6.2</v>
      </c>
      <c r="V52">
        <v>12.4</v>
      </c>
      <c r="W52">
        <v>4</v>
      </c>
      <c r="Y52" s="50">
        <v>970.5</v>
      </c>
      <c r="Z52" s="61">
        <v>43690</v>
      </c>
      <c r="AA52" s="56">
        <v>2019</v>
      </c>
      <c r="AB52" s="56">
        <v>225</v>
      </c>
      <c r="AC52" s="56">
        <v>50</v>
      </c>
      <c r="AD52" s="56">
        <v>30</v>
      </c>
      <c r="AE52" s="56">
        <v>22.8</v>
      </c>
      <c r="AF52" s="56">
        <v>26.4</v>
      </c>
      <c r="AG52" s="57">
        <v>18.899999999999999</v>
      </c>
      <c r="AH52" s="57">
        <v>18.971640000000004</v>
      </c>
      <c r="AI52" s="57">
        <v>18.900701776835952</v>
      </c>
      <c r="AJ52" s="58">
        <v>970.5</v>
      </c>
      <c r="AK52" s="58">
        <v>893.08497749999981</v>
      </c>
      <c r="AL52" s="58">
        <v>888.37212515820636</v>
      </c>
      <c r="AM52">
        <f t="shared" si="0"/>
        <v>18.899999999999999</v>
      </c>
      <c r="AN52" s="115">
        <f t="shared" si="1"/>
        <v>0.19852941176470587</v>
      </c>
      <c r="AO52" s="148">
        <f t="shared" si="2"/>
        <v>0.20792079207920788</v>
      </c>
      <c r="AP52" s="148">
        <f t="shared" si="3"/>
        <v>0.21724137931034482</v>
      </c>
      <c r="AQ52" s="148">
        <f t="shared" si="4"/>
        <v>11.10465156447758</v>
      </c>
      <c r="AR52" s="148">
        <f t="shared" si="5"/>
        <v>0.84</v>
      </c>
      <c r="AS52" s="50">
        <v>26.4</v>
      </c>
      <c r="AT52" s="158">
        <v>0.84</v>
      </c>
      <c r="AU52" s="158">
        <v>13.515034995701098</v>
      </c>
      <c r="AV52" s="158">
        <v>0.96721502622518707</v>
      </c>
      <c r="AW52" s="158">
        <v>0.81246062202915714</v>
      </c>
      <c r="AX52" s="158">
        <v>38.86245743989344</v>
      </c>
    </row>
    <row r="53" spans="1:50" ht="30" x14ac:dyDescent="0.25">
      <c r="A53" s="59" t="s">
        <v>100</v>
      </c>
      <c r="B53" s="65">
        <v>43706</v>
      </c>
      <c r="C53" s="59"/>
      <c r="D53" s="59" t="s">
        <v>108</v>
      </c>
      <c r="E53" s="68" t="s">
        <v>91</v>
      </c>
      <c r="F53" s="64">
        <v>67</v>
      </c>
      <c r="G53" s="66">
        <f t="shared" si="6"/>
        <v>1274.8000000000002</v>
      </c>
      <c r="M53" s="51">
        <v>43691</v>
      </c>
      <c r="N53">
        <v>33</v>
      </c>
      <c r="O53">
        <v>3.8</v>
      </c>
      <c r="P53">
        <v>3.2</v>
      </c>
      <c r="Q53">
        <v>29</v>
      </c>
      <c r="R53">
        <v>22.4</v>
      </c>
      <c r="S53">
        <v>90</v>
      </c>
      <c r="T53">
        <v>70</v>
      </c>
      <c r="U53">
        <v>7.3</v>
      </c>
      <c r="V53">
        <v>10.9</v>
      </c>
      <c r="W53">
        <v>2.4</v>
      </c>
      <c r="Y53" s="50">
        <v>988.7</v>
      </c>
      <c r="Z53" s="61">
        <v>43691</v>
      </c>
      <c r="AA53" s="56">
        <v>2019</v>
      </c>
      <c r="AB53" s="56">
        <v>226</v>
      </c>
      <c r="AC53" s="56">
        <v>51</v>
      </c>
      <c r="AD53" s="56">
        <v>29</v>
      </c>
      <c r="AE53" s="56">
        <v>22.4</v>
      </c>
      <c r="AF53" s="56">
        <v>25.7</v>
      </c>
      <c r="AG53" s="57">
        <v>18.2</v>
      </c>
      <c r="AH53" s="57">
        <v>18.265670000000004</v>
      </c>
      <c r="AI53" s="57">
        <v>18.20064329543295</v>
      </c>
      <c r="AJ53" s="58">
        <v>988.7</v>
      </c>
      <c r="AK53" s="58">
        <v>911.35064749999981</v>
      </c>
      <c r="AL53" s="58">
        <v>906.57276845363936</v>
      </c>
      <c r="AM53">
        <f t="shared" si="0"/>
        <v>18.2</v>
      </c>
      <c r="AN53" s="115">
        <f t="shared" si="1"/>
        <v>0.19117647058823528</v>
      </c>
      <c r="AO53" s="148">
        <f t="shared" si="2"/>
        <v>0.20022002200220021</v>
      </c>
      <c r="AP53" s="148">
        <f t="shared" si="3"/>
        <v>0.20919540229885056</v>
      </c>
      <c r="AQ53" s="148">
        <f t="shared" si="4"/>
        <v>11.332159605670492</v>
      </c>
      <c r="AR53" s="148">
        <f t="shared" si="5"/>
        <v>0.80888888888888888</v>
      </c>
      <c r="AS53" s="50">
        <v>25.7</v>
      </c>
      <c r="AT53" s="158">
        <v>0.80888888888888888</v>
      </c>
      <c r="AU53" s="158">
        <v>13.4998617764461</v>
      </c>
      <c r="AV53" s="158">
        <v>0.97153939371286169</v>
      </c>
      <c r="AW53" s="158">
        <v>0.78586742069218141</v>
      </c>
      <c r="AX53" s="158">
        <v>39.648324860585625</v>
      </c>
    </row>
    <row r="54" spans="1:50" ht="30" x14ac:dyDescent="0.25">
      <c r="A54" s="59" t="s">
        <v>3</v>
      </c>
      <c r="B54" s="65">
        <v>43717</v>
      </c>
      <c r="C54" s="59"/>
      <c r="D54" s="59" t="s">
        <v>109</v>
      </c>
      <c r="E54" s="68" t="s">
        <v>91</v>
      </c>
      <c r="F54" s="64">
        <v>78</v>
      </c>
      <c r="G54" s="66">
        <f t="shared" si="6"/>
        <v>1470.4000000000005</v>
      </c>
      <c r="M54" s="51">
        <v>43692</v>
      </c>
      <c r="N54">
        <v>33</v>
      </c>
      <c r="O54">
        <v>0</v>
      </c>
      <c r="P54">
        <v>4.5</v>
      </c>
      <c r="Q54">
        <v>31</v>
      </c>
      <c r="R54">
        <v>23</v>
      </c>
      <c r="S54">
        <v>88</v>
      </c>
      <c r="T54">
        <v>64</v>
      </c>
      <c r="U54">
        <v>8.5</v>
      </c>
      <c r="V54">
        <v>16</v>
      </c>
      <c r="W54">
        <v>5.6</v>
      </c>
      <c r="Y54" s="50">
        <v>1008.2</v>
      </c>
      <c r="Z54" s="61">
        <v>43692</v>
      </c>
      <c r="AA54" s="56">
        <v>2019</v>
      </c>
      <c r="AB54" s="56">
        <v>227</v>
      </c>
      <c r="AC54" s="56">
        <v>52</v>
      </c>
      <c r="AD54" s="56">
        <v>31</v>
      </c>
      <c r="AE54" s="56">
        <v>23</v>
      </c>
      <c r="AF54" s="56">
        <v>27</v>
      </c>
      <c r="AG54" s="57">
        <v>19.5</v>
      </c>
      <c r="AH54" s="57">
        <v>19.091449999999998</v>
      </c>
      <c r="AI54" s="57">
        <v>19.005568300517421</v>
      </c>
      <c r="AJ54" s="58">
        <v>1008.2</v>
      </c>
      <c r="AK54" s="58">
        <v>930.44209749999982</v>
      </c>
      <c r="AL54" s="58">
        <v>925.57833675415679</v>
      </c>
      <c r="AM54">
        <f t="shared" si="0"/>
        <v>19.5</v>
      </c>
      <c r="AN54" s="115">
        <f t="shared" si="1"/>
        <v>0.20483193277310924</v>
      </c>
      <c r="AO54" s="148">
        <f t="shared" si="2"/>
        <v>0.21452145214521451</v>
      </c>
      <c r="AP54" s="148">
        <f t="shared" si="3"/>
        <v>0.22413793103448276</v>
      </c>
      <c r="AQ54" s="148">
        <f t="shared" si="4"/>
        <v>11.56972920942696</v>
      </c>
      <c r="AR54" s="148">
        <f t="shared" si="5"/>
        <v>0.8666666666666667</v>
      </c>
      <c r="AS54" s="50">
        <v>27</v>
      </c>
      <c r="AT54" s="158">
        <v>0.8666666666666667</v>
      </c>
      <c r="AU54" s="158">
        <v>13.484569956706608</v>
      </c>
      <c r="AV54" s="158">
        <v>0.97589756233861691</v>
      </c>
      <c r="AW54" s="158">
        <v>0.84577788736013471</v>
      </c>
      <c r="AX54" s="158">
        <v>40.49410274794576</v>
      </c>
    </row>
    <row r="55" spans="1:50" x14ac:dyDescent="0.25">
      <c r="M55" s="51">
        <v>43693</v>
      </c>
      <c r="N55">
        <v>33</v>
      </c>
      <c r="O55">
        <v>0</v>
      </c>
      <c r="P55">
        <v>5.5</v>
      </c>
      <c r="Q55">
        <v>31.6</v>
      </c>
      <c r="R55">
        <v>23.2</v>
      </c>
      <c r="S55">
        <v>87</v>
      </c>
      <c r="T55">
        <v>60</v>
      </c>
      <c r="U55">
        <v>8.1999999999999993</v>
      </c>
      <c r="V55">
        <v>18</v>
      </c>
      <c r="W55">
        <v>9.1999999999999993</v>
      </c>
      <c r="Y55" s="50">
        <v>1028.1000000000001</v>
      </c>
      <c r="Z55" s="61">
        <v>43693</v>
      </c>
      <c r="AA55" s="56">
        <v>2019</v>
      </c>
      <c r="AB55" s="56">
        <v>228</v>
      </c>
      <c r="AC55" s="56">
        <v>53</v>
      </c>
      <c r="AD55" s="56">
        <v>31.6</v>
      </c>
      <c r="AE55" s="56">
        <v>23.2</v>
      </c>
      <c r="AF55" s="56">
        <v>27.4</v>
      </c>
      <c r="AG55" s="57">
        <v>19.899999999999999</v>
      </c>
      <c r="AH55" s="57">
        <v>19.024147500000002</v>
      </c>
      <c r="AI55" s="57">
        <v>18.907963392698939</v>
      </c>
      <c r="AJ55" s="58">
        <v>1028.1000000000001</v>
      </c>
      <c r="AK55" s="58">
        <v>949.46624499999984</v>
      </c>
      <c r="AL55" s="58">
        <v>944.48630014685568</v>
      </c>
      <c r="AM55">
        <f t="shared" si="0"/>
        <v>19.899999999999999</v>
      </c>
      <c r="AN55" s="115">
        <f t="shared" si="1"/>
        <v>0.20903361344537813</v>
      </c>
      <c r="AO55" s="148">
        <f t="shared" si="2"/>
        <v>0.2189218921892189</v>
      </c>
      <c r="AP55" s="148">
        <f t="shared" si="3"/>
        <v>0.22873563218390802</v>
      </c>
      <c r="AQ55" s="148">
        <f t="shared" si="4"/>
        <v>11.806078751835695</v>
      </c>
      <c r="AR55" s="148">
        <f t="shared" si="5"/>
        <v>0.88444444444444437</v>
      </c>
      <c r="AS55" s="50">
        <v>27.4</v>
      </c>
      <c r="AT55" s="158">
        <v>0.88444444444444437</v>
      </c>
      <c r="AU55" s="158">
        <v>13.469165266154846</v>
      </c>
      <c r="AV55" s="158">
        <v>0.980287899145869</v>
      </c>
      <c r="AW55" s="158">
        <v>0.86701018635567961</v>
      </c>
      <c r="AX55" s="158">
        <v>41.361112934301438</v>
      </c>
    </row>
    <row r="56" spans="1:50" x14ac:dyDescent="0.25">
      <c r="A56" s="46" t="s">
        <v>110</v>
      </c>
      <c r="D56" s="103" t="s">
        <v>287</v>
      </c>
      <c r="E56" s="149"/>
      <c r="M56" s="51">
        <v>43694</v>
      </c>
      <c r="N56">
        <v>33</v>
      </c>
      <c r="O56">
        <v>0</v>
      </c>
      <c r="P56">
        <v>6.3</v>
      </c>
      <c r="Q56">
        <v>32.200000000000003</v>
      </c>
      <c r="R56">
        <v>22.4</v>
      </c>
      <c r="S56">
        <v>97</v>
      </c>
      <c r="T56">
        <v>61</v>
      </c>
      <c r="U56">
        <v>7.1</v>
      </c>
      <c r="V56">
        <v>18.100000000000001</v>
      </c>
      <c r="W56">
        <v>10.1</v>
      </c>
      <c r="Y56" s="50">
        <v>1047.9000000000001</v>
      </c>
      <c r="Z56" s="61">
        <v>43694</v>
      </c>
      <c r="AA56" s="56">
        <v>2019</v>
      </c>
      <c r="AB56" s="56">
        <v>229</v>
      </c>
      <c r="AC56" s="56">
        <v>54</v>
      </c>
      <c r="AD56" s="56">
        <v>32.200000000000003</v>
      </c>
      <c r="AE56" s="56">
        <v>22.4</v>
      </c>
      <c r="AF56" s="56">
        <v>27.3</v>
      </c>
      <c r="AG56" s="57">
        <v>19.8</v>
      </c>
      <c r="AH56" s="57">
        <v>18.475927499999997</v>
      </c>
      <c r="AI56" s="57">
        <v>18.326651735926539</v>
      </c>
      <c r="AJ56" s="58">
        <v>1047.9000000000001</v>
      </c>
      <c r="AK56" s="58">
        <v>967.94217249999986</v>
      </c>
      <c r="AL56" s="58">
        <v>962.81295188278227</v>
      </c>
      <c r="AM56">
        <f t="shared" si="0"/>
        <v>19.8</v>
      </c>
      <c r="AN56" s="115">
        <f t="shared" si="1"/>
        <v>0.20798319327731093</v>
      </c>
      <c r="AO56" s="148">
        <f t="shared" si="2"/>
        <v>0.21782178217821782</v>
      </c>
      <c r="AP56" s="148">
        <f t="shared" si="3"/>
        <v>0.22758620689655173</v>
      </c>
      <c r="AQ56" s="148">
        <f t="shared" si="4"/>
        <v>12.035161898534778</v>
      </c>
      <c r="AR56" s="148">
        <f t="shared" si="5"/>
        <v>0.88</v>
      </c>
      <c r="AS56" s="50">
        <v>27.3</v>
      </c>
      <c r="AT56" s="158">
        <v>0.88</v>
      </c>
      <c r="AU56" s="158">
        <v>13.453653320648172</v>
      </c>
      <c r="AV56" s="158">
        <v>0.98470880361527102</v>
      </c>
      <c r="AW56" s="158">
        <v>0.86654374718143845</v>
      </c>
      <c r="AX56" s="158">
        <v>42.227656681482877</v>
      </c>
    </row>
    <row r="57" spans="1:50" x14ac:dyDescent="0.25">
      <c r="A57" s="56" t="s">
        <v>111</v>
      </c>
      <c r="B57" s="56" t="s">
        <v>112</v>
      </c>
      <c r="D57" s="149">
        <v>7.5</v>
      </c>
      <c r="E57" s="149" t="s">
        <v>288</v>
      </c>
      <c r="F57" s="50" t="s">
        <v>292</v>
      </c>
      <c r="M57" s="51">
        <v>43695</v>
      </c>
      <c r="N57">
        <v>33</v>
      </c>
      <c r="O57">
        <v>5.9</v>
      </c>
      <c r="P57">
        <v>4.5999999999999996</v>
      </c>
      <c r="Q57">
        <v>31</v>
      </c>
      <c r="R57">
        <v>24</v>
      </c>
      <c r="S57">
        <v>82</v>
      </c>
      <c r="T57">
        <v>64</v>
      </c>
      <c r="U57">
        <v>5.4</v>
      </c>
      <c r="V57">
        <v>12.5</v>
      </c>
      <c r="W57">
        <v>8.1999999999999993</v>
      </c>
      <c r="Y57" s="50">
        <v>1067.9000000000001</v>
      </c>
      <c r="Z57" s="61">
        <v>43695</v>
      </c>
      <c r="AA57" s="56">
        <v>2019</v>
      </c>
      <c r="AB57" s="56">
        <v>230</v>
      </c>
      <c r="AC57" s="56">
        <v>55</v>
      </c>
      <c r="AD57" s="56">
        <v>31</v>
      </c>
      <c r="AE57" s="56">
        <v>24</v>
      </c>
      <c r="AF57" s="56">
        <v>27.5</v>
      </c>
      <c r="AG57" s="57">
        <v>20</v>
      </c>
      <c r="AH57" s="57">
        <v>19.540956250000001</v>
      </c>
      <c r="AI57" s="57">
        <v>19.48273684628608</v>
      </c>
      <c r="AJ57" s="58">
        <v>1067.9000000000001</v>
      </c>
      <c r="AK57" s="58">
        <v>987.48312874999988</v>
      </c>
      <c r="AL57" s="58">
        <v>982.29568872906839</v>
      </c>
      <c r="AM57">
        <f t="shared" si="0"/>
        <v>20</v>
      </c>
      <c r="AN57" s="115">
        <f t="shared" si="1"/>
        <v>0.21008403361344538</v>
      </c>
      <c r="AO57" s="148">
        <f t="shared" si="2"/>
        <v>0.22002200220022</v>
      </c>
      <c r="AP57" s="148">
        <f t="shared" si="3"/>
        <v>0.22988505747126436</v>
      </c>
      <c r="AQ57" s="148">
        <f t="shared" si="4"/>
        <v>12.278696109113355</v>
      </c>
      <c r="AR57" s="148">
        <f t="shared" si="5"/>
        <v>0.88888888888888884</v>
      </c>
      <c r="AS57" s="50">
        <v>27.5</v>
      </c>
      <c r="AT57" s="158">
        <v>0.88888888888888884</v>
      </c>
      <c r="AU57" s="158">
        <v>13.438039621016491</v>
      </c>
      <c r="AV57" s="158">
        <v>0.98915870801030004</v>
      </c>
      <c r="AW57" s="158">
        <v>0.87925218489804446</v>
      </c>
      <c r="AX57" s="158">
        <v>43.10690886638092</v>
      </c>
    </row>
    <row r="58" spans="1:50" x14ac:dyDescent="0.25">
      <c r="A58" s="51">
        <v>43652</v>
      </c>
      <c r="B58">
        <v>1</v>
      </c>
      <c r="D58" s="149">
        <v>30</v>
      </c>
      <c r="E58" s="149" t="s">
        <v>289</v>
      </c>
      <c r="F58" s="50" t="s">
        <v>293</v>
      </c>
      <c r="M58" s="51">
        <v>43696</v>
      </c>
      <c r="N58">
        <v>33</v>
      </c>
      <c r="O58">
        <v>0</v>
      </c>
      <c r="P58">
        <v>3.1</v>
      </c>
      <c r="Q58">
        <v>28.2</v>
      </c>
      <c r="R58">
        <v>22.6</v>
      </c>
      <c r="S58">
        <v>90</v>
      </c>
      <c r="T58">
        <v>80</v>
      </c>
      <c r="U58">
        <v>5</v>
      </c>
      <c r="V58">
        <v>8.6</v>
      </c>
      <c r="W58">
        <v>0</v>
      </c>
      <c r="Y58" s="50">
        <v>1085.8000000000002</v>
      </c>
      <c r="Z58" s="61">
        <v>43696</v>
      </c>
      <c r="AA58" s="56">
        <v>2019</v>
      </c>
      <c r="AB58" s="56">
        <v>231</v>
      </c>
      <c r="AC58" s="56">
        <v>56</v>
      </c>
      <c r="AD58" s="56">
        <v>28.2</v>
      </c>
      <c r="AE58" s="56">
        <v>22.6</v>
      </c>
      <c r="AF58" s="56">
        <v>25.4</v>
      </c>
      <c r="AG58" s="57">
        <v>17.899999999999999</v>
      </c>
      <c r="AH58" s="57">
        <v>17.955719999999999</v>
      </c>
      <c r="AI58" s="57">
        <v>17.900545826427955</v>
      </c>
      <c r="AJ58" s="58">
        <v>1085.8000000000002</v>
      </c>
      <c r="AK58" s="58">
        <v>1005.4388487499999</v>
      </c>
      <c r="AL58" s="58">
        <v>1000.1962345554963</v>
      </c>
      <c r="AM58">
        <f t="shared" si="0"/>
        <v>17.899999999999999</v>
      </c>
      <c r="AN58" s="115">
        <f t="shared" si="1"/>
        <v>0.18802521008403358</v>
      </c>
      <c r="AO58" s="148">
        <f t="shared" si="2"/>
        <v>0.1969196919691969</v>
      </c>
      <c r="AP58" s="148">
        <f t="shared" si="3"/>
        <v>0.20574712643678159</v>
      </c>
      <c r="AQ58" s="148">
        <f t="shared" si="4"/>
        <v>12.502452931943704</v>
      </c>
      <c r="AR58" s="148">
        <f t="shared" si="5"/>
        <v>0.79555555555555546</v>
      </c>
      <c r="AS58" s="50">
        <v>25.4</v>
      </c>
      <c r="AT58" s="158">
        <v>0.79555555555555546</v>
      </c>
      <c r="AU58" s="158">
        <v>13.422329552203246</v>
      </c>
      <c r="AV58" s="158">
        <v>0.99363607762207495</v>
      </c>
      <c r="AW58" s="158">
        <v>0.79049270175267283</v>
      </c>
      <c r="AX58" s="158">
        <v>43.897401568133596</v>
      </c>
    </row>
    <row r="59" spans="1:50" x14ac:dyDescent="0.25">
      <c r="A59" s="51">
        <v>43654</v>
      </c>
      <c r="B59">
        <v>1</v>
      </c>
      <c r="D59" s="149">
        <v>30</v>
      </c>
      <c r="E59" s="149" t="s">
        <v>290</v>
      </c>
      <c r="F59" s="50" t="s">
        <v>294</v>
      </c>
      <c r="M59" s="51">
        <v>43697</v>
      </c>
      <c r="N59">
        <v>34</v>
      </c>
      <c r="O59">
        <v>0.5</v>
      </c>
      <c r="P59">
        <v>3.2</v>
      </c>
      <c r="Q59">
        <v>31.2</v>
      </c>
      <c r="R59">
        <v>22.6</v>
      </c>
      <c r="S59">
        <v>92</v>
      </c>
      <c r="T59">
        <v>65</v>
      </c>
      <c r="U59">
        <v>5</v>
      </c>
      <c r="V59">
        <v>16.100000000000001</v>
      </c>
      <c r="W59">
        <v>6.4</v>
      </c>
      <c r="Y59" s="50">
        <v>1105.2000000000003</v>
      </c>
      <c r="Z59" s="61">
        <v>43697</v>
      </c>
      <c r="AA59" s="56">
        <v>2019</v>
      </c>
      <c r="AB59" s="56">
        <v>232</v>
      </c>
      <c r="AC59" s="56">
        <v>57</v>
      </c>
      <c r="AD59" s="56">
        <v>31.2</v>
      </c>
      <c r="AE59" s="56">
        <v>22.6</v>
      </c>
      <c r="AF59" s="56">
        <v>26.9</v>
      </c>
      <c r="AG59" s="57">
        <v>19.399999999999999</v>
      </c>
      <c r="AH59" s="57">
        <v>18.859246249999998</v>
      </c>
      <c r="AI59" s="57">
        <v>18.783850506389566</v>
      </c>
      <c r="AJ59" s="58">
        <v>1105.2000000000003</v>
      </c>
      <c r="AK59" s="58">
        <v>1024.2980949999999</v>
      </c>
      <c r="AL59" s="58">
        <v>1018.9800850618858</v>
      </c>
      <c r="AM59">
        <f t="shared" si="0"/>
        <v>19.399999999999999</v>
      </c>
      <c r="AN59" s="115">
        <f t="shared" si="1"/>
        <v>0.20378151260504199</v>
      </c>
      <c r="AO59" s="148">
        <f t="shared" si="2"/>
        <v>0.2134213421342134</v>
      </c>
      <c r="AP59" s="148">
        <f t="shared" si="3"/>
        <v>0.22298850574712642</v>
      </c>
      <c r="AQ59" s="148">
        <f t="shared" si="4"/>
        <v>12.737251063273572</v>
      </c>
      <c r="AR59" s="148">
        <f t="shared" si="5"/>
        <v>0.86222222222222211</v>
      </c>
      <c r="AS59" s="50">
        <v>26.9</v>
      </c>
      <c r="AT59" s="158">
        <v>0.86222222222222211</v>
      </c>
      <c r="AU59" s="158">
        <v>13.406528382744446</v>
      </c>
      <c r="AV59" s="158">
        <v>0.99813941091783309</v>
      </c>
      <c r="AW59" s="158">
        <v>0.86061798096915376</v>
      </c>
      <c r="AX59" s="158">
        <v>44.758019549102748</v>
      </c>
    </row>
    <row r="60" spans="1:50" x14ac:dyDescent="0.25">
      <c r="A60" s="51">
        <v>43658</v>
      </c>
      <c r="B60">
        <v>1</v>
      </c>
      <c r="D60" s="149">
        <v>40</v>
      </c>
      <c r="E60" s="149" t="s">
        <v>291</v>
      </c>
      <c r="F60" s="150" t="s">
        <v>295</v>
      </c>
      <c r="M60" s="51">
        <v>43698</v>
      </c>
      <c r="N60">
        <v>34</v>
      </c>
      <c r="O60">
        <v>0.8</v>
      </c>
      <c r="P60">
        <v>4.0999999999999996</v>
      </c>
      <c r="Q60">
        <v>30.2</v>
      </c>
      <c r="R60">
        <v>23</v>
      </c>
      <c r="S60">
        <v>90</v>
      </c>
      <c r="T60">
        <v>73</v>
      </c>
      <c r="U60">
        <v>7.1</v>
      </c>
      <c r="V60">
        <v>13.6</v>
      </c>
      <c r="W60">
        <v>4.5</v>
      </c>
      <c r="Y60" s="50">
        <v>1124.3000000000002</v>
      </c>
      <c r="Z60" s="61">
        <v>43698</v>
      </c>
      <c r="AA60" s="56">
        <v>2019</v>
      </c>
      <c r="AB60" s="56">
        <v>233</v>
      </c>
      <c r="AC60" s="56">
        <v>58</v>
      </c>
      <c r="AD60" s="56">
        <v>30.2</v>
      </c>
      <c r="AE60" s="56">
        <v>23</v>
      </c>
      <c r="AF60" s="56">
        <v>26.6</v>
      </c>
      <c r="AG60" s="57">
        <v>19.100000000000001</v>
      </c>
      <c r="AH60" s="57">
        <v>19.148890000000002</v>
      </c>
      <c r="AI60" s="57">
        <v>19.052640612511013</v>
      </c>
      <c r="AJ60" s="58">
        <v>1124.3000000000002</v>
      </c>
      <c r="AK60" s="58">
        <v>1043.4469849999998</v>
      </c>
      <c r="AL60" s="58">
        <v>1038.0327256743967</v>
      </c>
      <c r="AM60">
        <f t="shared" si="0"/>
        <v>19.100000000000001</v>
      </c>
      <c r="AN60" s="115">
        <f t="shared" si="1"/>
        <v>0.20063025210084034</v>
      </c>
      <c r="AO60" s="148">
        <f t="shared" si="2"/>
        <v>0.21012101210121012</v>
      </c>
      <c r="AP60" s="148">
        <f t="shared" si="3"/>
        <v>0.21954022988505748</v>
      </c>
      <c r="AQ60" s="148">
        <f t="shared" si="4"/>
        <v>12.97540907092996</v>
      </c>
      <c r="AR60" s="148">
        <f t="shared" si="5"/>
        <v>0.84888888888888892</v>
      </c>
      <c r="AS60" s="50">
        <v>26.6</v>
      </c>
      <c r="AT60" s="158">
        <v>0.84888888888888892</v>
      </c>
      <c r="AU60" s="158">
        <v>13.390641264570109</v>
      </c>
      <c r="AV60" s="158">
        <v>1</v>
      </c>
      <c r="AW60" s="158">
        <v>0.84888888888888892</v>
      </c>
      <c r="AX60" s="158">
        <v>45.606908437991635</v>
      </c>
    </row>
    <row r="61" spans="1:50" x14ac:dyDescent="0.25">
      <c r="A61" s="51">
        <v>43659</v>
      </c>
      <c r="B61">
        <v>1</v>
      </c>
      <c r="M61" s="51">
        <v>43699</v>
      </c>
      <c r="N61">
        <v>34</v>
      </c>
      <c r="O61">
        <v>0</v>
      </c>
      <c r="P61">
        <v>4.5</v>
      </c>
      <c r="Q61">
        <v>30.2</v>
      </c>
      <c r="R61">
        <v>22.6</v>
      </c>
      <c r="S61">
        <v>87</v>
      </c>
      <c r="T61">
        <v>64</v>
      </c>
      <c r="U61">
        <v>9.1</v>
      </c>
      <c r="V61">
        <v>12.6</v>
      </c>
      <c r="W61">
        <v>2.1</v>
      </c>
      <c r="Y61" s="50">
        <v>1143.2000000000003</v>
      </c>
      <c r="Z61" s="61">
        <v>43699</v>
      </c>
      <c r="AA61" s="56">
        <v>2019</v>
      </c>
      <c r="AB61" s="56">
        <v>234</v>
      </c>
      <c r="AC61" s="56">
        <v>59</v>
      </c>
      <c r="AD61" s="56">
        <v>30.2</v>
      </c>
      <c r="AE61" s="56">
        <v>22.6</v>
      </c>
      <c r="AF61" s="56">
        <v>26.4</v>
      </c>
      <c r="AG61" s="57">
        <v>18.899999999999999</v>
      </c>
      <c r="AH61" s="57">
        <v>18.956120000000002</v>
      </c>
      <c r="AI61" s="57">
        <v>18.854523424317176</v>
      </c>
      <c r="AJ61" s="58">
        <v>1143.2000000000003</v>
      </c>
      <c r="AK61" s="58">
        <v>1062.4031049999999</v>
      </c>
      <c r="AL61" s="58">
        <v>1056.8872490987139</v>
      </c>
      <c r="AM61">
        <f t="shared" si="0"/>
        <v>18.899999999999999</v>
      </c>
      <c r="AN61" s="115">
        <f t="shared" si="1"/>
        <v>0.19852941176470587</v>
      </c>
      <c r="AO61" s="148">
        <f t="shared" si="2"/>
        <v>0.20792079207920788</v>
      </c>
      <c r="AP61" s="148">
        <f t="shared" si="3"/>
        <v>0.21724137931034482</v>
      </c>
      <c r="AQ61" s="148">
        <f t="shared" si="4"/>
        <v>13.211090613733925</v>
      </c>
      <c r="AR61" s="148">
        <f t="shared" si="5"/>
        <v>0.84</v>
      </c>
      <c r="AS61" s="50">
        <v>26.4</v>
      </c>
      <c r="AT61" s="158">
        <v>0.84</v>
      </c>
      <c r="AU61" s="158">
        <v>13.374673233112448</v>
      </c>
      <c r="AV61" s="158">
        <v>1</v>
      </c>
      <c r="AW61" s="158">
        <v>0.84</v>
      </c>
      <c r="AX61" s="158">
        <v>46.446908437991638</v>
      </c>
    </row>
    <row r="62" spans="1:50" x14ac:dyDescent="0.25">
      <c r="A62" s="51">
        <v>43660</v>
      </c>
      <c r="B62">
        <v>1</v>
      </c>
      <c r="M62" s="51">
        <v>43700</v>
      </c>
      <c r="N62">
        <v>34</v>
      </c>
      <c r="O62">
        <v>9.1999999999999993</v>
      </c>
      <c r="P62">
        <v>4.5</v>
      </c>
      <c r="Q62">
        <v>31</v>
      </c>
      <c r="R62">
        <v>20.8</v>
      </c>
      <c r="S62">
        <v>90</v>
      </c>
      <c r="T62">
        <v>66</v>
      </c>
      <c r="U62">
        <v>8.9</v>
      </c>
      <c r="V62">
        <v>14.3</v>
      </c>
      <c r="W62">
        <v>6.6</v>
      </c>
      <c r="Y62" s="50">
        <v>1161.6000000000004</v>
      </c>
      <c r="Z62" s="61">
        <v>43700</v>
      </c>
      <c r="AA62" s="56">
        <v>2019</v>
      </c>
      <c r="AB62" s="56">
        <v>235</v>
      </c>
      <c r="AC62" s="56">
        <v>60</v>
      </c>
      <c r="AD62" s="56">
        <v>31</v>
      </c>
      <c r="AE62" s="56">
        <v>20.8</v>
      </c>
      <c r="AF62" s="56">
        <v>25.9</v>
      </c>
      <c r="AG62" s="57">
        <v>18.399999999999999</v>
      </c>
      <c r="AH62" s="57">
        <v>18.102536250000004</v>
      </c>
      <c r="AI62" s="57">
        <v>17.955797499826382</v>
      </c>
      <c r="AJ62" s="58">
        <v>1161.6000000000004</v>
      </c>
      <c r="AK62" s="58">
        <v>1080.5056412499998</v>
      </c>
      <c r="AL62" s="58">
        <v>1074.8430465985402</v>
      </c>
      <c r="AM62">
        <f t="shared" si="0"/>
        <v>18.399999999999999</v>
      </c>
      <c r="AN62" s="115">
        <f t="shared" si="1"/>
        <v>0.19327731092436973</v>
      </c>
      <c r="AO62" s="148">
        <f t="shared" si="2"/>
        <v>0.20242024202420239</v>
      </c>
      <c r="AP62" s="148">
        <f t="shared" si="3"/>
        <v>0.21149425287356322</v>
      </c>
      <c r="AQ62" s="148">
        <f t="shared" si="4"/>
        <v>13.435538082481752</v>
      </c>
      <c r="AR62" s="148">
        <f t="shared" si="5"/>
        <v>0.81777777777777771</v>
      </c>
      <c r="AS62" s="50">
        <v>25.9</v>
      </c>
      <c r="AT62" s="158">
        <v>0.81777777777777771</v>
      </c>
      <c r="AU62" s="158">
        <v>13.358629207705116</v>
      </c>
      <c r="AV62" s="158">
        <v>1</v>
      </c>
      <c r="AW62" s="158">
        <v>0.81777777777777771</v>
      </c>
      <c r="AX62" s="158">
        <v>47.264686215769416</v>
      </c>
    </row>
    <row r="63" spans="1:50" x14ac:dyDescent="0.25">
      <c r="A63" s="51">
        <v>43661</v>
      </c>
      <c r="B63">
        <v>1</v>
      </c>
      <c r="M63" s="51">
        <v>43701</v>
      </c>
      <c r="N63">
        <v>34</v>
      </c>
      <c r="O63">
        <v>0</v>
      </c>
      <c r="P63">
        <v>4</v>
      </c>
      <c r="Q63">
        <v>30</v>
      </c>
      <c r="R63">
        <v>21.6</v>
      </c>
      <c r="S63">
        <v>90</v>
      </c>
      <c r="T63">
        <v>64</v>
      </c>
      <c r="U63">
        <v>8.5</v>
      </c>
      <c r="V63">
        <v>13.7</v>
      </c>
      <c r="W63">
        <v>1.9</v>
      </c>
      <c r="Y63" s="50">
        <v>1179.9000000000003</v>
      </c>
      <c r="Z63" s="61">
        <v>43701</v>
      </c>
      <c r="AA63" s="56">
        <v>2019</v>
      </c>
      <c r="AB63" s="56">
        <v>236</v>
      </c>
      <c r="AC63" s="56">
        <v>61</v>
      </c>
      <c r="AD63" s="56">
        <v>30</v>
      </c>
      <c r="AE63" s="56">
        <v>21.6</v>
      </c>
      <c r="AF63" s="56">
        <v>25.8</v>
      </c>
      <c r="AG63" s="57">
        <v>18.3</v>
      </c>
      <c r="AH63" s="57">
        <v>18.383579999999998</v>
      </c>
      <c r="AI63" s="57">
        <v>18.300818739641944</v>
      </c>
      <c r="AJ63" s="58">
        <v>1179.9000000000003</v>
      </c>
      <c r="AK63" s="58">
        <v>1098.8892212499998</v>
      </c>
      <c r="AL63" s="58">
        <v>1093.1438653381822</v>
      </c>
      <c r="AM63">
        <f t="shared" si="0"/>
        <v>18.3</v>
      </c>
      <c r="AN63" s="115">
        <f t="shared" si="1"/>
        <v>0.19222689075630253</v>
      </c>
      <c r="AO63" s="148">
        <f t="shared" si="2"/>
        <v>0.20132013201320131</v>
      </c>
      <c r="AP63" s="148">
        <f t="shared" si="3"/>
        <v>0.2103448275862069</v>
      </c>
      <c r="AQ63" s="148">
        <f t="shared" si="4"/>
        <v>13.664298316727278</v>
      </c>
      <c r="AR63" s="148">
        <f t="shared" si="5"/>
        <v>0.81333333333333335</v>
      </c>
      <c r="AS63" s="50">
        <v>25.8</v>
      </c>
      <c r="AT63" s="158">
        <v>0.81333333333333335</v>
      </c>
      <c r="AU63" s="158">
        <v>13.342513992258082</v>
      </c>
      <c r="AV63" s="158">
        <v>1</v>
      </c>
      <c r="AW63" s="158">
        <v>0.81333333333333335</v>
      </c>
      <c r="AX63" s="158">
        <v>48.078019549102748</v>
      </c>
    </row>
    <row r="64" spans="1:50" x14ac:dyDescent="0.25">
      <c r="A64" s="51">
        <v>43662</v>
      </c>
      <c r="B64">
        <v>1</v>
      </c>
      <c r="M64" s="51">
        <v>43702</v>
      </c>
      <c r="N64">
        <v>34</v>
      </c>
      <c r="O64">
        <v>3.5</v>
      </c>
      <c r="P64">
        <v>5.7</v>
      </c>
      <c r="Q64">
        <v>32</v>
      </c>
      <c r="R64">
        <v>21</v>
      </c>
      <c r="S64">
        <v>93</v>
      </c>
      <c r="T64">
        <v>55</v>
      </c>
      <c r="U64">
        <v>9.8000000000000007</v>
      </c>
      <c r="V64">
        <v>17.600000000000001</v>
      </c>
      <c r="W64">
        <v>8.9</v>
      </c>
      <c r="Y64" s="50">
        <v>1198.9000000000003</v>
      </c>
      <c r="Z64" s="61">
        <v>43702</v>
      </c>
      <c r="AA64" s="56">
        <v>2019</v>
      </c>
      <c r="AB64" s="56">
        <v>237</v>
      </c>
      <c r="AC64" s="56">
        <v>62</v>
      </c>
      <c r="AD64" s="56">
        <v>32</v>
      </c>
      <c r="AE64" s="56">
        <v>21</v>
      </c>
      <c r="AF64" s="56">
        <v>26.5</v>
      </c>
      <c r="AG64" s="57">
        <v>19</v>
      </c>
      <c r="AH64" s="57">
        <v>17.930431250000002</v>
      </c>
      <c r="AI64" s="57">
        <v>17.791182220597818</v>
      </c>
      <c r="AJ64" s="58">
        <v>1198.9000000000003</v>
      </c>
      <c r="AK64" s="58">
        <v>1116.8196524999998</v>
      </c>
      <c r="AL64" s="58">
        <v>1110.9350475587801</v>
      </c>
      <c r="AM64">
        <f t="shared" si="0"/>
        <v>19</v>
      </c>
      <c r="AN64" s="115">
        <f t="shared" si="1"/>
        <v>0.19957983193277309</v>
      </c>
      <c r="AO64" s="148">
        <f t="shared" si="2"/>
        <v>0.20902090209020902</v>
      </c>
      <c r="AP64" s="148">
        <f t="shared" si="3"/>
        <v>0.21839080459770116</v>
      </c>
      <c r="AQ64" s="148">
        <f t="shared" si="4"/>
        <v>13.88668809448475</v>
      </c>
      <c r="AR64" s="148">
        <f t="shared" si="5"/>
        <v>0.84444444444444444</v>
      </c>
      <c r="AS64" s="50">
        <v>26.5</v>
      </c>
      <c r="AT64" s="158">
        <v>0.84444444444444444</v>
      </c>
      <c r="AU64" s="158">
        <v>13.326332276192796</v>
      </c>
      <c r="AV64" s="158">
        <v>1</v>
      </c>
      <c r="AW64" s="158">
        <v>0.84444444444444444</v>
      </c>
      <c r="AX64" s="158">
        <v>48.92246399354719</v>
      </c>
    </row>
    <row r="65" spans="1:50" x14ac:dyDescent="0.25">
      <c r="A65" s="51">
        <v>43664</v>
      </c>
      <c r="B65">
        <v>1</v>
      </c>
      <c r="M65" s="51">
        <v>43703</v>
      </c>
      <c r="N65">
        <v>34</v>
      </c>
      <c r="O65">
        <v>0</v>
      </c>
      <c r="P65">
        <v>6</v>
      </c>
      <c r="Q65">
        <v>30.8</v>
      </c>
      <c r="R65">
        <v>21.4</v>
      </c>
      <c r="S65">
        <v>86</v>
      </c>
      <c r="T65">
        <v>61</v>
      </c>
      <c r="U65">
        <v>9.6</v>
      </c>
      <c r="V65">
        <v>19.3</v>
      </c>
      <c r="W65">
        <v>10.5</v>
      </c>
      <c r="Y65" s="50">
        <v>1217.5000000000002</v>
      </c>
      <c r="Z65" s="61">
        <v>43703</v>
      </c>
      <c r="AA65" s="56">
        <v>2019</v>
      </c>
      <c r="AB65" s="56">
        <v>238</v>
      </c>
      <c r="AC65" s="56">
        <v>63</v>
      </c>
      <c r="AD65" s="56">
        <v>30.8</v>
      </c>
      <c r="AE65" s="56">
        <v>21.4</v>
      </c>
      <c r="AF65" s="56">
        <v>26.1</v>
      </c>
      <c r="AG65" s="57">
        <v>18.600000000000001</v>
      </c>
      <c r="AH65" s="57">
        <v>18.424641249999997</v>
      </c>
      <c r="AI65" s="57">
        <v>18.272949003107975</v>
      </c>
      <c r="AJ65" s="58">
        <v>1217.5000000000002</v>
      </c>
      <c r="AK65" s="58">
        <v>1135.2442937499998</v>
      </c>
      <c r="AL65" s="58">
        <v>1129.207996561888</v>
      </c>
      <c r="AM65">
        <f t="shared" si="0"/>
        <v>18.600000000000001</v>
      </c>
      <c r="AN65" s="115">
        <f t="shared" si="1"/>
        <v>0.1953781512605042</v>
      </c>
      <c r="AO65" s="148">
        <f t="shared" si="2"/>
        <v>0.20462046204620463</v>
      </c>
      <c r="AP65" s="148">
        <f t="shared" si="3"/>
        <v>0.21379310344827587</v>
      </c>
      <c r="AQ65" s="148">
        <f t="shared" si="4"/>
        <v>14.115099957023599</v>
      </c>
      <c r="AR65" s="148">
        <f t="shared" si="5"/>
        <v>0.82666666666666677</v>
      </c>
      <c r="AS65" s="50">
        <v>26.1</v>
      </c>
      <c r="AT65" s="158">
        <v>0.82666666666666677</v>
      </c>
      <c r="AU65" s="158">
        <v>13.3100886356226</v>
      </c>
      <c r="AV65" s="158">
        <v>1</v>
      </c>
      <c r="AW65" s="158">
        <v>0.82666666666666677</v>
      </c>
      <c r="AX65" s="158">
        <v>49.749130660213858</v>
      </c>
    </row>
    <row r="66" spans="1:50" x14ac:dyDescent="0.25">
      <c r="A66" s="51">
        <v>43666</v>
      </c>
      <c r="B66">
        <v>1</v>
      </c>
      <c r="M66" s="51">
        <v>43704</v>
      </c>
      <c r="N66">
        <v>35</v>
      </c>
      <c r="O66">
        <v>0</v>
      </c>
      <c r="P66">
        <v>6.2</v>
      </c>
      <c r="Q66">
        <v>31</v>
      </c>
      <c r="R66">
        <v>20.6</v>
      </c>
      <c r="S66">
        <v>86</v>
      </c>
      <c r="T66">
        <v>58</v>
      </c>
      <c r="U66">
        <v>7.8</v>
      </c>
      <c r="V66">
        <v>18.100000000000001</v>
      </c>
      <c r="W66">
        <v>7.5</v>
      </c>
      <c r="Y66" s="50">
        <v>1235.8000000000002</v>
      </c>
      <c r="Z66" s="61">
        <v>43704</v>
      </c>
      <c r="AA66" s="56">
        <v>2019</v>
      </c>
      <c r="AB66" s="56">
        <v>239</v>
      </c>
      <c r="AC66" s="56">
        <v>64</v>
      </c>
      <c r="AD66" s="56">
        <v>31</v>
      </c>
      <c r="AE66" s="56">
        <v>20.6</v>
      </c>
      <c r="AF66" s="56">
        <v>25.8</v>
      </c>
      <c r="AG66" s="57">
        <v>18.3</v>
      </c>
      <c r="AH66" s="57">
        <v>18.012635000000003</v>
      </c>
      <c r="AI66" s="57">
        <v>17.860363790672654</v>
      </c>
      <c r="AJ66" s="58">
        <v>1235.8000000000002</v>
      </c>
      <c r="AK66" s="58">
        <v>1153.2569287499998</v>
      </c>
      <c r="AL66" s="58">
        <v>1147.0683603525606</v>
      </c>
      <c r="AM66">
        <f t="shared" si="0"/>
        <v>18.3</v>
      </c>
      <c r="AN66" s="115">
        <f t="shared" si="1"/>
        <v>0.19222689075630253</v>
      </c>
      <c r="AO66" s="148">
        <f t="shared" si="2"/>
        <v>0.20132013201320131</v>
      </c>
      <c r="AP66" s="148">
        <f t="shared" si="3"/>
        <v>0.2103448275862069</v>
      </c>
      <c r="AQ66" s="148">
        <f t="shared" si="4"/>
        <v>14.338354504407008</v>
      </c>
      <c r="AR66" s="148">
        <f t="shared" si="5"/>
        <v>0.81333333333333335</v>
      </c>
      <c r="AS66" s="50">
        <v>25.8</v>
      </c>
      <c r="AT66" s="158">
        <v>0.81333333333333335</v>
      </c>
      <c r="AU66" s="158">
        <v>13.293787534763661</v>
      </c>
      <c r="AV66" s="158">
        <v>1</v>
      </c>
      <c r="AW66" s="158">
        <v>0.81333333333333335</v>
      </c>
      <c r="AX66" s="158">
        <v>50.56246399354719</v>
      </c>
    </row>
    <row r="67" spans="1:50" x14ac:dyDescent="0.25">
      <c r="A67" s="51">
        <v>43668</v>
      </c>
      <c r="B67">
        <v>1</v>
      </c>
      <c r="M67" s="51">
        <v>43705</v>
      </c>
      <c r="N67">
        <v>35</v>
      </c>
      <c r="O67">
        <v>0</v>
      </c>
      <c r="P67">
        <v>6.3</v>
      </c>
      <c r="Q67">
        <v>31.2</v>
      </c>
      <c r="R67">
        <v>21.2</v>
      </c>
      <c r="S67">
        <v>85</v>
      </c>
      <c r="T67">
        <v>64</v>
      </c>
      <c r="U67">
        <v>8.6999999999999993</v>
      </c>
      <c r="V67">
        <v>20</v>
      </c>
      <c r="W67">
        <v>10.4</v>
      </c>
      <c r="Y67" s="50">
        <v>1254.5000000000002</v>
      </c>
      <c r="Z67" s="61">
        <v>43705</v>
      </c>
      <c r="AA67" s="56">
        <v>2019</v>
      </c>
      <c r="AB67" s="56">
        <v>240</v>
      </c>
      <c r="AC67" s="56">
        <v>65</v>
      </c>
      <c r="AD67" s="56">
        <v>31.2</v>
      </c>
      <c r="AE67" s="56">
        <v>21.2</v>
      </c>
      <c r="AF67" s="56">
        <v>26.2</v>
      </c>
      <c r="AG67" s="57">
        <v>18.7</v>
      </c>
      <c r="AH67" s="57">
        <v>18.229937499999998</v>
      </c>
      <c r="AI67" s="57">
        <v>18.115814542313448</v>
      </c>
      <c r="AJ67" s="58">
        <v>1254.5000000000002</v>
      </c>
      <c r="AK67" s="58">
        <v>1171.4868662499998</v>
      </c>
      <c r="AL67" s="58">
        <v>1165.1841748948741</v>
      </c>
      <c r="AM67">
        <f t="shared" si="0"/>
        <v>18.7</v>
      </c>
      <c r="AN67" s="115">
        <f t="shared" si="1"/>
        <v>0.19642857142857142</v>
      </c>
      <c r="AO67" s="148">
        <f t="shared" si="2"/>
        <v>0.2057205720572057</v>
      </c>
      <c r="AP67" s="148">
        <f t="shared" si="3"/>
        <v>0.21494252873563219</v>
      </c>
      <c r="AQ67" s="148">
        <f t="shared" si="4"/>
        <v>14.564802186185926</v>
      </c>
      <c r="AR67" s="148">
        <f t="shared" si="5"/>
        <v>0.83111111111111113</v>
      </c>
      <c r="AS67" s="50">
        <v>26.2</v>
      </c>
      <c r="AT67" s="158">
        <v>0.83111111111111113</v>
      </c>
      <c r="AU67" s="158">
        <v>13.277433327562058</v>
      </c>
      <c r="AV67" s="158">
        <v>1</v>
      </c>
      <c r="AW67" s="158">
        <v>0.83111111111111113</v>
      </c>
      <c r="AX67" s="158">
        <v>51.393575104658304</v>
      </c>
    </row>
    <row r="68" spans="1:50" x14ac:dyDescent="0.25">
      <c r="A68" s="51">
        <v>43671</v>
      </c>
      <c r="B68">
        <v>1</v>
      </c>
      <c r="M68" s="51">
        <v>43706</v>
      </c>
      <c r="N68">
        <v>35</v>
      </c>
      <c r="O68">
        <v>0</v>
      </c>
      <c r="P68">
        <v>6</v>
      </c>
      <c r="Q68">
        <v>32.200000000000003</v>
      </c>
      <c r="R68">
        <v>23.4</v>
      </c>
      <c r="S68">
        <v>87</v>
      </c>
      <c r="T68">
        <v>60</v>
      </c>
      <c r="U68">
        <v>7</v>
      </c>
      <c r="V68">
        <v>18.7</v>
      </c>
      <c r="W68">
        <v>9.6999999999999993</v>
      </c>
      <c r="Y68" s="50">
        <v>1274.8000000000002</v>
      </c>
      <c r="Z68" s="61">
        <v>43706</v>
      </c>
      <c r="AA68" s="56">
        <v>2019</v>
      </c>
      <c r="AB68" s="56">
        <v>241</v>
      </c>
      <c r="AC68" s="56">
        <v>66</v>
      </c>
      <c r="AD68" s="56">
        <v>32.200000000000003</v>
      </c>
      <c r="AE68" s="56">
        <v>23.4</v>
      </c>
      <c r="AF68" s="56">
        <v>27.8</v>
      </c>
      <c r="AG68" s="57">
        <v>20.3</v>
      </c>
      <c r="AH68" s="57">
        <v>18.837439999999997</v>
      </c>
      <c r="AI68" s="57">
        <v>18.763647980410138</v>
      </c>
      <c r="AJ68" s="58">
        <v>1274.8000000000002</v>
      </c>
      <c r="AK68" s="58">
        <v>1190.3243062499998</v>
      </c>
      <c r="AL68" s="58">
        <v>1183.9478228752841</v>
      </c>
      <c r="AM68">
        <f t="shared" ref="AM68:AM80" si="7">(AE68+AD68)/2-7.5</f>
        <v>20.3</v>
      </c>
      <c r="AN68" s="115">
        <f t="shared" ref="AN68:AN80" si="8">AM68/95.2</f>
        <v>0.21323529411764705</v>
      </c>
      <c r="AO68" s="148">
        <f t="shared" ref="AO68:AO80" si="9">AM68/90.9</f>
        <v>0.22332233223322331</v>
      </c>
      <c r="AP68" s="148">
        <f t="shared" ref="AP68:AP80" si="10">AM68/87</f>
        <v>0.23333333333333334</v>
      </c>
      <c r="AQ68" s="148">
        <f t="shared" ref="AQ68:AQ80" si="11">AL68/80</f>
        <v>14.799347785941052</v>
      </c>
      <c r="AR68" s="148">
        <f t="shared" ref="AR68:AR80" si="12">AG68/(30-7.5)</f>
        <v>0.90222222222222226</v>
      </c>
      <c r="AS68" s="50">
        <v>27.8</v>
      </c>
      <c r="AT68" s="158">
        <v>0.90222222222222226</v>
      </c>
      <c r="AU68" s="158">
        <v>13.261030259522999</v>
      </c>
      <c r="AV68" s="158">
        <v>1</v>
      </c>
      <c r="AW68" s="158">
        <v>0.90222222222222226</v>
      </c>
      <c r="AX68" s="158">
        <v>52.295797326880525</v>
      </c>
    </row>
    <row r="69" spans="1:50" x14ac:dyDescent="0.25">
      <c r="A69" s="51">
        <v>43682</v>
      </c>
      <c r="B69">
        <v>2</v>
      </c>
      <c r="M69" s="51">
        <v>43707</v>
      </c>
      <c r="N69">
        <v>35</v>
      </c>
      <c r="O69">
        <v>24.2</v>
      </c>
      <c r="P69">
        <v>4</v>
      </c>
      <c r="Q69">
        <v>32.6</v>
      </c>
      <c r="R69">
        <v>21.8</v>
      </c>
      <c r="S69">
        <v>98</v>
      </c>
      <c r="T69">
        <v>66</v>
      </c>
      <c r="U69">
        <v>5</v>
      </c>
      <c r="V69">
        <v>16.399999999999999</v>
      </c>
      <c r="W69">
        <v>6.3</v>
      </c>
      <c r="Y69" s="50">
        <v>1294.5000000000002</v>
      </c>
      <c r="Z69" s="61">
        <v>43707</v>
      </c>
      <c r="AA69" s="56">
        <v>2019</v>
      </c>
      <c r="AB69" s="56">
        <v>242</v>
      </c>
      <c r="AC69" s="56">
        <v>67</v>
      </c>
      <c r="AD69" s="56">
        <v>32.6</v>
      </c>
      <c r="AE69" s="56">
        <v>21.8</v>
      </c>
      <c r="AF69" s="56">
        <v>27.200000000000003</v>
      </c>
      <c r="AG69" s="57">
        <v>19.700000000000003</v>
      </c>
      <c r="AH69" s="57">
        <v>18.026914999999999</v>
      </c>
      <c r="AI69" s="57">
        <v>17.909941028708165</v>
      </c>
      <c r="AJ69" s="58">
        <v>1294.5000000000002</v>
      </c>
      <c r="AK69" s="58">
        <v>1208.3512212499998</v>
      </c>
      <c r="AL69" s="58">
        <v>1201.8577639039922</v>
      </c>
      <c r="AM69">
        <f t="shared" si="7"/>
        <v>19.700000000000003</v>
      </c>
      <c r="AN69" s="115">
        <f t="shared" si="8"/>
        <v>0.20693277310924371</v>
      </c>
      <c r="AO69" s="148">
        <f t="shared" si="9"/>
        <v>0.21672167216721674</v>
      </c>
      <c r="AP69" s="148">
        <f t="shared" si="10"/>
        <v>0.22643678160919545</v>
      </c>
      <c r="AQ69" s="148">
        <f t="shared" si="11"/>
        <v>15.023222048799903</v>
      </c>
      <c r="AR69" s="148">
        <f t="shared" si="12"/>
        <v>0.87555555555555564</v>
      </c>
      <c r="AS69" s="50">
        <v>27.200000000000003</v>
      </c>
      <c r="AT69" s="158">
        <v>0.87555555555555564</v>
      </c>
      <c r="AU69" s="158">
        <v>13.24458246972871</v>
      </c>
      <c r="AV69" s="158">
        <v>1</v>
      </c>
      <c r="AW69" s="158">
        <v>0.87555555555555564</v>
      </c>
      <c r="AX69" s="158">
        <v>53.171352882436082</v>
      </c>
    </row>
    <row r="70" spans="1:50" x14ac:dyDescent="0.25">
      <c r="A70" s="51">
        <v>43683</v>
      </c>
      <c r="B70">
        <v>2</v>
      </c>
      <c r="M70" s="51">
        <v>43708</v>
      </c>
      <c r="N70">
        <v>35</v>
      </c>
      <c r="O70">
        <v>33.200000000000003</v>
      </c>
      <c r="P70">
        <v>5.8</v>
      </c>
      <c r="Q70">
        <v>31.2</v>
      </c>
      <c r="R70">
        <v>21.4</v>
      </c>
      <c r="S70">
        <v>95</v>
      </c>
      <c r="T70">
        <v>81</v>
      </c>
      <c r="U70">
        <v>6.3</v>
      </c>
      <c r="V70">
        <v>11.2</v>
      </c>
      <c r="W70">
        <v>5.9</v>
      </c>
      <c r="Y70" s="50">
        <v>1313.3000000000002</v>
      </c>
      <c r="Z70" s="61">
        <v>43708</v>
      </c>
      <c r="AA70" s="56">
        <v>2019</v>
      </c>
      <c r="AB70" s="56">
        <v>243</v>
      </c>
      <c r="AC70" s="56">
        <v>68</v>
      </c>
      <c r="AD70" s="56">
        <v>31.2</v>
      </c>
      <c r="AE70" s="56">
        <v>21.4</v>
      </c>
      <c r="AF70" s="56">
        <v>26.299999999999997</v>
      </c>
      <c r="AG70" s="57">
        <v>18.799999999999997</v>
      </c>
      <c r="AH70" s="57">
        <v>18.319838749999995</v>
      </c>
      <c r="AI70" s="57">
        <v>18.211248251467179</v>
      </c>
      <c r="AJ70" s="58">
        <v>1313.3000000000002</v>
      </c>
      <c r="AK70" s="58">
        <v>1226.6710599999997</v>
      </c>
      <c r="AL70" s="58">
        <v>1220.0690121554594</v>
      </c>
      <c r="AM70">
        <f t="shared" si="7"/>
        <v>18.799999999999997</v>
      </c>
      <c r="AN70" s="115">
        <f t="shared" si="8"/>
        <v>0.19747899159663862</v>
      </c>
      <c r="AO70" s="148">
        <f t="shared" si="9"/>
        <v>0.20682068206820678</v>
      </c>
      <c r="AP70" s="148">
        <f t="shared" si="10"/>
        <v>0.21609195402298847</v>
      </c>
      <c r="AQ70" s="148">
        <f t="shared" si="11"/>
        <v>15.250862651943242</v>
      </c>
      <c r="AR70" s="148">
        <f t="shared" si="12"/>
        <v>0.83555555555555538</v>
      </c>
      <c r="AS70" s="50">
        <v>26.299999999999997</v>
      </c>
      <c r="AT70" s="158">
        <v>0.83555555555555538</v>
      </c>
      <c r="AU70" s="158">
        <v>13.228093993031795</v>
      </c>
      <c r="AV70" s="158">
        <v>1</v>
      </c>
      <c r="AW70" s="158">
        <v>0.83555555555555538</v>
      </c>
      <c r="AX70" s="158">
        <v>54.00690843799164</v>
      </c>
    </row>
    <row r="71" spans="1:50" x14ac:dyDescent="0.25">
      <c r="A71" s="51">
        <v>43686</v>
      </c>
      <c r="B71">
        <v>2</v>
      </c>
      <c r="M71" s="51">
        <v>43709</v>
      </c>
      <c r="N71">
        <v>35</v>
      </c>
      <c r="O71">
        <v>4.4000000000000004</v>
      </c>
      <c r="P71">
        <v>3</v>
      </c>
      <c r="Q71">
        <v>28.6</v>
      </c>
      <c r="R71">
        <v>21</v>
      </c>
      <c r="S71">
        <v>95</v>
      </c>
      <c r="T71">
        <v>81</v>
      </c>
      <c r="U71">
        <v>9.3000000000000007</v>
      </c>
      <c r="V71">
        <v>11.9</v>
      </c>
      <c r="W71">
        <v>1.9</v>
      </c>
      <c r="Y71" s="50">
        <v>1330.6000000000001</v>
      </c>
      <c r="Z71" s="61">
        <v>43709</v>
      </c>
      <c r="AA71" s="56">
        <v>2019</v>
      </c>
      <c r="AB71" s="56">
        <v>244</v>
      </c>
      <c r="AC71" s="56">
        <v>69</v>
      </c>
      <c r="AD71" s="56">
        <v>28.6</v>
      </c>
      <c r="AE71" s="56">
        <v>21</v>
      </c>
      <c r="AF71" s="56">
        <v>24.8</v>
      </c>
      <c r="AG71" s="57">
        <v>17.3</v>
      </c>
      <c r="AH71" s="57">
        <v>17.375620000000001</v>
      </c>
      <c r="AI71" s="57">
        <v>17.300740764437951</v>
      </c>
      <c r="AJ71" s="58">
        <v>1330.6000000000001</v>
      </c>
      <c r="AK71" s="58">
        <v>1244.0466799999997</v>
      </c>
      <c r="AL71" s="58">
        <v>1237.3697529198973</v>
      </c>
      <c r="AM71">
        <f t="shared" si="7"/>
        <v>17.3</v>
      </c>
      <c r="AN71" s="115">
        <f t="shared" si="8"/>
        <v>0.18172268907563024</v>
      </c>
      <c r="AO71" s="148">
        <f t="shared" si="9"/>
        <v>0.19031903190319033</v>
      </c>
      <c r="AP71" s="148">
        <f t="shared" si="10"/>
        <v>0.1988505747126437</v>
      </c>
      <c r="AQ71" s="148">
        <f t="shared" si="11"/>
        <v>15.467121911498717</v>
      </c>
      <c r="AR71" s="148">
        <f t="shared" si="12"/>
        <v>0.76888888888888896</v>
      </c>
      <c r="AS71" s="50">
        <v>24.8</v>
      </c>
      <c r="AT71" s="158">
        <v>0.76888888888888896</v>
      </c>
      <c r="AU71" s="158">
        <v>13.211568762411543</v>
      </c>
      <c r="AV71" s="158">
        <v>1</v>
      </c>
      <c r="AW71" s="158">
        <v>0.76888888888888896</v>
      </c>
      <c r="AX71" s="158">
        <v>54.775797326880529</v>
      </c>
    </row>
    <row r="72" spans="1:50" x14ac:dyDescent="0.25">
      <c r="A72" s="51">
        <v>43689</v>
      </c>
      <c r="B72">
        <v>2</v>
      </c>
      <c r="M72" s="51">
        <v>43710</v>
      </c>
      <c r="N72">
        <v>35</v>
      </c>
      <c r="O72">
        <v>23.8</v>
      </c>
      <c r="P72">
        <v>4.8</v>
      </c>
      <c r="Q72">
        <v>27.4</v>
      </c>
      <c r="R72">
        <v>20.8</v>
      </c>
      <c r="S72">
        <v>98</v>
      </c>
      <c r="T72">
        <v>87</v>
      </c>
      <c r="U72">
        <v>8.1</v>
      </c>
      <c r="V72">
        <v>7.4</v>
      </c>
      <c r="W72">
        <v>0.1</v>
      </c>
      <c r="Y72" s="50">
        <v>1347.2</v>
      </c>
      <c r="Z72" s="61">
        <v>43710</v>
      </c>
      <c r="AA72" s="56">
        <v>2019</v>
      </c>
      <c r="AB72" s="56">
        <v>245</v>
      </c>
      <c r="AC72" s="56">
        <v>70</v>
      </c>
      <c r="AD72" s="56">
        <v>27.4</v>
      </c>
      <c r="AE72" s="56">
        <v>20.8</v>
      </c>
      <c r="AF72" s="56">
        <v>24.1</v>
      </c>
      <c r="AG72" s="57">
        <v>16.600000000000001</v>
      </c>
      <c r="AH72" s="57">
        <v>16.665669999999999</v>
      </c>
      <c r="AI72" s="57">
        <v>16.600643295432953</v>
      </c>
      <c r="AJ72" s="58">
        <v>1347.2</v>
      </c>
      <c r="AK72" s="58">
        <v>1260.7123499999998</v>
      </c>
      <c r="AL72" s="58">
        <v>1253.9703962153303</v>
      </c>
      <c r="AM72">
        <f t="shared" si="7"/>
        <v>16.600000000000001</v>
      </c>
      <c r="AN72" s="115">
        <f t="shared" si="8"/>
        <v>0.17436974789915968</v>
      </c>
      <c r="AO72" s="148">
        <f t="shared" si="9"/>
        <v>0.18261826182618263</v>
      </c>
      <c r="AP72" s="148">
        <f t="shared" si="10"/>
        <v>0.19080459770114944</v>
      </c>
      <c r="AQ72" s="148">
        <f t="shared" si="11"/>
        <v>15.674629952691628</v>
      </c>
      <c r="AR72" s="148">
        <f t="shared" si="12"/>
        <v>0.73777777777777787</v>
      </c>
      <c r="AS72" s="50">
        <v>24.1</v>
      </c>
      <c r="AT72" s="158">
        <v>0.73777777777777787</v>
      </c>
      <c r="AU72" s="158">
        <v>13.195010611481072</v>
      </c>
      <c r="AV72" s="158">
        <v>1</v>
      </c>
      <c r="AW72" s="158">
        <v>0.73777777777777787</v>
      </c>
      <c r="AX72" s="158">
        <v>55.513575104658308</v>
      </c>
    </row>
    <row r="73" spans="1:50" x14ac:dyDescent="0.25">
      <c r="A73" s="51">
        <v>43691</v>
      </c>
      <c r="B73">
        <v>2</v>
      </c>
      <c r="M73" s="51">
        <v>43711</v>
      </c>
      <c r="N73">
        <v>36</v>
      </c>
      <c r="O73">
        <v>9.8000000000000007</v>
      </c>
      <c r="P73">
        <v>4</v>
      </c>
      <c r="Q73">
        <v>27.4</v>
      </c>
      <c r="R73">
        <v>21.4</v>
      </c>
      <c r="S73">
        <v>95</v>
      </c>
      <c r="T73">
        <v>87</v>
      </c>
      <c r="U73">
        <v>6.8</v>
      </c>
      <c r="V73">
        <v>9.6999999999999993</v>
      </c>
      <c r="W73">
        <v>0.3</v>
      </c>
      <c r="Y73" s="50">
        <v>1364.1000000000001</v>
      </c>
      <c r="Z73" s="61">
        <v>43711</v>
      </c>
      <c r="AA73" s="56">
        <v>2019</v>
      </c>
      <c r="AB73" s="56">
        <v>246</v>
      </c>
      <c r="AC73" s="56">
        <v>71</v>
      </c>
      <c r="AD73" s="56">
        <v>27.4</v>
      </c>
      <c r="AE73" s="56">
        <v>21.4</v>
      </c>
      <c r="AF73" s="56">
        <v>24.4</v>
      </c>
      <c r="AG73" s="57">
        <v>16.899999999999999</v>
      </c>
      <c r="AH73" s="57">
        <v>16.959700000000002</v>
      </c>
      <c r="AI73" s="57">
        <v>16.900584814029955</v>
      </c>
      <c r="AJ73" s="58">
        <v>1364.1000000000001</v>
      </c>
      <c r="AK73" s="58">
        <v>1277.6720499999999</v>
      </c>
      <c r="AL73" s="58">
        <v>1270.8709810293603</v>
      </c>
      <c r="AM73">
        <f t="shared" si="7"/>
        <v>16.899999999999999</v>
      </c>
      <c r="AN73" s="115">
        <f t="shared" si="8"/>
        <v>0.17752100840336132</v>
      </c>
      <c r="AO73" s="148">
        <f t="shared" si="9"/>
        <v>0.18591859185918588</v>
      </c>
      <c r="AP73" s="148">
        <f t="shared" si="10"/>
        <v>0.19425287356321838</v>
      </c>
      <c r="AQ73" s="148">
        <f t="shared" si="11"/>
        <v>15.885887262867005</v>
      </c>
      <c r="AR73" s="148">
        <f t="shared" si="12"/>
        <v>0.75111111111111106</v>
      </c>
      <c r="AS73" s="50">
        <v>24.4</v>
      </c>
      <c r="AT73" s="158">
        <v>0.75111111111111106</v>
      </c>
      <c r="AU73" s="158">
        <v>13.17842327713363</v>
      </c>
      <c r="AV73" s="158">
        <v>1</v>
      </c>
      <c r="AW73" s="158">
        <v>0.75111111111111106</v>
      </c>
      <c r="AX73" s="158">
        <v>56.264686215769416</v>
      </c>
    </row>
    <row r="74" spans="1:50" x14ac:dyDescent="0.25">
      <c r="A74" s="51">
        <v>43694</v>
      </c>
      <c r="B74">
        <v>2</v>
      </c>
      <c r="M74" s="51">
        <v>43712</v>
      </c>
      <c r="N74">
        <v>36</v>
      </c>
      <c r="O74">
        <v>5.7</v>
      </c>
      <c r="P74">
        <v>3.1</v>
      </c>
      <c r="Q74">
        <v>27.6</v>
      </c>
      <c r="R74">
        <v>21.2</v>
      </c>
      <c r="S74">
        <v>96</v>
      </c>
      <c r="T74">
        <v>85</v>
      </c>
      <c r="U74">
        <v>8.9</v>
      </c>
      <c r="V74">
        <v>10.199999999999999</v>
      </c>
      <c r="W74">
        <v>0.3</v>
      </c>
      <c r="Y74" s="50">
        <v>1381.0000000000002</v>
      </c>
      <c r="Z74" s="61">
        <v>43712</v>
      </c>
      <c r="AA74" s="56">
        <v>2019</v>
      </c>
      <c r="AB74" s="56">
        <v>247</v>
      </c>
      <c r="AC74" s="56">
        <v>72</v>
      </c>
      <c r="AD74" s="56">
        <v>27.6</v>
      </c>
      <c r="AE74" s="56">
        <v>21.2</v>
      </c>
      <c r="AF74" s="56">
        <v>24.4</v>
      </c>
      <c r="AG74" s="57">
        <v>16.899999999999999</v>
      </c>
      <c r="AH74" s="57">
        <v>16.963680000000004</v>
      </c>
      <c r="AI74" s="57">
        <v>16.900623801631951</v>
      </c>
      <c r="AJ74" s="58">
        <v>1381.0000000000002</v>
      </c>
      <c r="AK74" s="58">
        <v>1294.63573</v>
      </c>
      <c r="AL74" s="58">
        <v>1287.7716048309924</v>
      </c>
      <c r="AM74">
        <f t="shared" si="7"/>
        <v>16.899999999999999</v>
      </c>
      <c r="AN74" s="115">
        <f t="shared" si="8"/>
        <v>0.17752100840336132</v>
      </c>
      <c r="AO74" s="148">
        <f t="shared" si="9"/>
        <v>0.18591859185918588</v>
      </c>
      <c r="AP74" s="148">
        <f t="shared" si="10"/>
        <v>0.19425287356321838</v>
      </c>
      <c r="AQ74" s="148">
        <f t="shared" si="11"/>
        <v>16.097145060387405</v>
      </c>
      <c r="AR74" s="148">
        <f t="shared" si="12"/>
        <v>0.75111111111111106</v>
      </c>
      <c r="AS74" s="50">
        <v>24.4</v>
      </c>
      <c r="AT74" s="158">
        <v>0.75111111111111106</v>
      </c>
      <c r="AU74" s="158">
        <v>13.161810402317103</v>
      </c>
      <c r="AV74" s="158">
        <v>1</v>
      </c>
      <c r="AW74" s="158">
        <v>0.75111111111111106</v>
      </c>
      <c r="AX74" s="158">
        <v>57.015797326880524</v>
      </c>
    </row>
    <row r="75" spans="1:50" x14ac:dyDescent="0.25">
      <c r="A75" s="51">
        <v>43696</v>
      </c>
      <c r="B75">
        <v>2</v>
      </c>
      <c r="M75" s="51">
        <v>43713</v>
      </c>
      <c r="N75">
        <v>36</v>
      </c>
      <c r="O75">
        <v>11.8</v>
      </c>
      <c r="P75">
        <v>4.3</v>
      </c>
      <c r="Q75">
        <v>28.6</v>
      </c>
      <c r="R75">
        <v>21.2</v>
      </c>
      <c r="S75">
        <v>93</v>
      </c>
      <c r="T75">
        <v>86</v>
      </c>
      <c r="U75">
        <v>10.7</v>
      </c>
      <c r="V75">
        <v>11.3</v>
      </c>
      <c r="W75">
        <v>1.8</v>
      </c>
      <c r="Y75" s="50">
        <v>1398.4000000000003</v>
      </c>
      <c r="Z75" s="61">
        <v>43713</v>
      </c>
      <c r="AA75" s="56">
        <v>2019</v>
      </c>
      <c r="AB75" s="56">
        <v>248</v>
      </c>
      <c r="AC75" s="56">
        <v>73</v>
      </c>
      <c r="AD75" s="56">
        <v>28.6</v>
      </c>
      <c r="AE75" s="56">
        <v>21.2</v>
      </c>
      <c r="AF75" s="56">
        <v>24.9</v>
      </c>
      <c r="AG75" s="57">
        <v>17.399999999999999</v>
      </c>
      <c r="AH75" s="57">
        <v>17.47363</v>
      </c>
      <c r="AI75" s="57">
        <v>17.400721270636947</v>
      </c>
      <c r="AJ75" s="58">
        <v>1398.4000000000003</v>
      </c>
      <c r="AK75" s="58">
        <v>1312.1093599999999</v>
      </c>
      <c r="AL75" s="58">
        <v>1305.1723261016293</v>
      </c>
      <c r="AM75">
        <f t="shared" si="7"/>
        <v>17.399999999999999</v>
      </c>
      <c r="AN75" s="115">
        <f t="shared" si="8"/>
        <v>0.18277310924369747</v>
      </c>
      <c r="AO75" s="148">
        <f t="shared" si="9"/>
        <v>0.1914191419141914</v>
      </c>
      <c r="AP75" s="148">
        <f t="shared" si="10"/>
        <v>0.19999999999999998</v>
      </c>
      <c r="AQ75" s="148">
        <f t="shared" si="11"/>
        <v>16.314654076270365</v>
      </c>
      <c r="AR75" s="148">
        <f t="shared" si="12"/>
        <v>0.77333333333333332</v>
      </c>
      <c r="AS75" s="50">
        <v>24.9</v>
      </c>
      <c r="AT75" s="158">
        <v>0.77333333333333332</v>
      </c>
      <c r="AU75" s="158">
        <v>13.145175538926035</v>
      </c>
      <c r="AV75" s="158">
        <v>1</v>
      </c>
      <c r="AW75" s="158">
        <v>0.77333333333333332</v>
      </c>
      <c r="AX75" s="158">
        <v>57.789130660213857</v>
      </c>
    </row>
    <row r="76" spans="1:50" x14ac:dyDescent="0.25">
      <c r="A76" s="51">
        <v>43698</v>
      </c>
      <c r="B76">
        <v>2</v>
      </c>
      <c r="M76" s="51">
        <v>43714</v>
      </c>
      <c r="N76">
        <v>36</v>
      </c>
      <c r="O76">
        <v>0</v>
      </c>
      <c r="P76">
        <v>4.7</v>
      </c>
      <c r="Q76">
        <v>29.8</v>
      </c>
      <c r="R76">
        <v>22</v>
      </c>
      <c r="S76">
        <v>88</v>
      </c>
      <c r="T76">
        <v>80</v>
      </c>
      <c r="U76">
        <v>12.6</v>
      </c>
      <c r="V76">
        <v>13.3</v>
      </c>
      <c r="W76">
        <v>3.9</v>
      </c>
      <c r="Y76" s="50">
        <v>1416.8000000000004</v>
      </c>
      <c r="Z76" s="61">
        <v>43714</v>
      </c>
      <c r="AA76" s="56">
        <v>2019</v>
      </c>
      <c r="AB76" s="56">
        <v>249</v>
      </c>
      <c r="AC76" s="56">
        <v>74</v>
      </c>
      <c r="AD76" s="56">
        <v>29.8</v>
      </c>
      <c r="AE76" s="56">
        <v>22</v>
      </c>
      <c r="AF76" s="56">
        <v>25.9</v>
      </c>
      <c r="AG76" s="57">
        <v>18.399999999999999</v>
      </c>
      <c r="AH76" s="57">
        <v>18.477610000000002</v>
      </c>
      <c r="AI76" s="57">
        <v>18.400760258238943</v>
      </c>
      <c r="AJ76" s="58">
        <v>1416.8000000000004</v>
      </c>
      <c r="AK76" s="58">
        <v>1330.5869699999998</v>
      </c>
      <c r="AL76" s="58">
        <v>1323.5730863598683</v>
      </c>
      <c r="AM76">
        <f t="shared" si="7"/>
        <v>18.399999999999999</v>
      </c>
      <c r="AN76" s="115">
        <f t="shared" si="8"/>
        <v>0.19327731092436973</v>
      </c>
      <c r="AO76" s="148">
        <f t="shared" si="9"/>
        <v>0.20242024202420239</v>
      </c>
      <c r="AP76" s="148">
        <f t="shared" si="10"/>
        <v>0.21149425287356322</v>
      </c>
      <c r="AQ76" s="148">
        <f t="shared" si="11"/>
        <v>16.544663579498355</v>
      </c>
      <c r="AR76" s="148">
        <f t="shared" si="12"/>
        <v>0.81777777777777771</v>
      </c>
      <c r="AS76" s="50">
        <v>25.9</v>
      </c>
      <c r="AT76" s="158">
        <v>0.81777777777777771</v>
      </c>
      <c r="AU76" s="158">
        <v>13.128522150801228</v>
      </c>
      <c r="AV76" s="158">
        <v>1</v>
      </c>
      <c r="AW76" s="158">
        <v>0.81777777777777771</v>
      </c>
      <c r="AX76" s="158">
        <v>58.606908437991635</v>
      </c>
    </row>
    <row r="77" spans="1:50" x14ac:dyDescent="0.25">
      <c r="A77" s="51">
        <v>43701</v>
      </c>
      <c r="B77">
        <v>3</v>
      </c>
      <c r="M77" s="51">
        <v>43715</v>
      </c>
      <c r="N77">
        <v>36</v>
      </c>
      <c r="O77">
        <v>10.9</v>
      </c>
      <c r="P77">
        <v>4</v>
      </c>
      <c r="Q77">
        <v>29.2</v>
      </c>
      <c r="R77">
        <v>21.6</v>
      </c>
      <c r="S77">
        <v>93</v>
      </c>
      <c r="T77">
        <v>82</v>
      </c>
      <c r="U77">
        <v>13.4</v>
      </c>
      <c r="V77">
        <v>10.9</v>
      </c>
      <c r="W77">
        <v>0.3</v>
      </c>
      <c r="Y77" s="50">
        <v>1434.7000000000005</v>
      </c>
      <c r="Z77" s="61">
        <v>43715</v>
      </c>
      <c r="AA77" s="56">
        <v>2019</v>
      </c>
      <c r="AB77" s="56">
        <v>250</v>
      </c>
      <c r="AC77" s="56">
        <v>75</v>
      </c>
      <c r="AD77" s="56">
        <v>29.2</v>
      </c>
      <c r="AE77" s="56">
        <v>21.6</v>
      </c>
      <c r="AF77" s="56">
        <v>25.4</v>
      </c>
      <c r="AG77" s="57">
        <v>17.899999999999999</v>
      </c>
      <c r="AH77" s="57">
        <v>17.975619999999996</v>
      </c>
      <c r="AI77" s="57">
        <v>17.900740764437941</v>
      </c>
      <c r="AJ77" s="58">
        <v>1434.7000000000005</v>
      </c>
      <c r="AK77" s="58">
        <v>1348.5625899999998</v>
      </c>
      <c r="AL77" s="58">
        <v>1341.4738271243061</v>
      </c>
      <c r="AM77">
        <f t="shared" si="7"/>
        <v>17.899999999999999</v>
      </c>
      <c r="AN77" s="115">
        <f t="shared" si="8"/>
        <v>0.18802521008403358</v>
      </c>
      <c r="AO77" s="148">
        <f t="shared" si="9"/>
        <v>0.1969196919691969</v>
      </c>
      <c r="AP77" s="148">
        <f t="shared" si="10"/>
        <v>0.20574712643678159</v>
      </c>
      <c r="AQ77" s="148">
        <f t="shared" si="11"/>
        <v>16.768422839053827</v>
      </c>
      <c r="AR77" s="148">
        <f t="shared" si="12"/>
        <v>0.79555555555555546</v>
      </c>
      <c r="AS77" s="50">
        <v>25.4</v>
      </c>
      <c r="AT77" s="158">
        <v>0.79555555555555546</v>
      </c>
      <c r="AU77" s="158">
        <v>13.111853616827363</v>
      </c>
      <c r="AV77" s="158">
        <v>1</v>
      </c>
      <c r="AW77" s="158">
        <v>0.79555555555555546</v>
      </c>
      <c r="AX77" s="158">
        <v>59.402463993547187</v>
      </c>
    </row>
    <row r="78" spans="1:50" x14ac:dyDescent="0.25">
      <c r="A78" s="51">
        <v>43708</v>
      </c>
      <c r="B78">
        <v>2</v>
      </c>
      <c r="M78" s="51">
        <v>43716</v>
      </c>
      <c r="N78">
        <v>36</v>
      </c>
      <c r="O78">
        <v>0</v>
      </c>
      <c r="P78">
        <v>3.4</v>
      </c>
      <c r="Q78">
        <v>28.2</v>
      </c>
      <c r="R78">
        <v>22.2</v>
      </c>
      <c r="S78">
        <v>90</v>
      </c>
      <c r="T78">
        <v>83</v>
      </c>
      <c r="U78">
        <v>11.9</v>
      </c>
      <c r="V78">
        <v>10.6</v>
      </c>
      <c r="W78">
        <v>0.1</v>
      </c>
      <c r="Y78" s="50">
        <v>1452.4000000000005</v>
      </c>
      <c r="Z78" s="61">
        <v>43716</v>
      </c>
      <c r="AA78" s="56">
        <v>2019</v>
      </c>
      <c r="AB78" s="56">
        <v>251</v>
      </c>
      <c r="AC78" s="56">
        <v>76</v>
      </c>
      <c r="AD78" s="56">
        <v>28.2</v>
      </c>
      <c r="AE78" s="56">
        <v>22.2</v>
      </c>
      <c r="AF78" s="56">
        <v>25.2</v>
      </c>
      <c r="AG78" s="57">
        <v>17.7</v>
      </c>
      <c r="AH78" s="57">
        <v>17.759700000000002</v>
      </c>
      <c r="AI78" s="57">
        <v>17.700584814029956</v>
      </c>
      <c r="AJ78" s="58">
        <v>1452.4000000000005</v>
      </c>
      <c r="AK78" s="58">
        <v>1366.3222899999998</v>
      </c>
      <c r="AL78" s="58">
        <v>1359.1744119383361</v>
      </c>
      <c r="AM78">
        <f t="shared" si="7"/>
        <v>17.7</v>
      </c>
      <c r="AN78" s="115">
        <f t="shared" si="8"/>
        <v>0.18592436974789914</v>
      </c>
      <c r="AO78" s="148">
        <f t="shared" si="9"/>
        <v>0.19471947194719469</v>
      </c>
      <c r="AP78" s="148">
        <f t="shared" si="10"/>
        <v>0.20344827586206896</v>
      </c>
      <c r="AQ78" s="148">
        <f t="shared" si="11"/>
        <v>16.989680149229201</v>
      </c>
      <c r="AR78" s="148">
        <f t="shared" si="12"/>
        <v>0.78666666666666663</v>
      </c>
      <c r="AS78" s="50">
        <v>25.2</v>
      </c>
      <c r="AT78" s="158">
        <v>0.78666666666666663</v>
      </c>
      <c r="AU78" s="158">
        <v>13.095173234119617</v>
      </c>
      <c r="AV78" s="158">
        <v>1</v>
      </c>
      <c r="AW78" s="158">
        <v>0.78666666666666663</v>
      </c>
      <c r="AX78" s="158">
        <v>60.189130660213856</v>
      </c>
    </row>
    <row r="79" spans="1:50" x14ac:dyDescent="0.25">
      <c r="A79" s="51">
        <v>43711</v>
      </c>
      <c r="B79">
        <v>3</v>
      </c>
      <c r="M79" s="51">
        <v>43717</v>
      </c>
      <c r="N79">
        <v>36</v>
      </c>
      <c r="O79">
        <v>0</v>
      </c>
      <c r="P79">
        <v>4.5</v>
      </c>
      <c r="Q79">
        <v>29</v>
      </c>
      <c r="R79">
        <v>22</v>
      </c>
      <c r="S79">
        <v>90</v>
      </c>
      <c r="T79">
        <v>78</v>
      </c>
      <c r="U79">
        <v>11.2</v>
      </c>
      <c r="V79">
        <v>12.3</v>
      </c>
      <c r="W79">
        <v>2.1</v>
      </c>
      <c r="Y79" s="50">
        <v>1470.4000000000005</v>
      </c>
      <c r="Z79" s="61">
        <v>43717</v>
      </c>
      <c r="AA79" s="56">
        <v>2019</v>
      </c>
      <c r="AB79" s="56">
        <v>252</v>
      </c>
      <c r="AC79" s="56">
        <v>77</v>
      </c>
      <c r="AD79" s="56">
        <v>29</v>
      </c>
      <c r="AE79" s="56">
        <v>22</v>
      </c>
      <c r="AF79" s="56">
        <v>25.5</v>
      </c>
      <c r="AG79" s="57">
        <v>18</v>
      </c>
      <c r="AH79" s="57">
        <v>18.069649999999999</v>
      </c>
      <c r="AI79" s="57">
        <v>18.000682283034948</v>
      </c>
      <c r="AJ79" s="58">
        <v>1470.4000000000005</v>
      </c>
      <c r="AK79" s="58">
        <v>1384.3919399999997</v>
      </c>
      <c r="AL79" s="58">
        <v>1377.175094221371</v>
      </c>
      <c r="AM79">
        <f t="shared" si="7"/>
        <v>18</v>
      </c>
      <c r="AN79" s="115">
        <f t="shared" si="8"/>
        <v>0.18907563025210083</v>
      </c>
      <c r="AO79" s="148">
        <f t="shared" si="9"/>
        <v>0.198019801980198</v>
      </c>
      <c r="AP79" s="148">
        <f t="shared" si="10"/>
        <v>0.20689655172413793</v>
      </c>
      <c r="AQ79" s="148">
        <f t="shared" si="11"/>
        <v>17.214688677767136</v>
      </c>
      <c r="AR79" s="148">
        <f t="shared" si="12"/>
        <v>0.8</v>
      </c>
      <c r="AS79" s="50">
        <v>25.5</v>
      </c>
      <c r="AT79" s="158">
        <v>0.8</v>
      </c>
      <c r="AU79" s="158">
        <v>13.078484221290781</v>
      </c>
      <c r="AV79" s="158">
        <v>1</v>
      </c>
      <c r="AW79" s="158">
        <v>0.8</v>
      </c>
      <c r="AX79" s="158">
        <v>60.989130660213853</v>
      </c>
    </row>
    <row r="80" spans="1:50" x14ac:dyDescent="0.25">
      <c r="A80" s="51">
        <v>43711</v>
      </c>
      <c r="B80">
        <v>2</v>
      </c>
      <c r="M80" s="51">
        <v>43718</v>
      </c>
      <c r="N80">
        <v>37</v>
      </c>
      <c r="O80">
        <v>4.0999999999999996</v>
      </c>
      <c r="P80">
        <v>3.7</v>
      </c>
      <c r="Q80">
        <v>29.4</v>
      </c>
      <c r="R80">
        <v>21.4</v>
      </c>
      <c r="S80">
        <v>91</v>
      </c>
      <c r="T80">
        <v>81</v>
      </c>
      <c r="U80">
        <v>8.6999999999999993</v>
      </c>
      <c r="V80">
        <v>8.6999999999999993</v>
      </c>
      <c r="W80">
        <v>0.7</v>
      </c>
      <c r="Y80" s="50">
        <v>1488.3000000000006</v>
      </c>
      <c r="Z80" s="61">
        <v>43718</v>
      </c>
      <c r="AA80" s="56">
        <v>2019</v>
      </c>
      <c r="AB80" s="56">
        <v>253</v>
      </c>
      <c r="AC80" s="56">
        <v>78</v>
      </c>
      <c r="AD80" s="56">
        <v>29.4</v>
      </c>
      <c r="AE80" s="56">
        <v>21.4</v>
      </c>
      <c r="AF80" s="56">
        <v>25.4</v>
      </c>
      <c r="AG80" s="57">
        <v>17.899999999999999</v>
      </c>
      <c r="AH80" s="57">
        <v>17.979600000000001</v>
      </c>
      <c r="AI80" s="57">
        <v>17.900779752039941</v>
      </c>
      <c r="AJ80" s="58">
        <v>1488.3000000000006</v>
      </c>
      <c r="AK80" s="58">
        <v>1402.3715399999996</v>
      </c>
      <c r="AL80" s="58">
        <v>1395.0758739734108</v>
      </c>
      <c r="AM80">
        <f t="shared" si="7"/>
        <v>17.899999999999999</v>
      </c>
      <c r="AN80" s="115">
        <f t="shared" si="8"/>
        <v>0.18802521008403358</v>
      </c>
      <c r="AO80" s="148">
        <f t="shared" si="9"/>
        <v>0.1969196919691969</v>
      </c>
      <c r="AP80" s="148">
        <f t="shared" si="10"/>
        <v>0.20574712643678159</v>
      </c>
      <c r="AQ80" s="148">
        <f t="shared" si="11"/>
        <v>17.438448424667634</v>
      </c>
      <c r="AR80" s="148">
        <f t="shared" si="12"/>
        <v>0.79555555555555546</v>
      </c>
      <c r="AS80" s="50">
        <v>25.4</v>
      </c>
      <c r="AT80" s="158">
        <v>0.79555555555555546</v>
      </c>
      <c r="AU80" s="158">
        <v>13.061789721790893</v>
      </c>
      <c r="AV80" s="158">
        <v>1</v>
      </c>
      <c r="AW80" s="158">
        <v>0.79555555555555546</v>
      </c>
      <c r="AX80" s="158">
        <v>61.784686215769405</v>
      </c>
    </row>
    <row r="81" spans="2:37" x14ac:dyDescent="0.25">
      <c r="B81" s="69"/>
      <c r="Z81" s="56"/>
      <c r="AA81" s="56"/>
      <c r="AB81" s="56"/>
      <c r="AC81" s="56"/>
      <c r="AD81" s="56"/>
      <c r="AE81" s="56"/>
      <c r="AF81" s="57"/>
      <c r="AG81" s="57"/>
      <c r="AH81" s="57"/>
      <c r="AI81" s="58"/>
      <c r="AJ81" s="58"/>
      <c r="AK81" s="58"/>
    </row>
    <row r="82" spans="2:37" x14ac:dyDescent="0.25">
      <c r="Z82" s="56"/>
      <c r="AA82" s="56"/>
      <c r="AB82" s="56"/>
      <c r="AC82" s="56"/>
      <c r="AD82" s="56"/>
      <c r="AE82" s="56"/>
      <c r="AF82" s="57"/>
      <c r="AG82" s="57"/>
      <c r="AH82" s="57"/>
      <c r="AI82" s="58"/>
      <c r="AJ82" s="58"/>
      <c r="AK82" s="58"/>
    </row>
    <row r="83" spans="2:37" x14ac:dyDescent="0.25">
      <c r="Z83" s="56"/>
      <c r="AA83" s="56"/>
      <c r="AB83" s="56"/>
      <c r="AC83" s="56"/>
      <c r="AD83" s="56"/>
      <c r="AE83" s="56"/>
      <c r="AF83" s="57"/>
      <c r="AG83" s="57"/>
      <c r="AH83" s="57"/>
      <c r="AI83" s="58"/>
      <c r="AJ83" s="58"/>
      <c r="AK83" s="58"/>
    </row>
    <row r="84" spans="2:37" x14ac:dyDescent="0.25">
      <c r="B84" s="65"/>
      <c r="Z84" s="56"/>
      <c r="AA84" s="56"/>
      <c r="AB84" s="56"/>
      <c r="AC84" s="56"/>
      <c r="AD84" s="56"/>
      <c r="AE84" s="56"/>
      <c r="AF84" s="57"/>
      <c r="AG84" s="57"/>
      <c r="AH84" s="57"/>
      <c r="AI84" s="58"/>
      <c r="AJ84" s="58"/>
      <c r="AK84" s="58"/>
    </row>
    <row r="85" spans="2:37" x14ac:dyDescent="0.25">
      <c r="Z85" s="56"/>
      <c r="AA85" s="56"/>
      <c r="AB85" s="56"/>
      <c r="AC85" s="56"/>
      <c r="AD85" s="56"/>
      <c r="AE85" s="56"/>
      <c r="AF85" s="57"/>
      <c r="AG85" s="57"/>
      <c r="AH85" s="57"/>
      <c r="AI85" s="58"/>
      <c r="AJ85" s="58"/>
      <c r="AK85" s="58"/>
    </row>
    <row r="86" spans="2:37" x14ac:dyDescent="0.25">
      <c r="Z86" s="56"/>
      <c r="AA86" s="56"/>
      <c r="AB86" s="56"/>
      <c r="AC86" s="56"/>
      <c r="AD86" s="56"/>
      <c r="AE86" s="56"/>
      <c r="AF86" s="57"/>
      <c r="AG86" s="57"/>
      <c r="AH86" s="57"/>
      <c r="AI86" s="58"/>
      <c r="AJ86" s="58"/>
      <c r="AK86" s="58"/>
    </row>
    <row r="87" spans="2:37" x14ac:dyDescent="0.25">
      <c r="Z87" s="56"/>
      <c r="AA87" s="56"/>
      <c r="AB87" s="56"/>
      <c r="AC87" s="56"/>
      <c r="AD87" s="56"/>
      <c r="AE87" s="56"/>
      <c r="AF87" s="57"/>
      <c r="AG87" s="57"/>
      <c r="AH87" s="57"/>
      <c r="AI87" s="58"/>
      <c r="AJ87" s="58"/>
      <c r="AK87" s="58"/>
    </row>
    <row r="88" spans="2:37" x14ac:dyDescent="0.25">
      <c r="Z88" s="56"/>
      <c r="AA88" s="56"/>
      <c r="AB88" s="56"/>
      <c r="AC88" s="56"/>
      <c r="AD88" s="56"/>
      <c r="AE88" s="56"/>
      <c r="AF88" s="57"/>
      <c r="AG88" s="57"/>
      <c r="AH88" s="57"/>
      <c r="AI88" s="58"/>
      <c r="AJ88" s="58"/>
      <c r="AK88" s="58"/>
    </row>
    <row r="89" spans="2:37" x14ac:dyDescent="0.25">
      <c r="Z89" s="56"/>
      <c r="AA89" s="56"/>
      <c r="AB89" s="56"/>
      <c r="AC89" s="56"/>
      <c r="AD89" s="56"/>
      <c r="AE89" s="56"/>
      <c r="AF89" s="57"/>
      <c r="AG89" s="57"/>
      <c r="AH89" s="57"/>
      <c r="AI89" s="58"/>
      <c r="AJ89" s="58"/>
      <c r="AK89" s="58"/>
    </row>
    <row r="90" spans="2:37" x14ac:dyDescent="0.25">
      <c r="Z90" s="56"/>
      <c r="AA90" s="56"/>
      <c r="AB90" s="56"/>
      <c r="AC90" s="56"/>
      <c r="AD90" s="56"/>
      <c r="AE90" s="56"/>
      <c r="AF90" s="57"/>
      <c r="AG90" s="57"/>
      <c r="AH90" s="57"/>
      <c r="AI90" s="58"/>
      <c r="AJ90" s="58"/>
      <c r="AK90" s="58"/>
    </row>
    <row r="91" spans="2:37" x14ac:dyDescent="0.25">
      <c r="Z91" s="56"/>
      <c r="AA91" s="56"/>
      <c r="AB91" s="56"/>
      <c r="AC91" s="56"/>
      <c r="AD91" s="56"/>
      <c r="AE91" s="56"/>
      <c r="AF91" s="57"/>
      <c r="AG91" s="57"/>
      <c r="AH91" s="57"/>
      <c r="AI91" s="58"/>
      <c r="AJ91" s="58"/>
      <c r="AK91" s="58"/>
    </row>
    <row r="92" spans="2:37" x14ac:dyDescent="0.25">
      <c r="Z92" s="56"/>
      <c r="AA92" s="56"/>
      <c r="AB92" s="56"/>
      <c r="AC92" s="56"/>
      <c r="AD92" s="56"/>
      <c r="AE92" s="56"/>
      <c r="AF92" s="57"/>
      <c r="AG92" s="57"/>
      <c r="AH92" s="57"/>
      <c r="AI92" s="58"/>
      <c r="AJ92" s="58"/>
      <c r="AK92" s="58"/>
    </row>
    <row r="93" spans="2:37" x14ac:dyDescent="0.25">
      <c r="Z93" s="56"/>
      <c r="AA93" s="56"/>
      <c r="AB93" s="56"/>
      <c r="AC93" s="56"/>
      <c r="AD93" s="56"/>
      <c r="AE93" s="56"/>
      <c r="AF93" s="57"/>
      <c r="AG93" s="57"/>
      <c r="AH93" s="57"/>
      <c r="AI93" s="58"/>
      <c r="AJ93" s="58"/>
      <c r="AK93" s="58"/>
    </row>
    <row r="94" spans="2:37" x14ac:dyDescent="0.25">
      <c r="Z94" s="56"/>
      <c r="AA94" s="56"/>
      <c r="AB94" s="56"/>
      <c r="AC94" s="56"/>
      <c r="AD94" s="56"/>
      <c r="AE94" s="56"/>
      <c r="AF94" s="57"/>
      <c r="AG94" s="57"/>
      <c r="AH94" s="57"/>
      <c r="AI94" s="58"/>
      <c r="AJ94" s="58"/>
      <c r="AK94" s="58"/>
    </row>
    <row r="95" spans="2:37" x14ac:dyDescent="0.25">
      <c r="Z95" s="56"/>
      <c r="AA95" s="56"/>
      <c r="AB95" s="56"/>
      <c r="AC95" s="56"/>
      <c r="AD95" s="56"/>
      <c r="AE95" s="56"/>
      <c r="AF95" s="57"/>
      <c r="AG95" s="57"/>
      <c r="AH95" s="57"/>
      <c r="AI95" s="58"/>
      <c r="AJ95" s="58"/>
      <c r="AK95" s="58"/>
    </row>
    <row r="96" spans="2:37" x14ac:dyDescent="0.25">
      <c r="Z96" s="56"/>
      <c r="AA96" s="56"/>
      <c r="AB96" s="56"/>
      <c r="AC96" s="56"/>
      <c r="AD96" s="56"/>
      <c r="AE96" s="56"/>
      <c r="AF96" s="57"/>
      <c r="AG96" s="57"/>
      <c r="AH96" s="57"/>
      <c r="AI96" s="58"/>
      <c r="AJ96" s="58"/>
      <c r="AK96" s="58"/>
    </row>
    <row r="97" spans="26:37" x14ac:dyDescent="0.25">
      <c r="Z97" s="56"/>
      <c r="AA97" s="56"/>
      <c r="AB97" s="56"/>
      <c r="AC97" s="56"/>
      <c r="AD97" s="56"/>
      <c r="AE97" s="56"/>
      <c r="AF97" s="57"/>
      <c r="AG97" s="57"/>
      <c r="AH97" s="57"/>
      <c r="AI97" s="58"/>
      <c r="AJ97" s="58"/>
      <c r="AK97" s="58"/>
    </row>
    <row r="98" spans="26:37" x14ac:dyDescent="0.25">
      <c r="Z98" s="56"/>
      <c r="AA98" s="56"/>
      <c r="AB98" s="56"/>
      <c r="AC98" s="56"/>
      <c r="AD98" s="56"/>
      <c r="AE98" s="56"/>
      <c r="AF98" s="57"/>
      <c r="AG98" s="57"/>
      <c r="AH98" s="57"/>
      <c r="AI98" s="58"/>
      <c r="AJ98" s="58"/>
      <c r="AK98" s="58"/>
    </row>
    <row r="99" spans="26:37" x14ac:dyDescent="0.25">
      <c r="Z99" s="56"/>
      <c r="AA99" s="56"/>
      <c r="AB99" s="56"/>
      <c r="AC99" s="56"/>
      <c r="AD99" s="56"/>
      <c r="AE99" s="56"/>
      <c r="AF99" s="57"/>
      <c r="AG99" s="57"/>
      <c r="AH99" s="57"/>
      <c r="AI99" s="58"/>
      <c r="AJ99" s="58"/>
      <c r="AK99" s="58"/>
    </row>
    <row r="100" spans="26:37" x14ac:dyDescent="0.25">
      <c r="Z100" s="56"/>
      <c r="AA100" s="56"/>
      <c r="AB100" s="56"/>
      <c r="AC100" s="56"/>
      <c r="AD100" s="56"/>
      <c r="AE100" s="56"/>
      <c r="AF100" s="57"/>
      <c r="AG100" s="57"/>
      <c r="AH100" s="57"/>
      <c r="AI100" s="58"/>
      <c r="AJ100" s="58"/>
      <c r="AK100" s="58"/>
    </row>
    <row r="101" spans="26:37" x14ac:dyDescent="0.25">
      <c r="Z101" s="56"/>
      <c r="AA101" s="56"/>
      <c r="AB101" s="56"/>
      <c r="AC101" s="56"/>
      <c r="AD101" s="56"/>
      <c r="AE101" s="56"/>
      <c r="AF101" s="57"/>
      <c r="AG101" s="57"/>
      <c r="AH101" s="57"/>
      <c r="AI101" s="58"/>
      <c r="AJ101" s="58"/>
      <c r="AK101" s="58"/>
    </row>
    <row r="102" spans="26:37" x14ac:dyDescent="0.25">
      <c r="Z102" s="56"/>
      <c r="AA102" s="56"/>
      <c r="AB102" s="56"/>
      <c r="AC102" s="56"/>
      <c r="AD102" s="56"/>
      <c r="AE102" s="56"/>
      <c r="AF102" s="57"/>
      <c r="AG102" s="57"/>
      <c r="AH102" s="57"/>
      <c r="AI102" s="58"/>
      <c r="AJ102" s="58"/>
      <c r="AK102" s="58"/>
    </row>
    <row r="103" spans="26:37" x14ac:dyDescent="0.25">
      <c r="Z103" s="56"/>
      <c r="AA103" s="56"/>
      <c r="AB103" s="56"/>
      <c r="AC103" s="56"/>
      <c r="AD103" s="56"/>
      <c r="AE103" s="56"/>
      <c r="AF103" s="57"/>
      <c r="AG103" s="57"/>
      <c r="AH103" s="57"/>
      <c r="AI103" s="58"/>
      <c r="AJ103" s="58"/>
      <c r="AK103" s="58"/>
    </row>
    <row r="104" spans="26:37" x14ac:dyDescent="0.25">
      <c r="Z104" s="56"/>
      <c r="AA104" s="56"/>
      <c r="AB104" s="56"/>
      <c r="AC104" s="56"/>
      <c r="AD104" s="56"/>
      <c r="AE104" s="56"/>
      <c r="AF104" s="57"/>
      <c r="AG104" s="57"/>
      <c r="AH104" s="57"/>
      <c r="AI104" s="58"/>
      <c r="AJ104" s="58"/>
      <c r="AK104" s="58"/>
    </row>
    <row r="105" spans="26:37" x14ac:dyDescent="0.25">
      <c r="Z105" s="56"/>
      <c r="AA105" s="56"/>
      <c r="AB105" s="56"/>
      <c r="AC105" s="56"/>
      <c r="AD105" s="56"/>
      <c r="AE105" s="56"/>
      <c r="AF105" s="57"/>
      <c r="AG105" s="57"/>
      <c r="AH105" s="57"/>
      <c r="AI105" s="58"/>
      <c r="AJ105" s="58"/>
      <c r="AK105" s="58"/>
    </row>
    <row r="106" spans="26:37" x14ac:dyDescent="0.25">
      <c r="Z106" s="56"/>
      <c r="AA106" s="56"/>
      <c r="AB106" s="56"/>
      <c r="AC106" s="56"/>
      <c r="AD106" s="56"/>
      <c r="AE106" s="56"/>
      <c r="AF106" s="57"/>
      <c r="AG106" s="57"/>
      <c r="AH106" s="57"/>
      <c r="AI106" s="58"/>
      <c r="AJ106" s="58"/>
      <c r="AK106" s="58"/>
    </row>
    <row r="107" spans="26:37" x14ac:dyDescent="0.25">
      <c r="Z107" s="56"/>
      <c r="AA107" s="56"/>
      <c r="AB107" s="56"/>
      <c r="AC107" s="56"/>
      <c r="AD107" s="56"/>
      <c r="AE107" s="56"/>
      <c r="AF107" s="57"/>
      <c r="AG107" s="57"/>
      <c r="AH107" s="57"/>
      <c r="AI107" s="58"/>
      <c r="AJ107" s="58"/>
      <c r="AK107" s="58"/>
    </row>
    <row r="108" spans="26:37" x14ac:dyDescent="0.25">
      <c r="Z108" s="56"/>
      <c r="AA108" s="56"/>
      <c r="AB108" s="56"/>
      <c r="AC108" s="56"/>
      <c r="AD108" s="56"/>
      <c r="AE108" s="56"/>
      <c r="AF108" s="57"/>
      <c r="AG108" s="57"/>
      <c r="AH108" s="57"/>
      <c r="AI108" s="58"/>
      <c r="AJ108" s="58"/>
      <c r="AK108" s="58"/>
    </row>
    <row r="109" spans="26:37" x14ac:dyDescent="0.25">
      <c r="Z109" s="56"/>
      <c r="AA109" s="56"/>
      <c r="AB109" s="56"/>
      <c r="AC109" s="56"/>
      <c r="AD109" s="56"/>
      <c r="AE109" s="56"/>
      <c r="AF109" s="57"/>
      <c r="AG109" s="57"/>
      <c r="AH109" s="57"/>
      <c r="AI109" s="58"/>
      <c r="AJ109" s="58"/>
      <c r="AK109" s="58"/>
    </row>
    <row r="110" spans="26:37" x14ac:dyDescent="0.25">
      <c r="Z110" s="56"/>
      <c r="AA110" s="56"/>
      <c r="AB110" s="56"/>
      <c r="AC110" s="56"/>
      <c r="AD110" s="56"/>
      <c r="AE110" s="56"/>
      <c r="AF110" s="57"/>
      <c r="AG110" s="57"/>
      <c r="AH110" s="57"/>
      <c r="AI110" s="58"/>
      <c r="AJ110" s="58"/>
      <c r="AK110" s="58"/>
    </row>
    <row r="111" spans="26:37" x14ac:dyDescent="0.25">
      <c r="Z111" s="56"/>
      <c r="AA111" s="56"/>
      <c r="AB111" s="56"/>
      <c r="AC111" s="56"/>
      <c r="AD111" s="56"/>
      <c r="AE111" s="56"/>
      <c r="AF111" s="57"/>
      <c r="AG111" s="57"/>
      <c r="AH111" s="57"/>
      <c r="AI111" s="58"/>
      <c r="AJ111" s="58"/>
      <c r="AK111" s="58"/>
    </row>
    <row r="112" spans="26:37" x14ac:dyDescent="0.25">
      <c r="Z112" s="56"/>
      <c r="AA112" s="56"/>
      <c r="AB112" s="56"/>
      <c r="AC112" s="56"/>
      <c r="AD112" s="56"/>
      <c r="AE112" s="56"/>
      <c r="AF112" s="57"/>
      <c r="AG112" s="57"/>
      <c r="AH112" s="57"/>
      <c r="AI112" s="58"/>
      <c r="AJ112" s="58"/>
      <c r="AK112" s="58"/>
    </row>
    <row r="113" spans="26:37" x14ac:dyDescent="0.25">
      <c r="Z113" s="56"/>
      <c r="AA113" s="56"/>
      <c r="AB113" s="56"/>
      <c r="AC113" s="56"/>
      <c r="AD113" s="56"/>
      <c r="AE113" s="56"/>
      <c r="AF113" s="57"/>
      <c r="AG113" s="57"/>
      <c r="AH113" s="57"/>
      <c r="AI113" s="58"/>
      <c r="AJ113" s="58"/>
      <c r="AK113" s="58"/>
    </row>
    <row r="114" spans="26:37" x14ac:dyDescent="0.25">
      <c r="Z114" s="56"/>
      <c r="AA114" s="56"/>
      <c r="AB114" s="56"/>
      <c r="AC114" s="56"/>
      <c r="AD114" s="56"/>
      <c r="AE114" s="56"/>
      <c r="AF114" s="57"/>
      <c r="AG114" s="57"/>
      <c r="AH114" s="57"/>
      <c r="AI114" s="58"/>
      <c r="AJ114" s="58"/>
      <c r="AK114" s="58"/>
    </row>
    <row r="115" spans="26:37" x14ac:dyDescent="0.25">
      <c r="Z115" s="56"/>
      <c r="AA115" s="56"/>
      <c r="AB115" s="56"/>
      <c r="AC115" s="56"/>
      <c r="AD115" s="56"/>
      <c r="AE115" s="56"/>
      <c r="AF115" s="57"/>
      <c r="AG115" s="57"/>
      <c r="AH115" s="57"/>
      <c r="AI115" s="58"/>
      <c r="AJ115" s="58"/>
      <c r="AK115" s="58"/>
    </row>
    <row r="116" spans="26:37" x14ac:dyDescent="0.25">
      <c r="Z116" s="56"/>
      <c r="AA116" s="56"/>
      <c r="AB116" s="56"/>
      <c r="AC116" s="56"/>
      <c r="AD116" s="56"/>
      <c r="AE116" s="56"/>
      <c r="AF116" s="57"/>
      <c r="AG116" s="57"/>
      <c r="AH116" s="57"/>
      <c r="AI116" s="58"/>
      <c r="AJ116" s="58"/>
      <c r="AK116" s="58"/>
    </row>
    <row r="117" spans="26:37" x14ac:dyDescent="0.25">
      <c r="Z117" s="56"/>
      <c r="AA117" s="56"/>
      <c r="AB117" s="56"/>
      <c r="AC117" s="56"/>
      <c r="AD117" s="56"/>
      <c r="AE117" s="56"/>
      <c r="AF117" s="57"/>
      <c r="AG117" s="57"/>
      <c r="AH117" s="57"/>
      <c r="AI117" s="58"/>
      <c r="AJ117" s="58"/>
      <c r="AK117" s="58"/>
    </row>
    <row r="118" spans="26:37" x14ac:dyDescent="0.25">
      <c r="Z118" s="56"/>
      <c r="AA118" s="56"/>
      <c r="AB118" s="56"/>
      <c r="AC118" s="56"/>
      <c r="AD118" s="56"/>
      <c r="AE118" s="56"/>
      <c r="AF118" s="57"/>
      <c r="AG118" s="57"/>
      <c r="AH118" s="57"/>
      <c r="AI118" s="58"/>
      <c r="AJ118" s="58"/>
      <c r="AK118" s="58"/>
    </row>
    <row r="119" spans="26:37" x14ac:dyDescent="0.25">
      <c r="Z119" s="56"/>
      <c r="AA119" s="56"/>
      <c r="AB119" s="56"/>
      <c r="AC119" s="56"/>
      <c r="AD119" s="56"/>
      <c r="AE119" s="56"/>
      <c r="AF119" s="57"/>
      <c r="AG119" s="57"/>
      <c r="AH119" s="57"/>
      <c r="AI119" s="58"/>
      <c r="AJ119" s="58"/>
      <c r="AK119" s="58"/>
    </row>
    <row r="120" spans="26:37" x14ac:dyDescent="0.25">
      <c r="Z120" s="56"/>
      <c r="AA120" s="56"/>
      <c r="AB120" s="56"/>
      <c r="AC120" s="56"/>
      <c r="AD120" s="56"/>
      <c r="AE120" s="56"/>
      <c r="AF120" s="57"/>
      <c r="AG120" s="57"/>
      <c r="AH120" s="57"/>
      <c r="AI120" s="58"/>
      <c r="AJ120" s="58"/>
      <c r="AK120" s="58"/>
    </row>
    <row r="121" spans="26:37" x14ac:dyDescent="0.25">
      <c r="Z121" s="56"/>
      <c r="AA121" s="56"/>
      <c r="AB121" s="56"/>
      <c r="AC121" s="56"/>
      <c r="AD121" s="56"/>
      <c r="AE121" s="56"/>
      <c r="AF121" s="57"/>
      <c r="AG121" s="57"/>
      <c r="AH121" s="57"/>
      <c r="AI121" s="58"/>
      <c r="AJ121" s="58"/>
      <c r="AK121" s="58"/>
    </row>
    <row r="122" spans="26:37" x14ac:dyDescent="0.25">
      <c r="Z122" s="56"/>
      <c r="AA122" s="56"/>
      <c r="AB122" s="56"/>
      <c r="AC122" s="56"/>
      <c r="AD122" s="56"/>
      <c r="AE122" s="56"/>
      <c r="AF122" s="57"/>
      <c r="AG122" s="57"/>
      <c r="AH122" s="57"/>
      <c r="AI122" s="58"/>
      <c r="AJ122" s="58"/>
      <c r="AK122" s="58"/>
    </row>
    <row r="123" spans="26:37" x14ac:dyDescent="0.25">
      <c r="Z123" s="56"/>
      <c r="AA123" s="56"/>
      <c r="AB123" s="56"/>
      <c r="AC123" s="56"/>
      <c r="AD123" s="56"/>
      <c r="AE123" s="56"/>
      <c r="AF123" s="57"/>
      <c r="AG123" s="57"/>
      <c r="AH123" s="57"/>
      <c r="AI123" s="58"/>
      <c r="AJ123" s="58"/>
      <c r="AK123" s="58"/>
    </row>
    <row r="124" spans="26:37" x14ac:dyDescent="0.25">
      <c r="Z124" s="56"/>
      <c r="AA124" s="56"/>
      <c r="AB124" s="56"/>
      <c r="AC124" s="56"/>
      <c r="AD124" s="56"/>
      <c r="AE124" s="56"/>
      <c r="AF124" s="57"/>
      <c r="AG124" s="57"/>
      <c r="AH124" s="57"/>
      <c r="AI124" s="58"/>
      <c r="AJ124" s="58"/>
      <c r="AK124" s="58"/>
    </row>
    <row r="125" spans="26:37" x14ac:dyDescent="0.25">
      <c r="Z125" s="56"/>
      <c r="AA125" s="56"/>
      <c r="AB125" s="56"/>
      <c r="AC125" s="56"/>
      <c r="AD125" s="56"/>
      <c r="AE125" s="56"/>
      <c r="AF125" s="57"/>
      <c r="AG125" s="57"/>
      <c r="AH125" s="57"/>
      <c r="AI125" s="58"/>
      <c r="AJ125" s="58"/>
      <c r="AK125" s="58"/>
    </row>
    <row r="126" spans="26:37" x14ac:dyDescent="0.25">
      <c r="Z126" s="56"/>
      <c r="AA126" s="56"/>
      <c r="AB126" s="56"/>
      <c r="AC126" s="56"/>
      <c r="AD126" s="56"/>
      <c r="AE126" s="56"/>
      <c r="AF126" s="57"/>
      <c r="AG126" s="57"/>
      <c r="AH126" s="57"/>
      <c r="AI126" s="58"/>
      <c r="AJ126" s="58"/>
      <c r="AK126" s="58"/>
    </row>
    <row r="127" spans="26:37" x14ac:dyDescent="0.25">
      <c r="Z127" s="56"/>
      <c r="AA127" s="56"/>
      <c r="AB127" s="56"/>
      <c r="AC127" s="56"/>
      <c r="AD127" s="56"/>
      <c r="AE127" s="56"/>
      <c r="AF127" s="57"/>
      <c r="AG127" s="57"/>
      <c r="AH127" s="57"/>
      <c r="AI127" s="58"/>
      <c r="AJ127" s="58"/>
      <c r="AK127" s="58"/>
    </row>
    <row r="128" spans="26:37" x14ac:dyDescent="0.25">
      <c r="Z128" s="56"/>
      <c r="AA128" s="56"/>
      <c r="AB128" s="56"/>
      <c r="AC128" s="56"/>
      <c r="AD128" s="56"/>
      <c r="AE128" s="56"/>
      <c r="AF128" s="57"/>
      <c r="AG128" s="57"/>
      <c r="AH128" s="57"/>
      <c r="AI128" s="58"/>
      <c r="AJ128" s="58"/>
      <c r="AK128" s="58"/>
    </row>
    <row r="129" spans="26:37" x14ac:dyDescent="0.25">
      <c r="Z129" s="56"/>
      <c r="AA129" s="56"/>
      <c r="AB129" s="56"/>
      <c r="AC129" s="56"/>
      <c r="AD129" s="56"/>
      <c r="AE129" s="56"/>
      <c r="AF129" s="57"/>
      <c r="AG129" s="57"/>
      <c r="AH129" s="57"/>
      <c r="AI129" s="58"/>
      <c r="AJ129" s="58"/>
      <c r="AK129" s="58"/>
    </row>
    <row r="130" spans="26:37" x14ac:dyDescent="0.25">
      <c r="Z130" s="56"/>
      <c r="AA130" s="56"/>
      <c r="AB130" s="56"/>
      <c r="AC130" s="56"/>
      <c r="AD130" s="56"/>
      <c r="AE130" s="56"/>
      <c r="AF130" s="57"/>
      <c r="AG130" s="57"/>
      <c r="AH130" s="57"/>
      <c r="AI130" s="58"/>
      <c r="AJ130" s="58"/>
      <c r="AK130" s="58"/>
    </row>
    <row r="131" spans="26:37" x14ac:dyDescent="0.25">
      <c r="Z131" s="56"/>
      <c r="AA131" s="56"/>
      <c r="AB131" s="56"/>
      <c r="AC131" s="56"/>
      <c r="AD131" s="56"/>
      <c r="AE131" s="56"/>
      <c r="AF131" s="57"/>
      <c r="AG131" s="57"/>
      <c r="AH131" s="57"/>
      <c r="AI131" s="58"/>
      <c r="AJ131" s="58"/>
      <c r="AK131" s="58"/>
    </row>
    <row r="132" spans="26:37" x14ac:dyDescent="0.25">
      <c r="Z132" s="56"/>
      <c r="AA132" s="56"/>
      <c r="AB132" s="56"/>
      <c r="AC132" s="56"/>
      <c r="AD132" s="56"/>
      <c r="AE132" s="56"/>
      <c r="AF132" s="57"/>
      <c r="AG132" s="57"/>
      <c r="AH132" s="57"/>
      <c r="AI132" s="58"/>
      <c r="AJ132" s="58"/>
      <c r="AK132" s="58"/>
    </row>
    <row r="133" spans="26:37" x14ac:dyDescent="0.25">
      <c r="Z133" s="56"/>
      <c r="AA133" s="56"/>
      <c r="AB133" s="56"/>
      <c r="AC133" s="56"/>
      <c r="AD133" s="56"/>
      <c r="AE133" s="56"/>
      <c r="AF133" s="57"/>
      <c r="AG133" s="57"/>
      <c r="AH133" s="57"/>
      <c r="AI133" s="58"/>
      <c r="AJ133" s="58"/>
      <c r="AK133" s="58"/>
    </row>
    <row r="134" spans="26:37" x14ac:dyDescent="0.25">
      <c r="Z134" s="56"/>
      <c r="AA134" s="56"/>
      <c r="AB134" s="56"/>
      <c r="AC134" s="56"/>
      <c r="AD134" s="56"/>
      <c r="AE134" s="56"/>
      <c r="AF134" s="57"/>
      <c r="AG134" s="57"/>
      <c r="AH134" s="57"/>
      <c r="AI134" s="58"/>
      <c r="AJ134" s="58"/>
      <c r="AK134" s="58"/>
    </row>
    <row r="135" spans="26:37" x14ac:dyDescent="0.25">
      <c r="Z135" s="56"/>
      <c r="AA135" s="56"/>
      <c r="AB135" s="56"/>
      <c r="AC135" s="56"/>
      <c r="AD135" s="56"/>
      <c r="AE135" s="56"/>
      <c r="AF135" s="57"/>
      <c r="AG135" s="57"/>
      <c r="AH135" s="57"/>
      <c r="AI135" s="58"/>
      <c r="AJ135" s="58"/>
      <c r="AK135" s="58"/>
    </row>
    <row r="136" spans="26:37" x14ac:dyDescent="0.25">
      <c r="Z136" s="56"/>
      <c r="AA136" s="56"/>
      <c r="AB136" s="56"/>
      <c r="AC136" s="56"/>
      <c r="AD136" s="56"/>
      <c r="AE136" s="56"/>
      <c r="AF136" s="57"/>
      <c r="AG136" s="57"/>
      <c r="AH136" s="57"/>
      <c r="AI136" s="58"/>
      <c r="AJ136" s="58"/>
      <c r="AK136" s="58"/>
    </row>
    <row r="137" spans="26:37" x14ac:dyDescent="0.25">
      <c r="Z137" s="56"/>
      <c r="AA137" s="56"/>
      <c r="AB137" s="56"/>
      <c r="AC137" s="56"/>
      <c r="AD137" s="56"/>
      <c r="AE137" s="56"/>
      <c r="AF137" s="57"/>
      <c r="AG137" s="57"/>
      <c r="AH137" s="57"/>
      <c r="AI137" s="58"/>
      <c r="AJ137" s="58"/>
      <c r="AK137" s="58"/>
    </row>
    <row r="138" spans="26:37" x14ac:dyDescent="0.25">
      <c r="Z138" s="56"/>
      <c r="AA138" s="56"/>
      <c r="AB138" s="56"/>
      <c r="AC138" s="56"/>
      <c r="AD138" s="56"/>
      <c r="AE138" s="56"/>
      <c r="AF138" s="57"/>
      <c r="AG138" s="57"/>
      <c r="AH138" s="57"/>
      <c r="AI138" s="58"/>
      <c r="AJ138" s="58"/>
      <c r="AK138" s="58"/>
    </row>
    <row r="139" spans="26:37" x14ac:dyDescent="0.25">
      <c r="Z139" s="56"/>
      <c r="AA139" s="56"/>
      <c r="AB139" s="56"/>
      <c r="AC139" s="56"/>
      <c r="AD139" s="56"/>
      <c r="AE139" s="56"/>
      <c r="AF139" s="57"/>
      <c r="AG139" s="57"/>
      <c r="AH139" s="57"/>
      <c r="AI139" s="58"/>
      <c r="AJ139" s="58"/>
      <c r="AK139" s="58"/>
    </row>
    <row r="140" spans="26:37" x14ac:dyDescent="0.25">
      <c r="Z140" s="56"/>
      <c r="AA140" s="56"/>
      <c r="AB140" s="56"/>
      <c r="AC140" s="56"/>
      <c r="AD140" s="56"/>
      <c r="AE140" s="56"/>
      <c r="AF140" s="57"/>
      <c r="AG140" s="57"/>
      <c r="AH140" s="57"/>
      <c r="AI140" s="58"/>
      <c r="AJ140" s="58"/>
      <c r="AK140" s="58"/>
    </row>
    <row r="141" spans="26:37" x14ac:dyDescent="0.25">
      <c r="Z141" s="56"/>
      <c r="AA141" s="56"/>
      <c r="AB141" s="56"/>
      <c r="AC141" s="56"/>
      <c r="AD141" s="56"/>
      <c r="AE141" s="56"/>
      <c r="AF141" s="57"/>
      <c r="AG141" s="57"/>
      <c r="AH141" s="57"/>
      <c r="AI141" s="58"/>
      <c r="AJ141" s="58"/>
      <c r="AK141" s="58"/>
    </row>
    <row r="142" spans="26:37" x14ac:dyDescent="0.25">
      <c r="Z142" s="56"/>
      <c r="AA142" s="56"/>
      <c r="AB142" s="56"/>
      <c r="AC142" s="56"/>
      <c r="AD142" s="56"/>
      <c r="AE142" s="56"/>
      <c r="AF142" s="57"/>
      <c r="AG142" s="57"/>
      <c r="AH142" s="57"/>
      <c r="AI142" s="58"/>
      <c r="AJ142" s="58"/>
      <c r="AK142" s="58"/>
    </row>
    <row r="143" spans="26:37" x14ac:dyDescent="0.25">
      <c r="Z143" s="56"/>
      <c r="AA143" s="56"/>
      <c r="AB143" s="56"/>
      <c r="AC143" s="56"/>
      <c r="AD143" s="56"/>
      <c r="AE143" s="56"/>
      <c r="AF143" s="57"/>
      <c r="AG143" s="57"/>
      <c r="AH143" s="57"/>
      <c r="AI143" s="58"/>
      <c r="AJ143" s="58"/>
      <c r="AK143" s="58"/>
    </row>
  </sheetData>
  <autoFilter ref="M1:W80" xr:uid="{00000000-0009-0000-0000-000003000000}"/>
  <mergeCells count="1">
    <mergeCell ref="A1:G1"/>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F823"/>
  <sheetViews>
    <sheetView zoomScale="90" zoomScaleNormal="90" workbookViewId="0">
      <selection activeCell="R2" sqref="R2"/>
    </sheetView>
  </sheetViews>
  <sheetFormatPr defaultColWidth="23.140625" defaultRowHeight="15" x14ac:dyDescent="0.25"/>
  <cols>
    <col min="1" max="1" width="13.28515625" style="90" bestFit="1" customWidth="1"/>
    <col min="2" max="15" width="14.28515625" style="90" customWidth="1"/>
    <col min="16" max="16" width="11.5703125" style="90" bestFit="1" customWidth="1"/>
    <col min="17" max="17" width="10.28515625" style="90" bestFit="1" customWidth="1"/>
    <col min="18" max="18" width="11.42578125" style="90" bestFit="1" customWidth="1"/>
    <col min="19" max="19" width="9.42578125" style="90" bestFit="1" customWidth="1"/>
    <col min="20" max="20" width="13.140625" style="90" customWidth="1"/>
    <col min="21" max="21" width="13.28515625" style="90" customWidth="1"/>
    <col min="22" max="22" width="16.28515625" style="90" customWidth="1"/>
    <col min="23" max="26" width="12.42578125" style="90" customWidth="1"/>
    <col min="27" max="27" width="14.28515625" style="90" bestFit="1" customWidth="1"/>
    <col min="28" max="28" width="19.140625" style="90" bestFit="1" customWidth="1"/>
    <col min="29" max="29" width="12.42578125" style="90" bestFit="1" customWidth="1"/>
    <col min="30" max="30" width="17.85546875" style="90" bestFit="1" customWidth="1"/>
    <col min="31" max="31" width="9.140625" style="90" bestFit="1" customWidth="1"/>
    <col min="32" max="16384" width="23.140625" style="90"/>
  </cols>
  <sheetData>
    <row r="1" spans="1:31" s="88" customFormat="1" x14ac:dyDescent="0.25">
      <c r="D1" s="95" t="s">
        <v>194</v>
      </c>
      <c r="E1" s="95" t="s">
        <v>195</v>
      </c>
      <c r="F1" s="95" t="s">
        <v>196</v>
      </c>
      <c r="G1" s="95" t="s">
        <v>197</v>
      </c>
      <c r="H1" s="95" t="s">
        <v>198</v>
      </c>
      <c r="I1" s="95" t="s">
        <v>199</v>
      </c>
      <c r="J1" s="95" t="s">
        <v>200</v>
      </c>
      <c r="K1" s="95" t="s">
        <v>201</v>
      </c>
      <c r="L1" s="95" t="s">
        <v>202</v>
      </c>
      <c r="M1" s="95" t="s">
        <v>203</v>
      </c>
      <c r="N1" s="95" t="s">
        <v>204</v>
      </c>
      <c r="O1" s="95" t="s">
        <v>205</v>
      </c>
      <c r="P1" s="95" t="s">
        <v>206</v>
      </c>
      <c r="Q1" s="95" t="s">
        <v>207</v>
      </c>
      <c r="R1" s="95" t="s">
        <v>208</v>
      </c>
      <c r="T1" s="95" t="s">
        <v>209</v>
      </c>
      <c r="V1" s="95" t="s">
        <v>210</v>
      </c>
      <c r="W1" s="95" t="s">
        <v>211</v>
      </c>
      <c r="X1" s="95" t="s">
        <v>212</v>
      </c>
      <c r="Y1" s="95" t="s">
        <v>215</v>
      </c>
      <c r="Z1" s="95" t="s">
        <v>213</v>
      </c>
      <c r="AA1" s="95" t="s">
        <v>214</v>
      </c>
    </row>
    <row r="2" spans="1:31" x14ac:dyDescent="0.25">
      <c r="A2" s="92" t="s">
        <v>0</v>
      </c>
      <c r="B2" s="92" t="s">
        <v>1</v>
      </c>
      <c r="C2" s="92" t="s">
        <v>2</v>
      </c>
      <c r="D2" s="96" t="s">
        <v>156</v>
      </c>
      <c r="E2" s="96" t="s">
        <v>157</v>
      </c>
      <c r="F2" s="96" t="s">
        <v>158</v>
      </c>
      <c r="G2" s="96" t="s">
        <v>159</v>
      </c>
      <c r="H2" s="96" t="s">
        <v>160</v>
      </c>
      <c r="I2" s="96" t="s">
        <v>161</v>
      </c>
      <c r="J2" s="96" t="s">
        <v>162</v>
      </c>
      <c r="K2" s="96" t="s">
        <v>163</v>
      </c>
      <c r="L2" s="96" t="s">
        <v>164</v>
      </c>
      <c r="M2" s="96" t="s">
        <v>165</v>
      </c>
      <c r="N2" s="96" t="s">
        <v>166</v>
      </c>
      <c r="O2" s="96" t="s">
        <v>167</v>
      </c>
      <c r="P2" s="96" t="s">
        <v>168</v>
      </c>
      <c r="Q2" s="96" t="s">
        <v>169</v>
      </c>
      <c r="R2" s="96" t="s">
        <v>170</v>
      </c>
      <c r="S2" s="77" t="s">
        <v>178</v>
      </c>
      <c r="T2" s="96" t="s">
        <v>179</v>
      </c>
      <c r="U2" s="46" t="s">
        <v>180</v>
      </c>
      <c r="V2" s="96" t="s">
        <v>181</v>
      </c>
      <c r="W2" s="96" t="s">
        <v>182</v>
      </c>
      <c r="X2" s="96" t="s">
        <v>184</v>
      </c>
      <c r="Y2" s="96" t="s">
        <v>237</v>
      </c>
      <c r="Z2" s="96" t="s">
        <v>185</v>
      </c>
      <c r="AA2" s="96" t="s">
        <v>238</v>
      </c>
      <c r="AB2" s="97" t="s">
        <v>187</v>
      </c>
      <c r="AC2" s="97" t="s">
        <v>18</v>
      </c>
      <c r="AD2" s="97" t="s">
        <v>12</v>
      </c>
      <c r="AE2" s="97" t="s">
        <v>17</v>
      </c>
    </row>
    <row r="3" spans="1:31" x14ac:dyDescent="0.25">
      <c r="A3" s="8">
        <v>9001</v>
      </c>
      <c r="B3" s="1" t="s">
        <v>23</v>
      </c>
      <c r="C3" s="8" t="s">
        <v>31</v>
      </c>
      <c r="D3" s="86">
        <v>41.900000000000006</v>
      </c>
      <c r="E3" s="86">
        <v>85.7</v>
      </c>
      <c r="F3" s="86">
        <v>220.20000000000002</v>
      </c>
      <c r="G3" s="86">
        <v>365.3</v>
      </c>
      <c r="H3" s="86">
        <v>385.2</v>
      </c>
      <c r="I3" s="86">
        <v>449.5</v>
      </c>
      <c r="J3" s="86">
        <v>572.1</v>
      </c>
      <c r="K3" s="86">
        <v>633.4</v>
      </c>
      <c r="L3" s="86">
        <v>739.39999999999986</v>
      </c>
      <c r="M3" s="86">
        <v>1124.3000000000002</v>
      </c>
      <c r="N3" s="86"/>
      <c r="O3" s="86"/>
      <c r="P3" s="86"/>
      <c r="Q3" s="86"/>
      <c r="R3" s="86">
        <v>758.09999999999991</v>
      </c>
      <c r="S3" s="86">
        <v>776.19999999999993</v>
      </c>
      <c r="T3" s="86">
        <v>895.8</v>
      </c>
      <c r="U3" s="86"/>
      <c r="V3" s="86">
        <v>1124.3000000000002</v>
      </c>
      <c r="W3" s="86">
        <v>1124.3000000000002</v>
      </c>
      <c r="X3" s="86">
        <v>1198.9000000000003</v>
      </c>
      <c r="Y3" s="66">
        <v>1179.9000000000003</v>
      </c>
      <c r="Z3" s="86">
        <v>1313.3000000000002</v>
      </c>
      <c r="AA3" s="86">
        <v>1470.4000000000005</v>
      </c>
      <c r="AB3" s="93">
        <v>39</v>
      </c>
      <c r="AC3" s="31">
        <v>0.14285714285714285</v>
      </c>
      <c r="AD3" s="8">
        <v>10.85</v>
      </c>
      <c r="AE3" s="8">
        <v>1.5499999999999998</v>
      </c>
    </row>
    <row r="4" spans="1:31" x14ac:dyDescent="0.25">
      <c r="A4" s="8">
        <v>9001</v>
      </c>
      <c r="B4" s="1" t="s">
        <v>23</v>
      </c>
      <c r="C4" s="8" t="s">
        <v>32</v>
      </c>
      <c r="D4" s="86">
        <v>41.900000000000006</v>
      </c>
      <c r="E4" s="86">
        <v>85.7</v>
      </c>
      <c r="F4" s="86">
        <v>220.20000000000002</v>
      </c>
      <c r="G4" s="86">
        <v>365.3</v>
      </c>
      <c r="H4" s="86">
        <v>449.5</v>
      </c>
      <c r="I4" s="86">
        <v>491.90000000000003</v>
      </c>
      <c r="J4" s="86">
        <v>572.1</v>
      </c>
      <c r="K4" s="86">
        <v>653.79999999999995</v>
      </c>
      <c r="L4" s="86">
        <v>671.8</v>
      </c>
      <c r="M4" s="86">
        <v>932.9</v>
      </c>
      <c r="N4" s="86">
        <v>970.5</v>
      </c>
      <c r="O4" s="86"/>
      <c r="P4" s="86"/>
      <c r="Q4" s="86"/>
      <c r="R4" s="86">
        <v>722.39999999999986</v>
      </c>
      <c r="S4" s="86">
        <v>776.19999999999993</v>
      </c>
      <c r="T4" s="86">
        <v>859.8</v>
      </c>
      <c r="U4" s="86"/>
      <c r="V4" s="86">
        <v>914.3</v>
      </c>
      <c r="W4" s="86">
        <v>932.9</v>
      </c>
      <c r="X4" s="86">
        <v>1143.2000000000003</v>
      </c>
      <c r="Y4" s="66">
        <v>1179.9000000000003</v>
      </c>
      <c r="Z4" s="86">
        <v>1313.3000000000002</v>
      </c>
      <c r="AA4" s="86">
        <v>1470.4000000000005</v>
      </c>
      <c r="AB4" s="93">
        <v>41</v>
      </c>
      <c r="AC4" s="31">
        <v>0.28767123287671231</v>
      </c>
      <c r="AD4" s="8">
        <v>12.41</v>
      </c>
      <c r="AE4" s="8">
        <v>3.57</v>
      </c>
    </row>
    <row r="5" spans="1:31" x14ac:dyDescent="0.25">
      <c r="A5" s="8">
        <v>9001</v>
      </c>
      <c r="B5" s="1" t="s">
        <v>23</v>
      </c>
      <c r="C5" s="8" t="s">
        <v>33</v>
      </c>
      <c r="D5" s="86">
        <v>41.900000000000006</v>
      </c>
      <c r="E5" s="86">
        <v>85.7</v>
      </c>
      <c r="F5" s="86">
        <v>220.20000000000002</v>
      </c>
      <c r="G5" s="86">
        <v>365.3</v>
      </c>
      <c r="H5" s="86">
        <v>406.4</v>
      </c>
      <c r="I5" s="86">
        <v>491.90000000000003</v>
      </c>
      <c r="J5" s="86">
        <v>572.1</v>
      </c>
      <c r="K5" s="86">
        <v>633.4</v>
      </c>
      <c r="L5" s="86"/>
      <c r="M5" s="86">
        <v>970.5</v>
      </c>
      <c r="N5" s="86"/>
      <c r="O5" s="86"/>
      <c r="P5" s="86"/>
      <c r="Q5" s="86"/>
      <c r="R5" s="86">
        <v>690.19999999999993</v>
      </c>
      <c r="S5" s="86">
        <v>776.19999999999993</v>
      </c>
      <c r="T5" s="86">
        <v>824.3</v>
      </c>
      <c r="U5" s="86">
        <v>859.8</v>
      </c>
      <c r="V5" s="86">
        <v>877.8</v>
      </c>
      <c r="W5" s="86">
        <v>895.8</v>
      </c>
      <c r="X5" s="86">
        <v>1124.3000000000002</v>
      </c>
      <c r="Y5" s="66">
        <v>1179.9000000000003</v>
      </c>
      <c r="Z5" s="86">
        <v>1313.3000000000002</v>
      </c>
      <c r="AA5" s="86">
        <v>1470.4000000000005</v>
      </c>
      <c r="AB5" s="93">
        <v>43</v>
      </c>
      <c r="AC5" s="31">
        <v>0.58036573628488919</v>
      </c>
      <c r="AD5" s="8">
        <v>10.39</v>
      </c>
      <c r="AE5" s="8">
        <v>6.0299999999999994</v>
      </c>
    </row>
    <row r="6" spans="1:31" x14ac:dyDescent="0.25">
      <c r="A6" s="8">
        <v>9001</v>
      </c>
      <c r="B6" s="1" t="s">
        <v>23</v>
      </c>
      <c r="C6" s="8" t="s">
        <v>35</v>
      </c>
      <c r="D6" s="86">
        <v>41.900000000000006</v>
      </c>
      <c r="E6" s="86">
        <v>85.7</v>
      </c>
      <c r="F6" s="86">
        <v>220.20000000000002</v>
      </c>
      <c r="G6" s="86">
        <v>365.3</v>
      </c>
      <c r="H6" s="86">
        <v>406.4</v>
      </c>
      <c r="I6" s="86">
        <v>491.90000000000003</v>
      </c>
      <c r="J6" s="86">
        <v>572.1</v>
      </c>
      <c r="K6" s="86">
        <v>633.4</v>
      </c>
      <c r="L6" s="86">
        <v>671.8</v>
      </c>
      <c r="M6" s="86">
        <v>932.9</v>
      </c>
      <c r="N6" s="86">
        <v>970.5</v>
      </c>
      <c r="O6" s="86"/>
      <c r="P6" s="86"/>
      <c r="Q6" s="86"/>
      <c r="R6" s="86">
        <v>706.59999999999991</v>
      </c>
      <c r="S6" s="86">
        <v>776.19999999999993</v>
      </c>
      <c r="T6" s="86">
        <v>859.8</v>
      </c>
      <c r="U6" s="86">
        <v>877.8</v>
      </c>
      <c r="V6" s="86">
        <v>877.8</v>
      </c>
      <c r="W6" s="86">
        <v>895.8</v>
      </c>
      <c r="X6" s="86">
        <v>1143.2000000000003</v>
      </c>
      <c r="Y6" s="66">
        <v>1179.9000000000003</v>
      </c>
      <c r="Z6" s="86">
        <v>1313.3000000000002</v>
      </c>
      <c r="AA6" s="86">
        <v>1470.4000000000005</v>
      </c>
      <c r="AB6" s="93">
        <v>42</v>
      </c>
      <c r="AC6" s="31">
        <v>0.38461538461538458</v>
      </c>
      <c r="AD6" s="8">
        <v>13.13</v>
      </c>
      <c r="AE6" s="8">
        <v>5.05</v>
      </c>
    </row>
    <row r="7" spans="1:31" x14ac:dyDescent="0.25">
      <c r="A7" s="8">
        <v>9008</v>
      </c>
      <c r="B7" s="1" t="s">
        <v>23</v>
      </c>
      <c r="C7" s="8" t="s">
        <v>31</v>
      </c>
      <c r="D7" s="86">
        <v>41.900000000000006</v>
      </c>
      <c r="E7" s="86">
        <v>85.7</v>
      </c>
      <c r="F7" s="86">
        <v>220.20000000000002</v>
      </c>
      <c r="G7" s="86">
        <v>365.3</v>
      </c>
      <c r="H7" s="86">
        <v>385.2</v>
      </c>
      <c r="I7" s="86">
        <v>491.90000000000003</v>
      </c>
      <c r="J7" s="86">
        <v>572.1</v>
      </c>
      <c r="K7" s="86">
        <v>671.8</v>
      </c>
      <c r="L7" s="86">
        <v>739.39999999999986</v>
      </c>
      <c r="M7" s="86">
        <v>895.8</v>
      </c>
      <c r="N7" s="86">
        <v>932.9</v>
      </c>
      <c r="O7" s="86"/>
      <c r="P7" s="86"/>
      <c r="Q7" s="86"/>
      <c r="R7" s="86">
        <v>722.39999999999986</v>
      </c>
      <c r="S7" s="86">
        <v>776.19999999999993</v>
      </c>
      <c r="T7" s="86">
        <v>824.3</v>
      </c>
      <c r="U7" s="86">
        <v>859.8</v>
      </c>
      <c r="V7" s="86">
        <v>877.8</v>
      </c>
      <c r="W7" s="86">
        <v>895.8</v>
      </c>
      <c r="X7" s="86">
        <v>1143.2000000000003</v>
      </c>
      <c r="Y7" s="66">
        <v>1179.9000000000003</v>
      </c>
      <c r="Z7" s="86">
        <v>1364.1000000000001</v>
      </c>
      <c r="AA7" s="86">
        <v>1470.4000000000005</v>
      </c>
      <c r="AB7" s="93">
        <v>41</v>
      </c>
      <c r="AC7" s="31">
        <v>0.23963457484188336</v>
      </c>
      <c r="AD7" s="8">
        <v>14.23</v>
      </c>
      <c r="AE7" s="8">
        <v>3.41</v>
      </c>
    </row>
    <row r="8" spans="1:31" x14ac:dyDescent="0.25">
      <c r="A8" s="8">
        <v>9008</v>
      </c>
      <c r="B8" s="1" t="s">
        <v>23</v>
      </c>
      <c r="C8" s="8" t="s">
        <v>32</v>
      </c>
      <c r="D8" s="86">
        <v>41.900000000000006</v>
      </c>
      <c r="E8" s="86">
        <v>85.7</v>
      </c>
      <c r="F8" s="86">
        <v>220.20000000000002</v>
      </c>
      <c r="G8" s="86">
        <v>365.3</v>
      </c>
      <c r="H8" s="86">
        <v>385.2</v>
      </c>
      <c r="I8" s="86">
        <v>491.90000000000003</v>
      </c>
      <c r="J8" s="86">
        <v>572.1</v>
      </c>
      <c r="K8" s="86">
        <v>633.4</v>
      </c>
      <c r="L8" s="86">
        <v>739.39999999999986</v>
      </c>
      <c r="M8" s="86">
        <v>895.8</v>
      </c>
      <c r="N8" s="86">
        <v>932.9</v>
      </c>
      <c r="O8" s="86"/>
      <c r="P8" s="86"/>
      <c r="Q8" s="86"/>
      <c r="R8" s="86">
        <v>739.39999999999986</v>
      </c>
      <c r="S8" s="86"/>
      <c r="T8" s="86">
        <v>776.19999999999993</v>
      </c>
      <c r="U8" s="86">
        <v>824.3</v>
      </c>
      <c r="V8" s="86">
        <v>842.19999999999993</v>
      </c>
      <c r="W8" s="86">
        <v>859.8</v>
      </c>
      <c r="X8" s="86">
        <v>1161.6000000000004</v>
      </c>
      <c r="Y8" s="66">
        <v>1179.9000000000003</v>
      </c>
      <c r="Z8" s="86">
        <v>1217.5000000000002</v>
      </c>
      <c r="AA8" s="86">
        <v>1470.4000000000005</v>
      </c>
      <c r="AB8" s="93">
        <v>40</v>
      </c>
      <c r="AC8" s="31">
        <v>0.15981735159817351</v>
      </c>
      <c r="AD8" s="8">
        <v>13.14</v>
      </c>
      <c r="AE8" s="8">
        <v>2.1</v>
      </c>
    </row>
    <row r="9" spans="1:31" x14ac:dyDescent="0.25">
      <c r="A9" s="8">
        <v>9008</v>
      </c>
      <c r="B9" s="1" t="s">
        <v>23</v>
      </c>
      <c r="C9" s="8" t="s">
        <v>33</v>
      </c>
      <c r="D9" s="86">
        <v>41.900000000000006</v>
      </c>
      <c r="E9" s="86">
        <v>85.7</v>
      </c>
      <c r="F9" s="86">
        <v>220.20000000000002</v>
      </c>
      <c r="G9" s="86">
        <v>365.3</v>
      </c>
      <c r="H9" s="86">
        <v>406.4</v>
      </c>
      <c r="I9" s="86">
        <v>449.5</v>
      </c>
      <c r="J9" s="86">
        <v>572.1</v>
      </c>
      <c r="K9" s="86">
        <v>633.4</v>
      </c>
      <c r="L9" s="86">
        <v>671.8</v>
      </c>
      <c r="M9" s="86">
        <v>706.59999999999991</v>
      </c>
      <c r="N9" s="86">
        <v>739.39999999999986</v>
      </c>
      <c r="O9" s="86">
        <v>824.3</v>
      </c>
      <c r="P9" s="86"/>
      <c r="Q9" s="86"/>
      <c r="R9" s="86">
        <v>706.59999999999991</v>
      </c>
      <c r="S9" s="86">
        <v>776.19999999999993</v>
      </c>
      <c r="T9" s="86">
        <v>824.3</v>
      </c>
      <c r="U9" s="86">
        <v>859.8</v>
      </c>
      <c r="V9" s="86">
        <v>877.8</v>
      </c>
      <c r="W9" s="86">
        <v>895.8</v>
      </c>
      <c r="X9" s="86">
        <v>1124.3000000000002</v>
      </c>
      <c r="Y9" s="66">
        <v>1179.9000000000003</v>
      </c>
      <c r="Z9" s="86">
        <v>1217.5000000000002</v>
      </c>
      <c r="AA9" s="86">
        <v>1470.4000000000005</v>
      </c>
      <c r="AB9" s="93">
        <v>42</v>
      </c>
      <c r="AC9" s="31">
        <v>0.33877551020408164</v>
      </c>
      <c r="AD9" s="8">
        <v>12.25</v>
      </c>
      <c r="AE9" s="8">
        <v>4.1500000000000004</v>
      </c>
    </row>
    <row r="10" spans="1:31" x14ac:dyDescent="0.25">
      <c r="A10" s="8">
        <v>9008</v>
      </c>
      <c r="B10" s="1" t="s">
        <v>23</v>
      </c>
      <c r="C10" s="8" t="s">
        <v>34</v>
      </c>
      <c r="D10" s="86">
        <v>41.900000000000006</v>
      </c>
      <c r="E10" s="86">
        <v>85.7</v>
      </c>
      <c r="F10" s="86">
        <v>220.20000000000002</v>
      </c>
      <c r="G10" s="86">
        <v>365.3</v>
      </c>
      <c r="H10" s="86">
        <v>449.5</v>
      </c>
      <c r="I10" s="86">
        <v>533.4</v>
      </c>
      <c r="J10" s="86">
        <v>572.1</v>
      </c>
      <c r="K10" s="86">
        <v>671.8</v>
      </c>
      <c r="L10" s="86">
        <v>739.39999999999986</v>
      </c>
      <c r="M10" s="86">
        <v>895.8</v>
      </c>
      <c r="N10" s="86">
        <v>932.9</v>
      </c>
      <c r="O10" s="86"/>
      <c r="P10" s="86"/>
      <c r="Q10" s="86"/>
      <c r="R10" s="86">
        <v>758.09999999999991</v>
      </c>
      <c r="S10" s="86"/>
      <c r="T10" s="86">
        <v>824.3</v>
      </c>
      <c r="U10" s="86">
        <v>859.8</v>
      </c>
      <c r="V10" s="86">
        <v>914.3</v>
      </c>
      <c r="W10" s="86">
        <v>932.9</v>
      </c>
      <c r="X10" s="86">
        <v>1179.9000000000003</v>
      </c>
      <c r="Y10" s="66">
        <v>1179.9000000000003</v>
      </c>
      <c r="Z10" s="86">
        <v>1364.1000000000001</v>
      </c>
      <c r="AA10" s="86">
        <v>1470.4000000000005</v>
      </c>
      <c r="AB10" s="93">
        <v>39</v>
      </c>
      <c r="AC10" s="31">
        <v>0.51208014142604596</v>
      </c>
      <c r="AD10" s="8">
        <v>16.97</v>
      </c>
      <c r="AE10" s="8">
        <v>8.69</v>
      </c>
    </row>
    <row r="11" spans="1:31" x14ac:dyDescent="0.25">
      <c r="A11" s="8">
        <v>9008</v>
      </c>
      <c r="B11" s="1" t="s">
        <v>23</v>
      </c>
      <c r="C11" s="8" t="s">
        <v>35</v>
      </c>
      <c r="D11" s="86">
        <v>41.900000000000006</v>
      </c>
      <c r="E11" s="86">
        <v>85.7</v>
      </c>
      <c r="F11" s="86">
        <v>220.20000000000002</v>
      </c>
      <c r="G11" s="86">
        <v>365.3</v>
      </c>
      <c r="H11" s="86">
        <v>406.4</v>
      </c>
      <c r="I11" s="86">
        <v>491.90000000000003</v>
      </c>
      <c r="J11" s="86">
        <v>572.1</v>
      </c>
      <c r="K11" s="86">
        <v>633.4</v>
      </c>
      <c r="L11" s="86">
        <v>739.39999999999986</v>
      </c>
      <c r="M11" s="86">
        <v>776.19999999999993</v>
      </c>
      <c r="N11" s="86">
        <v>824.3</v>
      </c>
      <c r="O11" s="86"/>
      <c r="P11" s="86"/>
      <c r="Q11" s="86"/>
      <c r="R11" s="86">
        <v>758.09999999999991</v>
      </c>
      <c r="S11" s="86">
        <v>776.19999999999993</v>
      </c>
      <c r="T11" s="86">
        <v>824.3</v>
      </c>
      <c r="U11" s="86">
        <v>824.3</v>
      </c>
      <c r="V11" s="86">
        <v>842.19999999999993</v>
      </c>
      <c r="W11" s="86">
        <v>859.8</v>
      </c>
      <c r="X11" s="86">
        <v>1124.3000000000002</v>
      </c>
      <c r="Y11" s="66">
        <v>1179.9000000000003</v>
      </c>
      <c r="Z11" s="86">
        <v>1217.5000000000002</v>
      </c>
      <c r="AA11" s="86">
        <v>1470.4000000000005</v>
      </c>
      <c r="AB11" s="93">
        <v>39</v>
      </c>
      <c r="AC11" s="31">
        <v>0.32048192771084338</v>
      </c>
      <c r="AD11" s="8">
        <v>12.45</v>
      </c>
      <c r="AE11" s="8">
        <v>3.99</v>
      </c>
    </row>
    <row r="12" spans="1:31" x14ac:dyDescent="0.25">
      <c r="A12" s="8">
        <v>9010</v>
      </c>
      <c r="B12" s="1" t="s">
        <v>23</v>
      </c>
      <c r="C12" s="8" t="s">
        <v>32</v>
      </c>
      <c r="D12" s="86">
        <v>41.900000000000006</v>
      </c>
      <c r="E12" s="86">
        <v>85.7</v>
      </c>
      <c r="F12" s="86">
        <v>220.20000000000002</v>
      </c>
      <c r="G12" s="86">
        <v>365.3</v>
      </c>
      <c r="H12" s="86">
        <v>385.2</v>
      </c>
      <c r="I12" s="86">
        <v>449.5</v>
      </c>
      <c r="J12" s="86">
        <v>533.4</v>
      </c>
      <c r="K12" s="86">
        <v>633.4</v>
      </c>
      <c r="L12" s="86">
        <v>653.79999999999995</v>
      </c>
      <c r="M12" s="86">
        <v>671.8</v>
      </c>
      <c r="N12" s="86"/>
      <c r="O12" s="86"/>
      <c r="P12" s="86"/>
      <c r="Q12" s="86"/>
      <c r="R12" s="86">
        <v>690.19999999999993</v>
      </c>
      <c r="S12" s="86"/>
      <c r="T12" s="86">
        <v>739.39999999999986</v>
      </c>
      <c r="U12" s="86"/>
      <c r="V12" s="86">
        <v>842.19999999999993</v>
      </c>
      <c r="W12" s="86">
        <v>859.8</v>
      </c>
      <c r="X12" s="86">
        <v>1067.9000000000001</v>
      </c>
      <c r="Y12" s="66">
        <v>1179.9000000000003</v>
      </c>
      <c r="Z12" s="86">
        <v>1217.5000000000002</v>
      </c>
      <c r="AA12" s="86">
        <v>1470.4000000000005</v>
      </c>
      <c r="AB12" s="93">
        <v>43</v>
      </c>
      <c r="AC12" s="31">
        <v>0.65062111801242239</v>
      </c>
      <c r="AD12" s="8">
        <v>6.44</v>
      </c>
      <c r="AE12" s="8">
        <v>4.1900000000000004</v>
      </c>
    </row>
    <row r="13" spans="1:31" x14ac:dyDescent="0.25">
      <c r="A13" s="8">
        <v>9010</v>
      </c>
      <c r="B13" s="1" t="s">
        <v>23</v>
      </c>
      <c r="C13" s="8" t="s">
        <v>33</v>
      </c>
      <c r="D13" s="86">
        <v>41.900000000000006</v>
      </c>
      <c r="E13" s="86">
        <v>85.7</v>
      </c>
      <c r="F13" s="86">
        <v>220.20000000000002</v>
      </c>
      <c r="G13" s="86">
        <v>365.3</v>
      </c>
      <c r="H13" s="86">
        <v>406.4</v>
      </c>
      <c r="I13" s="86">
        <v>491.90000000000003</v>
      </c>
      <c r="J13" s="86">
        <v>572.1</v>
      </c>
      <c r="K13" s="86">
        <v>671.8</v>
      </c>
      <c r="L13" s="86">
        <v>824.3</v>
      </c>
      <c r="M13" s="86"/>
      <c r="N13" s="86"/>
      <c r="O13" s="86"/>
      <c r="P13" s="86"/>
      <c r="Q13" s="86"/>
      <c r="R13" s="86">
        <v>758.09999999999991</v>
      </c>
      <c r="S13" s="86"/>
      <c r="T13" s="86">
        <v>824.3</v>
      </c>
      <c r="U13" s="86"/>
      <c r="V13" s="86">
        <v>842.19999999999993</v>
      </c>
      <c r="W13" s="86">
        <v>859.8</v>
      </c>
      <c r="X13" s="86">
        <v>1105.2000000000003</v>
      </c>
      <c r="Y13" s="66">
        <v>1179.9000000000003</v>
      </c>
      <c r="Z13" s="86">
        <v>1179.9000000000003</v>
      </c>
      <c r="AA13" s="86">
        <v>1470.4000000000005</v>
      </c>
      <c r="AB13" s="93">
        <v>39</v>
      </c>
      <c r="AC13" s="31">
        <v>0.39367816091954022</v>
      </c>
      <c r="AD13" s="8">
        <v>13.92</v>
      </c>
      <c r="AE13" s="8">
        <v>5.4799999999999995</v>
      </c>
    </row>
    <row r="14" spans="1:31" x14ac:dyDescent="0.25">
      <c r="A14" s="8">
        <v>9010</v>
      </c>
      <c r="B14" s="1" t="s">
        <v>23</v>
      </c>
      <c r="C14" s="8" t="s">
        <v>34</v>
      </c>
      <c r="D14" s="86">
        <v>41.900000000000006</v>
      </c>
      <c r="E14" s="86">
        <v>85.7</v>
      </c>
      <c r="F14" s="86">
        <v>220.20000000000002</v>
      </c>
      <c r="G14" s="86">
        <v>365.3</v>
      </c>
      <c r="H14" s="86">
        <v>385.2</v>
      </c>
      <c r="I14" s="86">
        <v>449.5</v>
      </c>
      <c r="J14" s="86">
        <v>533.4</v>
      </c>
      <c r="K14" s="86">
        <v>613</v>
      </c>
      <c r="L14" s="86">
        <v>633.4</v>
      </c>
      <c r="M14" s="86">
        <v>690.19999999999993</v>
      </c>
      <c r="N14" s="86">
        <v>776.19999999999993</v>
      </c>
      <c r="O14" s="86"/>
      <c r="P14" s="86"/>
      <c r="Q14" s="86"/>
      <c r="R14" s="86">
        <v>690.19999999999993</v>
      </c>
      <c r="S14" s="86"/>
      <c r="T14" s="86"/>
      <c r="U14" s="86">
        <v>739.39999999999986</v>
      </c>
      <c r="V14" s="86">
        <v>842.19999999999993</v>
      </c>
      <c r="W14" s="86">
        <v>859.8</v>
      </c>
      <c r="X14" s="86">
        <v>1067.9000000000001</v>
      </c>
      <c r="Y14" s="66">
        <v>1179.9000000000003</v>
      </c>
      <c r="Z14" s="86">
        <v>1470.4000000000005</v>
      </c>
      <c r="AA14" s="86">
        <v>1470.4000000000005</v>
      </c>
      <c r="AB14" s="93">
        <v>43</v>
      </c>
      <c r="AC14" s="31">
        <v>0.41997133301481132</v>
      </c>
      <c r="AD14" s="8">
        <v>20.93</v>
      </c>
      <c r="AE14" s="8">
        <v>8.7900000000000009</v>
      </c>
    </row>
    <row r="15" spans="1:31" x14ac:dyDescent="0.25">
      <c r="A15" s="8">
        <v>9010</v>
      </c>
      <c r="B15" s="1" t="s">
        <v>23</v>
      </c>
      <c r="C15" s="8" t="s">
        <v>35</v>
      </c>
      <c r="D15" s="86">
        <v>41.900000000000006</v>
      </c>
      <c r="E15" s="86">
        <v>85.7</v>
      </c>
      <c r="F15" s="86">
        <v>220.20000000000002</v>
      </c>
      <c r="G15" s="86">
        <v>365.3</v>
      </c>
      <c r="H15" s="86">
        <v>406.4</v>
      </c>
      <c r="I15" s="86">
        <v>449.5</v>
      </c>
      <c r="J15" s="86">
        <v>572.1</v>
      </c>
      <c r="K15" s="86">
        <v>633.4</v>
      </c>
      <c r="L15" s="86">
        <v>739.39999999999986</v>
      </c>
      <c r="M15" s="86"/>
      <c r="N15" s="86"/>
      <c r="O15" s="86"/>
      <c r="P15" s="86"/>
      <c r="Q15" s="86"/>
      <c r="R15" s="86">
        <v>671.8</v>
      </c>
      <c r="S15" s="86">
        <v>706.59999999999991</v>
      </c>
      <c r="T15" s="86"/>
      <c r="U15" s="86"/>
      <c r="V15" s="86">
        <v>722.39999999999986</v>
      </c>
      <c r="W15" s="86">
        <v>739.39999999999986</v>
      </c>
      <c r="X15" s="86">
        <v>1047.9000000000001</v>
      </c>
      <c r="Y15" s="66">
        <v>1179.9000000000003</v>
      </c>
      <c r="Z15" s="86">
        <v>1179.9000000000003</v>
      </c>
      <c r="AA15" s="86">
        <v>1470.4000000000005</v>
      </c>
      <c r="AB15" s="93">
        <v>44</v>
      </c>
      <c r="AC15" s="31">
        <v>0.55534531693472089</v>
      </c>
      <c r="AD15" s="8">
        <v>10.57</v>
      </c>
      <c r="AE15" s="8">
        <v>5.87</v>
      </c>
    </row>
    <row r="16" spans="1:31" x14ac:dyDescent="0.25">
      <c r="A16" s="8">
        <v>9002</v>
      </c>
      <c r="B16" s="1" t="s">
        <v>28</v>
      </c>
      <c r="C16" s="8" t="s">
        <v>31</v>
      </c>
      <c r="D16" s="86">
        <v>41.900000000000006</v>
      </c>
      <c r="E16" s="86">
        <v>85.7</v>
      </c>
      <c r="F16" s="86">
        <v>239.70000000000002</v>
      </c>
      <c r="G16" s="86">
        <v>365.3</v>
      </c>
      <c r="H16" s="86">
        <v>385.2</v>
      </c>
      <c r="I16" s="86">
        <v>449.5</v>
      </c>
      <c r="J16" s="86">
        <v>533.4</v>
      </c>
      <c r="K16" s="86">
        <v>572.1</v>
      </c>
      <c r="L16" s="86">
        <v>633.4</v>
      </c>
      <c r="M16" s="86">
        <v>671.8</v>
      </c>
      <c r="N16" s="86">
        <v>706.59999999999991</v>
      </c>
      <c r="O16" s="86">
        <v>739.39999999999986</v>
      </c>
      <c r="P16" s="86"/>
      <c r="Q16" s="86"/>
      <c r="R16" s="86">
        <v>758.09999999999991</v>
      </c>
      <c r="S16" s="86"/>
      <c r="T16" s="86">
        <v>824.3</v>
      </c>
      <c r="U16" s="86">
        <v>859.8</v>
      </c>
      <c r="V16" s="86">
        <v>877.8</v>
      </c>
      <c r="W16" s="86">
        <v>895.8</v>
      </c>
      <c r="X16" s="86">
        <v>1143.2000000000003</v>
      </c>
      <c r="Y16" s="66">
        <v>1179.9000000000003</v>
      </c>
      <c r="Z16" s="86">
        <v>1313.3000000000002</v>
      </c>
      <c r="AA16" s="86">
        <v>1470.4000000000005</v>
      </c>
      <c r="AB16" s="93">
        <v>39</v>
      </c>
      <c r="AC16" s="31">
        <v>0.50335570469798663</v>
      </c>
      <c r="AD16" s="8">
        <v>10.43</v>
      </c>
      <c r="AE16" s="8">
        <v>5.25</v>
      </c>
    </row>
    <row r="17" spans="1:31" x14ac:dyDescent="0.25">
      <c r="A17" s="8">
        <v>9002</v>
      </c>
      <c r="B17" s="1" t="s">
        <v>28</v>
      </c>
      <c r="C17" s="8" t="s">
        <v>32</v>
      </c>
      <c r="D17" s="86">
        <v>41.900000000000006</v>
      </c>
      <c r="E17" s="86">
        <v>85.7</v>
      </c>
      <c r="F17" s="86">
        <v>239.70000000000002</v>
      </c>
      <c r="G17" s="86">
        <v>281.10000000000002</v>
      </c>
      <c r="H17" s="86">
        <v>365.3</v>
      </c>
      <c r="I17" s="86">
        <v>406.4</v>
      </c>
      <c r="J17" s="86">
        <v>491.90000000000003</v>
      </c>
      <c r="K17" s="86">
        <v>572.1</v>
      </c>
      <c r="L17" s="86">
        <v>671.8</v>
      </c>
      <c r="M17" s="86">
        <v>706.59999999999991</v>
      </c>
      <c r="N17" s="86">
        <v>706.59999999999991</v>
      </c>
      <c r="O17" s="86">
        <v>722.39999999999986</v>
      </c>
      <c r="P17" s="86">
        <v>739.39999999999986</v>
      </c>
      <c r="Q17" s="86"/>
      <c r="R17" s="86">
        <v>791.09999999999991</v>
      </c>
      <c r="S17" s="86">
        <v>824.3</v>
      </c>
      <c r="T17" s="86">
        <v>859.8</v>
      </c>
      <c r="U17" s="86"/>
      <c r="V17" s="86">
        <v>877.8</v>
      </c>
      <c r="W17" s="86">
        <v>895.8</v>
      </c>
      <c r="X17" s="86">
        <v>1124.3000000000002</v>
      </c>
      <c r="Y17" s="66">
        <v>1179.9000000000003</v>
      </c>
      <c r="Z17" s="86">
        <v>1313.3000000000002</v>
      </c>
      <c r="AA17" s="86">
        <v>1470.4000000000005</v>
      </c>
      <c r="AB17" s="93">
        <v>37</v>
      </c>
      <c r="AC17" s="31">
        <v>0.50130890052356025</v>
      </c>
      <c r="AD17" s="8">
        <v>7.64</v>
      </c>
      <c r="AE17" s="8">
        <v>3.83</v>
      </c>
    </row>
    <row r="18" spans="1:31" x14ac:dyDescent="0.25">
      <c r="A18" s="8">
        <v>9002</v>
      </c>
      <c r="B18" s="1" t="s">
        <v>28</v>
      </c>
      <c r="C18" s="8" t="s">
        <v>33</v>
      </c>
      <c r="D18" s="86">
        <v>41.900000000000006</v>
      </c>
      <c r="E18" s="86">
        <v>85.7</v>
      </c>
      <c r="F18" s="86">
        <v>239.70000000000002</v>
      </c>
      <c r="G18" s="86">
        <v>365.3</v>
      </c>
      <c r="H18" s="86">
        <v>385.2</v>
      </c>
      <c r="I18" s="86">
        <v>449.5</v>
      </c>
      <c r="J18" s="86">
        <v>533.4</v>
      </c>
      <c r="K18" s="86">
        <v>572.1</v>
      </c>
      <c r="L18" s="86">
        <v>671.8</v>
      </c>
      <c r="M18" s="86">
        <v>739.39999999999986</v>
      </c>
      <c r="N18" s="86">
        <v>776.19999999999993</v>
      </c>
      <c r="O18" s="86">
        <v>824.3</v>
      </c>
      <c r="P18" s="86"/>
      <c r="Q18" s="86"/>
      <c r="R18" s="86">
        <v>739.39999999999986</v>
      </c>
      <c r="S18" s="86">
        <v>776.19999999999993</v>
      </c>
      <c r="T18" s="86"/>
      <c r="U18" s="86">
        <v>824.3</v>
      </c>
      <c r="V18" s="86">
        <v>859.8</v>
      </c>
      <c r="W18" s="86">
        <v>895.8</v>
      </c>
      <c r="X18" s="86">
        <v>1124.3000000000002</v>
      </c>
      <c r="Y18" s="66">
        <v>1179.9000000000003</v>
      </c>
      <c r="Z18" s="86">
        <v>1217.5000000000002</v>
      </c>
      <c r="AA18" s="86">
        <v>1470.4000000000005</v>
      </c>
      <c r="AB18" s="93">
        <v>40</v>
      </c>
      <c r="AC18" s="31">
        <v>0.31289111389236546</v>
      </c>
      <c r="AD18" s="8">
        <v>7.99</v>
      </c>
      <c r="AE18" s="8">
        <v>2.5</v>
      </c>
    </row>
    <row r="19" spans="1:31" x14ac:dyDescent="0.25">
      <c r="A19" s="8">
        <v>9002</v>
      </c>
      <c r="B19" s="1" t="s">
        <v>28</v>
      </c>
      <c r="C19" s="8" t="s">
        <v>34</v>
      </c>
      <c r="D19" s="86">
        <v>41.900000000000006</v>
      </c>
      <c r="E19" s="86">
        <v>85.7</v>
      </c>
      <c r="F19" s="86">
        <v>239.70000000000002</v>
      </c>
      <c r="G19" s="86">
        <v>365.3</v>
      </c>
      <c r="H19" s="86">
        <v>449.5</v>
      </c>
      <c r="I19" s="86">
        <v>491.90000000000003</v>
      </c>
      <c r="J19" s="86">
        <v>572.1</v>
      </c>
      <c r="K19" s="86">
        <v>633.4</v>
      </c>
      <c r="L19" s="86">
        <v>706.59999999999991</v>
      </c>
      <c r="M19" s="86">
        <v>706.59999999999991</v>
      </c>
      <c r="N19" s="86">
        <v>739.39999999999986</v>
      </c>
      <c r="O19" s="86">
        <v>824.3</v>
      </c>
      <c r="P19" s="86"/>
      <c r="Q19" s="86"/>
      <c r="R19" s="86">
        <v>758.09999999999991</v>
      </c>
      <c r="S19" s="86">
        <v>776.19999999999993</v>
      </c>
      <c r="T19" s="86"/>
      <c r="U19" s="86">
        <v>859.8</v>
      </c>
      <c r="V19" s="86">
        <v>877.8</v>
      </c>
      <c r="W19" s="86">
        <v>895.8</v>
      </c>
      <c r="X19" s="86">
        <v>1067.9000000000001</v>
      </c>
      <c r="Y19" s="66">
        <v>1179.9000000000003</v>
      </c>
      <c r="Z19" s="86">
        <v>1217.5000000000002</v>
      </c>
      <c r="AA19" s="86">
        <v>1470.4000000000005</v>
      </c>
      <c r="AB19" s="93">
        <v>39</v>
      </c>
      <c r="AC19" s="31">
        <v>0.4256926952141058</v>
      </c>
      <c r="AD19" s="8">
        <v>11.91</v>
      </c>
      <c r="AE19" s="8">
        <v>5.07</v>
      </c>
    </row>
    <row r="20" spans="1:31" x14ac:dyDescent="0.25">
      <c r="A20" s="8">
        <v>9002</v>
      </c>
      <c r="B20" s="1" t="s">
        <v>28</v>
      </c>
      <c r="C20" s="8" t="s">
        <v>35</v>
      </c>
      <c r="D20" s="86">
        <v>41.900000000000006</v>
      </c>
      <c r="E20" s="86">
        <v>85.7</v>
      </c>
      <c r="F20" s="86">
        <v>239.70000000000002</v>
      </c>
      <c r="G20" s="86">
        <v>365.3</v>
      </c>
      <c r="H20" s="86">
        <v>385.2</v>
      </c>
      <c r="I20" s="86">
        <v>449.5</v>
      </c>
      <c r="J20" s="86">
        <v>533.4</v>
      </c>
      <c r="K20" s="86">
        <v>633.4</v>
      </c>
      <c r="L20" s="86">
        <v>739.39999999999986</v>
      </c>
      <c r="M20" s="86">
        <v>776.19999999999993</v>
      </c>
      <c r="N20" s="86">
        <v>932.9</v>
      </c>
      <c r="O20" s="86"/>
      <c r="P20" s="86"/>
      <c r="Q20" s="86"/>
      <c r="R20" s="86">
        <v>758.09999999999991</v>
      </c>
      <c r="S20" s="86">
        <v>776.19999999999993</v>
      </c>
      <c r="T20" s="86"/>
      <c r="U20" s="86">
        <v>859.8</v>
      </c>
      <c r="V20" s="86">
        <v>877.8</v>
      </c>
      <c r="W20" s="86">
        <v>895.8</v>
      </c>
      <c r="X20" s="86">
        <v>1085.8000000000002</v>
      </c>
      <c r="Y20" s="66">
        <v>1179.9000000000003</v>
      </c>
      <c r="Z20" s="86">
        <v>1313.3000000000002</v>
      </c>
      <c r="AA20" s="86">
        <v>1470.4000000000005</v>
      </c>
      <c r="AB20" s="93">
        <v>39</v>
      </c>
      <c r="AC20" s="31">
        <v>0.54753820033955858</v>
      </c>
      <c r="AD20" s="8">
        <v>11.78</v>
      </c>
      <c r="AE20" s="8">
        <v>6.45</v>
      </c>
    </row>
    <row r="21" spans="1:31" x14ac:dyDescent="0.25">
      <c r="A21" s="8">
        <v>9007</v>
      </c>
      <c r="B21" s="1" t="s">
        <v>28</v>
      </c>
      <c r="C21" s="8" t="s">
        <v>32</v>
      </c>
      <c r="D21" s="86">
        <v>41.900000000000006</v>
      </c>
      <c r="E21" s="86">
        <v>85.7</v>
      </c>
      <c r="F21" s="86">
        <v>239.70000000000002</v>
      </c>
      <c r="G21" s="86">
        <v>365.3</v>
      </c>
      <c r="H21" s="86">
        <v>427.9</v>
      </c>
      <c r="I21" s="86">
        <v>449.5</v>
      </c>
      <c r="J21" s="86">
        <v>533.4</v>
      </c>
      <c r="K21" s="86">
        <v>633.4</v>
      </c>
      <c r="L21" s="86">
        <v>653.79999999999995</v>
      </c>
      <c r="M21" s="86">
        <v>671.8</v>
      </c>
      <c r="N21" s="86"/>
      <c r="O21" s="86"/>
      <c r="P21" s="86"/>
      <c r="Q21" s="86"/>
      <c r="R21" s="86">
        <v>791.09999999999991</v>
      </c>
      <c r="S21" s="86">
        <v>824.3</v>
      </c>
      <c r="T21" s="86">
        <v>859.8</v>
      </c>
      <c r="U21" s="86">
        <v>895.8</v>
      </c>
      <c r="V21" s="86">
        <v>932.9</v>
      </c>
      <c r="W21" s="86">
        <v>951.6</v>
      </c>
      <c r="X21" s="86">
        <v>1124.3000000000002</v>
      </c>
      <c r="Y21" s="66">
        <v>1179.9000000000003</v>
      </c>
      <c r="Z21" s="86"/>
      <c r="AA21" s="86">
        <v>1470.4000000000005</v>
      </c>
      <c r="AB21" s="93">
        <v>37</v>
      </c>
      <c r="AC21" s="31">
        <v>0.50851305334846764</v>
      </c>
      <c r="AD21" s="8">
        <v>8.81</v>
      </c>
      <c r="AE21" s="8">
        <v>4.4800000000000004</v>
      </c>
    </row>
    <row r="22" spans="1:31" x14ac:dyDescent="0.25">
      <c r="A22" s="8">
        <v>9007</v>
      </c>
      <c r="B22" s="1" t="s">
        <v>28</v>
      </c>
      <c r="C22" s="8" t="s">
        <v>33</v>
      </c>
      <c r="D22" s="86">
        <v>41.900000000000006</v>
      </c>
      <c r="E22" s="86">
        <v>85.7</v>
      </c>
      <c r="F22" s="86">
        <v>239.70000000000002</v>
      </c>
      <c r="G22" s="86">
        <v>365.3</v>
      </c>
      <c r="H22" s="86">
        <v>406.4</v>
      </c>
      <c r="I22" s="86">
        <v>449.5</v>
      </c>
      <c r="J22" s="86">
        <v>572.1</v>
      </c>
      <c r="K22" s="86">
        <v>592.5</v>
      </c>
      <c r="L22" s="86">
        <v>613</v>
      </c>
      <c r="M22" s="86">
        <v>739.39999999999986</v>
      </c>
      <c r="N22" s="86">
        <v>932.9</v>
      </c>
      <c r="O22" s="86"/>
      <c r="P22" s="86"/>
      <c r="Q22" s="86"/>
      <c r="R22" s="86">
        <v>758.09999999999991</v>
      </c>
      <c r="S22" s="86">
        <v>776.19999999999993</v>
      </c>
      <c r="T22" s="86">
        <v>824.3</v>
      </c>
      <c r="U22" s="86">
        <v>859.8</v>
      </c>
      <c r="V22" s="86">
        <v>877.8</v>
      </c>
      <c r="W22" s="86">
        <v>895.8</v>
      </c>
      <c r="X22" s="86">
        <v>1143.2000000000003</v>
      </c>
      <c r="Y22" s="66">
        <v>1179.9000000000003</v>
      </c>
      <c r="Z22" s="86">
        <v>1217.5000000000002</v>
      </c>
      <c r="AA22" s="86">
        <v>1470.4000000000005</v>
      </c>
      <c r="AB22" s="93">
        <v>39</v>
      </c>
      <c r="AC22" s="31">
        <v>0.35181818181818181</v>
      </c>
      <c r="AD22" s="8">
        <v>11</v>
      </c>
      <c r="AE22" s="8">
        <v>3.87</v>
      </c>
    </row>
    <row r="23" spans="1:31" x14ac:dyDescent="0.25">
      <c r="A23" s="8">
        <v>9007</v>
      </c>
      <c r="B23" s="1" t="s">
        <v>28</v>
      </c>
      <c r="C23" s="8" t="s">
        <v>34</v>
      </c>
      <c r="D23" s="86">
        <v>41.900000000000006</v>
      </c>
      <c r="E23" s="86">
        <v>85.7</v>
      </c>
      <c r="F23" s="86">
        <v>239.70000000000002</v>
      </c>
      <c r="G23" s="86">
        <v>365.3</v>
      </c>
      <c r="H23" s="86">
        <v>449.5</v>
      </c>
      <c r="I23" s="86">
        <v>491.90000000000003</v>
      </c>
      <c r="J23" s="86">
        <v>533.4</v>
      </c>
      <c r="K23" s="86">
        <v>633.4</v>
      </c>
      <c r="L23" s="86">
        <v>690.19999999999993</v>
      </c>
      <c r="M23" s="86">
        <v>690.19999999999993</v>
      </c>
      <c r="N23" s="86">
        <v>739.39999999999986</v>
      </c>
      <c r="O23" s="86">
        <v>1124.3000000000002</v>
      </c>
      <c r="P23" s="86"/>
      <c r="Q23" s="86"/>
      <c r="R23" s="86">
        <v>706.59999999999991</v>
      </c>
      <c r="S23" s="86">
        <v>824.3</v>
      </c>
      <c r="T23" s="86">
        <v>859.8</v>
      </c>
      <c r="U23" s="86"/>
      <c r="V23" s="86">
        <v>877.8</v>
      </c>
      <c r="W23" s="86">
        <v>895.8</v>
      </c>
      <c r="X23" s="86">
        <v>1143.2000000000003</v>
      </c>
      <c r="Y23" s="66">
        <v>1179.9000000000003</v>
      </c>
      <c r="Z23" s="86"/>
      <c r="AA23" s="86">
        <v>1470.4000000000005</v>
      </c>
      <c r="AB23" s="93">
        <v>42</v>
      </c>
      <c r="AC23" s="31">
        <v>0.25812873258128732</v>
      </c>
      <c r="AD23" s="8">
        <v>15.07</v>
      </c>
      <c r="AE23" s="8">
        <v>3.89</v>
      </c>
    </row>
    <row r="24" spans="1:31" x14ac:dyDescent="0.25">
      <c r="A24" s="8">
        <v>9007</v>
      </c>
      <c r="B24" s="1" t="s">
        <v>28</v>
      </c>
      <c r="C24" s="8" t="s">
        <v>35</v>
      </c>
      <c r="D24" s="86">
        <v>41.900000000000006</v>
      </c>
      <c r="E24" s="86">
        <v>85.7</v>
      </c>
      <c r="F24" s="86">
        <v>239.70000000000002</v>
      </c>
      <c r="G24" s="86">
        <v>365.3</v>
      </c>
      <c r="H24" s="86">
        <v>406.4</v>
      </c>
      <c r="I24" s="86">
        <v>491.90000000000003</v>
      </c>
      <c r="J24" s="86">
        <v>572.1</v>
      </c>
      <c r="K24" s="86">
        <v>633.4</v>
      </c>
      <c r="L24" s="86">
        <v>671.8</v>
      </c>
      <c r="M24" s="86">
        <v>706.59999999999991</v>
      </c>
      <c r="N24" s="86">
        <v>706.59999999999991</v>
      </c>
      <c r="O24" s="86">
        <v>739.39999999999986</v>
      </c>
      <c r="P24" s="86">
        <v>824.3</v>
      </c>
      <c r="Q24" s="86"/>
      <c r="R24" s="86">
        <v>758.09999999999991</v>
      </c>
      <c r="S24" s="86">
        <v>776.19999999999993</v>
      </c>
      <c r="T24" s="86"/>
      <c r="U24" s="86">
        <v>859.8</v>
      </c>
      <c r="V24" s="86">
        <v>877.8</v>
      </c>
      <c r="W24" s="86">
        <v>895.8</v>
      </c>
      <c r="X24" s="86">
        <v>1067.9000000000001</v>
      </c>
      <c r="Y24" s="66">
        <v>1179.9000000000003</v>
      </c>
      <c r="Z24" s="86">
        <v>1217.5000000000002</v>
      </c>
      <c r="AA24" s="86">
        <v>1470.4000000000005</v>
      </c>
      <c r="AB24" s="93">
        <v>39</v>
      </c>
      <c r="AC24" s="31">
        <v>0.5610730593607306</v>
      </c>
      <c r="AD24" s="8">
        <v>17.52</v>
      </c>
      <c r="AE24" s="8">
        <v>9.83</v>
      </c>
    </row>
    <row r="25" spans="1:31" x14ac:dyDescent="0.25">
      <c r="A25" s="8">
        <v>9012</v>
      </c>
      <c r="B25" s="1" t="s">
        <v>28</v>
      </c>
      <c r="C25" s="8" t="s">
        <v>31</v>
      </c>
      <c r="D25" s="86">
        <v>41.900000000000006</v>
      </c>
      <c r="E25" s="86">
        <v>85.7</v>
      </c>
      <c r="F25" s="86">
        <v>220.20000000000002</v>
      </c>
      <c r="G25" s="86">
        <v>365.3</v>
      </c>
      <c r="H25" s="86">
        <v>449.5</v>
      </c>
      <c r="I25" s="86">
        <v>491.90000000000003</v>
      </c>
      <c r="J25" s="86">
        <v>572.1</v>
      </c>
      <c r="K25" s="86">
        <v>671.8</v>
      </c>
      <c r="L25" s="86">
        <v>739.39999999999986</v>
      </c>
      <c r="M25" s="86">
        <v>776.19999999999993</v>
      </c>
      <c r="N25" s="86">
        <v>932.9</v>
      </c>
      <c r="O25" s="86"/>
      <c r="P25" s="86"/>
      <c r="Q25" s="86"/>
      <c r="R25" s="86">
        <v>739.39999999999986</v>
      </c>
      <c r="S25" s="86">
        <v>776.19999999999993</v>
      </c>
      <c r="T25" s="86"/>
      <c r="U25" s="86">
        <v>859.8</v>
      </c>
      <c r="V25" s="86">
        <v>877.8</v>
      </c>
      <c r="W25" s="86">
        <v>895.8</v>
      </c>
      <c r="X25" s="86">
        <v>1105.2000000000003</v>
      </c>
      <c r="Y25" s="66">
        <v>1179.9000000000003</v>
      </c>
      <c r="Z25" s="86">
        <v>1217.5000000000002</v>
      </c>
      <c r="AA25" s="86">
        <v>1470.4000000000005</v>
      </c>
      <c r="AB25" s="93">
        <v>40</v>
      </c>
      <c r="AC25" s="31">
        <v>0.47725245316681536</v>
      </c>
      <c r="AD25" s="8">
        <v>11.21</v>
      </c>
      <c r="AE25" s="8">
        <v>5.3500000000000005</v>
      </c>
    </row>
    <row r="26" spans="1:31" x14ac:dyDescent="0.25">
      <c r="A26" s="8">
        <v>9012</v>
      </c>
      <c r="B26" s="1" t="s">
        <v>28</v>
      </c>
      <c r="C26" s="8" t="s">
        <v>32</v>
      </c>
      <c r="D26" s="86">
        <v>41.900000000000006</v>
      </c>
      <c r="E26" s="86">
        <v>85.7</v>
      </c>
      <c r="F26" s="86">
        <v>220.20000000000002</v>
      </c>
      <c r="G26" s="86">
        <v>385.2</v>
      </c>
      <c r="H26" s="86">
        <v>427.9</v>
      </c>
      <c r="I26" s="86">
        <v>491.90000000000003</v>
      </c>
      <c r="J26" s="86">
        <v>572.1</v>
      </c>
      <c r="K26" s="86">
        <v>592.5</v>
      </c>
      <c r="L26" s="86">
        <v>633.4</v>
      </c>
      <c r="M26" s="86">
        <v>671.8</v>
      </c>
      <c r="N26" s="86">
        <v>739.39999999999986</v>
      </c>
      <c r="O26" s="86"/>
      <c r="P26" s="86"/>
      <c r="Q26" s="86"/>
      <c r="R26" s="86">
        <v>690.19999999999993</v>
      </c>
      <c r="S26" s="86">
        <v>722.39999999999986</v>
      </c>
      <c r="T26" s="86">
        <v>739.39999999999986</v>
      </c>
      <c r="U26" s="86">
        <v>791.09999999999991</v>
      </c>
      <c r="V26" s="86">
        <v>806.59999999999991</v>
      </c>
      <c r="W26" s="86">
        <v>824.3</v>
      </c>
      <c r="X26" s="86">
        <v>1105.2000000000003</v>
      </c>
      <c r="Y26" s="66">
        <v>1179.9000000000003</v>
      </c>
      <c r="Z26" s="86">
        <v>1313.3000000000002</v>
      </c>
      <c r="AA26" s="86">
        <v>1470.4000000000005</v>
      </c>
      <c r="AB26" s="93">
        <v>43</v>
      </c>
      <c r="AC26" s="31">
        <v>0.53911564625850339</v>
      </c>
      <c r="AD26" s="8">
        <v>17.64</v>
      </c>
      <c r="AE26" s="8">
        <v>9.51</v>
      </c>
    </row>
    <row r="27" spans="1:31" x14ac:dyDescent="0.25">
      <c r="A27" s="8">
        <v>9012</v>
      </c>
      <c r="B27" s="1" t="s">
        <v>28</v>
      </c>
      <c r="C27" s="8" t="s">
        <v>33</v>
      </c>
      <c r="D27" s="86">
        <v>41.900000000000006</v>
      </c>
      <c r="E27" s="86">
        <v>85.7</v>
      </c>
      <c r="F27" s="86">
        <v>220.20000000000002</v>
      </c>
      <c r="G27" s="86">
        <v>385.2</v>
      </c>
      <c r="H27" s="86">
        <v>427.9</v>
      </c>
      <c r="I27" s="86">
        <v>449.5</v>
      </c>
      <c r="J27" s="86">
        <v>552.5</v>
      </c>
      <c r="K27" s="86">
        <v>572.1</v>
      </c>
      <c r="L27" s="86">
        <v>633.4</v>
      </c>
      <c r="M27" s="86">
        <v>706.59999999999991</v>
      </c>
      <c r="N27" s="86">
        <v>739.39999999999986</v>
      </c>
      <c r="O27" s="86">
        <v>824.3</v>
      </c>
      <c r="P27" s="86"/>
      <c r="Q27" s="86"/>
      <c r="R27" s="86">
        <v>690.19999999999993</v>
      </c>
      <c r="S27" s="86">
        <v>739.39999999999986</v>
      </c>
      <c r="T27" s="86">
        <v>776.19999999999993</v>
      </c>
      <c r="U27" s="86"/>
      <c r="V27" s="86">
        <v>842.19999999999993</v>
      </c>
      <c r="W27" s="86">
        <v>859.8</v>
      </c>
      <c r="X27" s="86">
        <v>1105.2000000000003</v>
      </c>
      <c r="Y27" s="66">
        <v>1179.9000000000003</v>
      </c>
      <c r="Z27" s="86">
        <v>1217.5000000000002</v>
      </c>
      <c r="AA27" s="86">
        <v>1470.4000000000005</v>
      </c>
      <c r="AB27" s="93">
        <v>43</v>
      </c>
      <c r="AC27" s="31">
        <v>0.5668016194331984</v>
      </c>
      <c r="AD27" s="8">
        <v>7.41</v>
      </c>
      <c r="AE27" s="8">
        <v>4.2</v>
      </c>
    </row>
    <row r="28" spans="1:31" x14ac:dyDescent="0.25">
      <c r="A28" s="8">
        <v>9012</v>
      </c>
      <c r="B28" s="1" t="s">
        <v>28</v>
      </c>
      <c r="C28" s="8" t="s">
        <v>34</v>
      </c>
      <c r="D28" s="86">
        <v>41.900000000000006</v>
      </c>
      <c r="E28" s="86">
        <v>85.7</v>
      </c>
      <c r="F28" s="86">
        <v>220.20000000000002</v>
      </c>
      <c r="G28" s="86">
        <v>365.3</v>
      </c>
      <c r="H28" s="86">
        <v>449.5</v>
      </c>
      <c r="I28" s="86">
        <v>533.4</v>
      </c>
      <c r="J28" s="86">
        <v>633.4</v>
      </c>
      <c r="K28" s="86">
        <v>671.8</v>
      </c>
      <c r="L28" s="86">
        <v>739.39999999999986</v>
      </c>
      <c r="M28" s="86">
        <v>824.3</v>
      </c>
      <c r="N28" s="86">
        <v>932.9</v>
      </c>
      <c r="O28" s="86"/>
      <c r="P28" s="86"/>
      <c r="Q28" s="86"/>
      <c r="R28" s="86">
        <v>739.39999999999986</v>
      </c>
      <c r="S28" s="86">
        <v>776.19999999999993</v>
      </c>
      <c r="T28" s="86">
        <v>824.3</v>
      </c>
      <c r="U28" s="86"/>
      <c r="V28" s="86">
        <v>842.19999999999993</v>
      </c>
      <c r="W28" s="86">
        <v>859.8</v>
      </c>
      <c r="X28" s="86">
        <v>1105.2000000000003</v>
      </c>
      <c r="Y28" s="66">
        <v>1179.9000000000003</v>
      </c>
      <c r="Z28" s="86"/>
      <c r="AA28" s="86">
        <v>1470.4000000000005</v>
      </c>
      <c r="AB28" s="93">
        <v>40</v>
      </c>
      <c r="AC28" s="31">
        <v>0.71393643031784837</v>
      </c>
      <c r="AD28" s="8">
        <v>16.36</v>
      </c>
      <c r="AE28" s="8">
        <v>11.68</v>
      </c>
    </row>
    <row r="29" spans="1:31" x14ac:dyDescent="0.25">
      <c r="A29" s="8">
        <v>9012</v>
      </c>
      <c r="B29" s="1" t="s">
        <v>28</v>
      </c>
      <c r="C29" s="8" t="s">
        <v>35</v>
      </c>
      <c r="D29" s="86">
        <v>41.900000000000006</v>
      </c>
      <c r="E29" s="86">
        <v>85.7</v>
      </c>
      <c r="F29" s="86">
        <v>220.20000000000002</v>
      </c>
      <c r="G29" s="86">
        <v>365.3</v>
      </c>
      <c r="H29" s="86">
        <v>406.4</v>
      </c>
      <c r="I29" s="86">
        <v>491.90000000000003</v>
      </c>
      <c r="J29" s="86">
        <v>572.1</v>
      </c>
      <c r="K29" s="86">
        <v>671.8</v>
      </c>
      <c r="L29" s="86">
        <v>706.59999999999991</v>
      </c>
      <c r="M29" s="86">
        <v>706.59999999999991</v>
      </c>
      <c r="N29" s="86">
        <v>739.39999999999986</v>
      </c>
      <c r="O29" s="86"/>
      <c r="P29" s="86"/>
      <c r="Q29" s="86"/>
      <c r="R29" s="86">
        <v>758.09999999999991</v>
      </c>
      <c r="S29" s="86">
        <v>776.19999999999993</v>
      </c>
      <c r="T29" s="86">
        <v>824.3</v>
      </c>
      <c r="U29" s="86">
        <v>859.8</v>
      </c>
      <c r="V29" s="86">
        <v>877.8</v>
      </c>
      <c r="W29" s="86">
        <v>895.8</v>
      </c>
      <c r="X29" s="86">
        <v>1067.9000000000001</v>
      </c>
      <c r="Y29" s="66">
        <v>1179.9000000000003</v>
      </c>
      <c r="Z29" s="86">
        <v>1313.3000000000002</v>
      </c>
      <c r="AA29" s="86">
        <v>1470.4000000000005</v>
      </c>
      <c r="AB29" s="93">
        <v>39</v>
      </c>
      <c r="AC29" s="31">
        <v>0.32506329113924048</v>
      </c>
      <c r="AD29" s="8">
        <v>19.75</v>
      </c>
      <c r="AE29" s="8">
        <v>6.42</v>
      </c>
    </row>
    <row r="30" spans="1:31" x14ac:dyDescent="0.25">
      <c r="A30" s="8">
        <v>9003</v>
      </c>
      <c r="B30" s="1" t="s">
        <v>29</v>
      </c>
      <c r="C30" s="8" t="s">
        <v>31</v>
      </c>
      <c r="D30" s="86">
        <v>41.900000000000006</v>
      </c>
      <c r="E30" s="86">
        <v>85.7</v>
      </c>
      <c r="F30" s="86">
        <v>220.20000000000002</v>
      </c>
      <c r="G30" s="86">
        <v>365.3</v>
      </c>
      <c r="H30" s="86">
        <v>385.2</v>
      </c>
      <c r="I30" s="86">
        <v>491.90000000000003</v>
      </c>
      <c r="J30" s="86">
        <v>533.4</v>
      </c>
      <c r="K30" s="86">
        <v>613</v>
      </c>
      <c r="L30" s="86">
        <v>633.4</v>
      </c>
      <c r="M30" s="86">
        <v>671.8</v>
      </c>
      <c r="N30" s="86">
        <v>739.39999999999986</v>
      </c>
      <c r="O30" s="86">
        <v>932.9</v>
      </c>
      <c r="P30" s="86"/>
      <c r="Q30" s="86"/>
      <c r="R30" s="86">
        <v>758.09999999999991</v>
      </c>
      <c r="S30" s="86">
        <v>791.09999999999991</v>
      </c>
      <c r="T30" s="86">
        <v>824.3</v>
      </c>
      <c r="U30" s="86"/>
      <c r="V30" s="86">
        <v>842.19999999999993</v>
      </c>
      <c r="W30" s="86">
        <v>859.8</v>
      </c>
      <c r="X30" s="86">
        <v>1105.2000000000003</v>
      </c>
      <c r="Y30" s="66">
        <v>1179.9000000000003</v>
      </c>
      <c r="Z30" s="86">
        <v>1217.5000000000002</v>
      </c>
      <c r="AA30" s="86">
        <v>1470.4000000000005</v>
      </c>
      <c r="AB30" s="93">
        <v>39</v>
      </c>
      <c r="AC30" s="31">
        <v>9.7532314923619287E-2</v>
      </c>
      <c r="AD30" s="8">
        <v>17.02</v>
      </c>
      <c r="AE30" s="8">
        <v>1.6600000000000001</v>
      </c>
    </row>
    <row r="31" spans="1:31" x14ac:dyDescent="0.25">
      <c r="A31" s="8">
        <v>9003</v>
      </c>
      <c r="B31" s="1" t="s">
        <v>29</v>
      </c>
      <c r="C31" s="8" t="s">
        <v>32</v>
      </c>
      <c r="D31" s="86">
        <v>41.900000000000006</v>
      </c>
      <c r="E31" s="86">
        <v>85.7</v>
      </c>
      <c r="F31" s="86">
        <v>220.20000000000002</v>
      </c>
      <c r="G31" s="86">
        <v>365.3</v>
      </c>
      <c r="H31" s="86">
        <v>385.2</v>
      </c>
      <c r="I31" s="86">
        <v>491.90000000000003</v>
      </c>
      <c r="J31" s="86">
        <v>533.4</v>
      </c>
      <c r="K31" s="86">
        <v>572.1</v>
      </c>
      <c r="L31" s="86">
        <v>633.4</v>
      </c>
      <c r="M31" s="86">
        <v>671.8</v>
      </c>
      <c r="N31" s="86">
        <v>932.9</v>
      </c>
      <c r="O31" s="86">
        <v>970.5</v>
      </c>
      <c r="P31" s="86"/>
      <c r="Q31" s="86"/>
      <c r="R31" s="86">
        <v>739.39999999999986</v>
      </c>
      <c r="S31" s="86">
        <v>776.19999999999993</v>
      </c>
      <c r="T31" s="86">
        <v>859.8</v>
      </c>
      <c r="U31" s="86"/>
      <c r="V31" s="86">
        <v>877.8</v>
      </c>
      <c r="W31" s="86">
        <v>895.8</v>
      </c>
      <c r="X31" s="86">
        <v>1179.9000000000003</v>
      </c>
      <c r="Y31" s="66">
        <v>1179.9000000000003</v>
      </c>
      <c r="Z31" s="86">
        <v>1217.5000000000002</v>
      </c>
      <c r="AA31" s="86">
        <v>1470.4000000000005</v>
      </c>
      <c r="AB31" s="93">
        <v>40</v>
      </c>
      <c r="AC31" s="31">
        <v>0.18206521739130435</v>
      </c>
      <c r="AD31" s="8">
        <v>18.399999999999999</v>
      </c>
      <c r="AE31" s="8">
        <v>3.3499999999999996</v>
      </c>
    </row>
    <row r="32" spans="1:31" x14ac:dyDescent="0.25">
      <c r="A32" s="8">
        <v>9003</v>
      </c>
      <c r="B32" s="1" t="s">
        <v>29</v>
      </c>
      <c r="C32" s="8" t="s">
        <v>33</v>
      </c>
      <c r="D32" s="86">
        <v>41.900000000000006</v>
      </c>
      <c r="E32" s="86">
        <v>85.7</v>
      </c>
      <c r="F32" s="86">
        <v>220.20000000000002</v>
      </c>
      <c r="G32" s="86">
        <v>365.3</v>
      </c>
      <c r="H32" s="86">
        <v>406.4</v>
      </c>
      <c r="I32" s="86">
        <v>491.90000000000003</v>
      </c>
      <c r="J32" s="86">
        <v>572.1</v>
      </c>
      <c r="K32" s="86">
        <v>633.4</v>
      </c>
      <c r="L32" s="86">
        <v>739.39999999999986</v>
      </c>
      <c r="M32" s="86"/>
      <c r="N32" s="86"/>
      <c r="O32" s="86"/>
      <c r="P32" s="86"/>
      <c r="Q32" s="86"/>
      <c r="R32" s="86">
        <v>739.39999999999986</v>
      </c>
      <c r="S32" s="86">
        <v>776.19999999999993</v>
      </c>
      <c r="T32" s="86">
        <v>824.3</v>
      </c>
      <c r="U32" s="86"/>
      <c r="V32" s="86">
        <v>842.19999999999993</v>
      </c>
      <c r="W32" s="86">
        <v>859.8</v>
      </c>
      <c r="X32" s="86">
        <v>1047.9000000000001</v>
      </c>
      <c r="Y32" s="66">
        <v>1179.9000000000003</v>
      </c>
      <c r="Z32" s="86">
        <v>1416.8000000000004</v>
      </c>
      <c r="AA32" s="86">
        <v>1470.4000000000005</v>
      </c>
      <c r="AB32" s="93">
        <v>40</v>
      </c>
      <c r="AC32" s="31">
        <v>0.32464255677039527</v>
      </c>
      <c r="AD32" s="8">
        <v>11.89</v>
      </c>
      <c r="AE32" s="8">
        <v>3.8600000000000003</v>
      </c>
    </row>
    <row r="33" spans="1:31" x14ac:dyDescent="0.25">
      <c r="A33" s="8">
        <v>9003</v>
      </c>
      <c r="B33" s="1" t="s">
        <v>29</v>
      </c>
      <c r="C33" s="8" t="s">
        <v>34</v>
      </c>
      <c r="D33" s="86">
        <v>41.900000000000006</v>
      </c>
      <c r="E33" s="86">
        <v>85.7</v>
      </c>
      <c r="F33" s="86">
        <v>220.20000000000002</v>
      </c>
      <c r="G33" s="86">
        <v>365.3</v>
      </c>
      <c r="H33" s="86">
        <v>385.2</v>
      </c>
      <c r="I33" s="86">
        <v>491.90000000000003</v>
      </c>
      <c r="J33" s="86">
        <v>572.1</v>
      </c>
      <c r="K33" s="86">
        <v>633.4</v>
      </c>
      <c r="L33" s="86">
        <v>671.8</v>
      </c>
      <c r="M33" s="86">
        <v>739.39999999999986</v>
      </c>
      <c r="N33" s="86">
        <v>776.19999999999993</v>
      </c>
      <c r="O33" s="86">
        <v>932.9</v>
      </c>
      <c r="P33" s="86"/>
      <c r="Q33" s="86"/>
      <c r="R33" s="86">
        <v>739.39999999999986</v>
      </c>
      <c r="S33" s="86">
        <v>776.19999999999993</v>
      </c>
      <c r="T33" s="86">
        <v>824.3</v>
      </c>
      <c r="U33" s="86"/>
      <c r="V33" s="86">
        <v>842.19999999999993</v>
      </c>
      <c r="W33" s="86">
        <v>859.8</v>
      </c>
      <c r="X33" s="86">
        <v>1124.3000000000002</v>
      </c>
      <c r="Y33" s="66">
        <v>1179.9000000000003</v>
      </c>
      <c r="Z33" s="86">
        <v>1217.5000000000002</v>
      </c>
      <c r="AA33" s="86">
        <v>1470.4000000000005</v>
      </c>
      <c r="AB33" s="93">
        <v>40</v>
      </c>
      <c r="AC33" s="31">
        <v>0.27172195892575041</v>
      </c>
      <c r="AD33" s="8">
        <v>12.66</v>
      </c>
      <c r="AE33" s="8">
        <v>3.44</v>
      </c>
    </row>
    <row r="34" spans="1:31" x14ac:dyDescent="0.25">
      <c r="A34" s="8">
        <v>9003</v>
      </c>
      <c r="B34" s="1" t="s">
        <v>29</v>
      </c>
      <c r="C34" s="8" t="s">
        <v>35</v>
      </c>
      <c r="D34" s="86">
        <v>41.900000000000006</v>
      </c>
      <c r="E34" s="86">
        <v>85.7</v>
      </c>
      <c r="F34" s="86">
        <v>220.20000000000002</v>
      </c>
      <c r="G34" s="86">
        <v>365.3</v>
      </c>
      <c r="H34" s="86">
        <v>406.4</v>
      </c>
      <c r="I34" s="86">
        <v>491.90000000000003</v>
      </c>
      <c r="J34" s="86">
        <v>572.1</v>
      </c>
      <c r="K34" s="86">
        <v>633.4</v>
      </c>
      <c r="L34" s="86">
        <v>671.8</v>
      </c>
      <c r="M34" s="86">
        <v>739.39999999999986</v>
      </c>
      <c r="N34" s="86">
        <v>824.3</v>
      </c>
      <c r="O34" s="86"/>
      <c r="P34" s="86"/>
      <c r="Q34" s="86"/>
      <c r="R34" s="86">
        <v>791.09999999999991</v>
      </c>
      <c r="S34" s="86">
        <v>824.3</v>
      </c>
      <c r="T34" s="86">
        <v>859.8</v>
      </c>
      <c r="U34" s="86"/>
      <c r="V34" s="86">
        <v>877.8</v>
      </c>
      <c r="W34" s="86">
        <v>895.8</v>
      </c>
      <c r="X34" s="86">
        <v>1161.6000000000004</v>
      </c>
      <c r="Y34" s="66">
        <v>1179.9000000000003</v>
      </c>
      <c r="Z34" s="86">
        <v>1364.1000000000001</v>
      </c>
      <c r="AA34" s="86">
        <v>1470.4000000000005</v>
      </c>
      <c r="AB34" s="93">
        <v>37</v>
      </c>
      <c r="AC34" s="31">
        <v>7.2519083969465659E-2</v>
      </c>
      <c r="AD34" s="8">
        <v>18.34</v>
      </c>
      <c r="AE34" s="8">
        <v>1.33</v>
      </c>
    </row>
    <row r="35" spans="1:31" x14ac:dyDescent="0.25">
      <c r="A35" s="8">
        <v>9006</v>
      </c>
      <c r="B35" s="1" t="s">
        <v>29</v>
      </c>
      <c r="C35" s="8" t="s">
        <v>31</v>
      </c>
      <c r="D35" s="86">
        <v>41.900000000000006</v>
      </c>
      <c r="E35" s="86">
        <v>85.7</v>
      </c>
      <c r="F35" s="86">
        <v>220.20000000000002</v>
      </c>
      <c r="G35" s="86">
        <v>365.3</v>
      </c>
      <c r="H35" s="86">
        <v>406.4</v>
      </c>
      <c r="I35" s="86">
        <v>491.90000000000003</v>
      </c>
      <c r="J35" s="86">
        <v>533.4</v>
      </c>
      <c r="K35" s="86">
        <v>633.4</v>
      </c>
      <c r="L35" s="86">
        <v>706.59999999999991</v>
      </c>
      <c r="M35" s="86">
        <v>932.9</v>
      </c>
      <c r="N35" s="86"/>
      <c r="O35" s="86"/>
      <c r="P35" s="86"/>
      <c r="Q35" s="86"/>
      <c r="R35" s="86">
        <v>690.19999999999993</v>
      </c>
      <c r="S35" s="86">
        <v>739.39999999999986</v>
      </c>
      <c r="T35" s="86"/>
      <c r="U35" s="86"/>
      <c r="V35" s="86">
        <v>842.19999999999993</v>
      </c>
      <c r="W35" s="86">
        <v>859.8</v>
      </c>
      <c r="X35" s="86">
        <v>1085.8000000000002</v>
      </c>
      <c r="Y35" s="66">
        <v>1179.9000000000003</v>
      </c>
      <c r="Z35" s="86">
        <v>1217.5000000000002</v>
      </c>
      <c r="AA35" s="86">
        <v>1470.4000000000005</v>
      </c>
      <c r="AB35" s="93">
        <v>43</v>
      </c>
      <c r="AC35" s="31">
        <v>0.20668693009118541</v>
      </c>
      <c r="AD35" s="8">
        <v>16.45</v>
      </c>
      <c r="AE35" s="8">
        <v>3.4</v>
      </c>
    </row>
    <row r="36" spans="1:31" x14ac:dyDescent="0.25">
      <c r="A36" s="8">
        <v>9006</v>
      </c>
      <c r="B36" s="1" t="s">
        <v>29</v>
      </c>
      <c r="C36" s="8" t="s">
        <v>32</v>
      </c>
      <c r="D36" s="86">
        <v>41.900000000000006</v>
      </c>
      <c r="E36" s="86">
        <v>85.7</v>
      </c>
      <c r="F36" s="86">
        <v>220.20000000000002</v>
      </c>
      <c r="G36" s="86">
        <v>365.3</v>
      </c>
      <c r="H36" s="86">
        <v>385.2</v>
      </c>
      <c r="I36" s="86">
        <v>491.90000000000003</v>
      </c>
      <c r="J36" s="86">
        <v>533.4</v>
      </c>
      <c r="K36" s="86">
        <v>633.4</v>
      </c>
      <c r="L36" s="86">
        <v>706.59999999999991</v>
      </c>
      <c r="M36" s="86">
        <v>932.9</v>
      </c>
      <c r="N36" s="86"/>
      <c r="O36" s="86"/>
      <c r="P36" s="86"/>
      <c r="Q36" s="86"/>
      <c r="R36" s="86">
        <v>690.19999999999993</v>
      </c>
      <c r="S36" s="86">
        <v>739.39999999999986</v>
      </c>
      <c r="T36" s="86">
        <v>824.3</v>
      </c>
      <c r="U36" s="86"/>
      <c r="V36" s="86">
        <v>842.19999999999993</v>
      </c>
      <c r="W36" s="86">
        <v>859.8</v>
      </c>
      <c r="X36" s="86">
        <v>1105.2000000000003</v>
      </c>
      <c r="Y36" s="66">
        <v>1179.9000000000003</v>
      </c>
      <c r="Z36" s="86">
        <v>1217.5000000000002</v>
      </c>
      <c r="AA36" s="86">
        <v>1470.4000000000005</v>
      </c>
      <c r="AB36" s="93">
        <v>43</v>
      </c>
      <c r="AC36" s="31">
        <v>0.26516129032258062</v>
      </c>
      <c r="AD36" s="8">
        <v>15.5</v>
      </c>
      <c r="AE36" s="8">
        <v>4.1099999999999994</v>
      </c>
    </row>
    <row r="37" spans="1:31" x14ac:dyDescent="0.25">
      <c r="A37" s="8">
        <v>9006</v>
      </c>
      <c r="B37" s="1" t="s">
        <v>29</v>
      </c>
      <c r="C37" s="8" t="s">
        <v>33</v>
      </c>
      <c r="D37" s="86">
        <v>41.900000000000006</v>
      </c>
      <c r="E37" s="86">
        <v>85.7</v>
      </c>
      <c r="F37" s="86">
        <v>220.20000000000002</v>
      </c>
      <c r="G37" s="86">
        <v>365.3</v>
      </c>
      <c r="H37" s="86">
        <v>427.9</v>
      </c>
      <c r="I37" s="86">
        <v>491.90000000000003</v>
      </c>
      <c r="J37" s="86">
        <v>572.1</v>
      </c>
      <c r="K37" s="86">
        <v>633.4</v>
      </c>
      <c r="L37" s="86">
        <v>706.59999999999991</v>
      </c>
      <c r="M37" s="86">
        <v>739.39999999999986</v>
      </c>
      <c r="N37" s="86"/>
      <c r="O37" s="86"/>
      <c r="P37" s="86"/>
      <c r="Q37" s="86"/>
      <c r="R37" s="86">
        <v>690.19999999999993</v>
      </c>
      <c r="S37" s="86">
        <v>722.39999999999986</v>
      </c>
      <c r="T37" s="86">
        <v>776.19999999999993</v>
      </c>
      <c r="U37" s="86">
        <v>739.39999999999986</v>
      </c>
      <c r="V37" s="86">
        <v>824.3</v>
      </c>
      <c r="W37" s="86">
        <v>824.3</v>
      </c>
      <c r="X37" s="86">
        <v>1105.2000000000003</v>
      </c>
      <c r="Y37" s="66">
        <v>1179.9000000000003</v>
      </c>
      <c r="Z37" s="86">
        <v>1364.1000000000001</v>
      </c>
      <c r="AA37" s="86">
        <v>1470.4000000000005</v>
      </c>
      <c r="AB37" s="93">
        <v>43</v>
      </c>
      <c r="AC37" s="31">
        <v>0.20933087783916515</v>
      </c>
      <c r="AD37" s="8">
        <v>16.29</v>
      </c>
      <c r="AE37" s="8">
        <v>3.41</v>
      </c>
    </row>
    <row r="38" spans="1:31" x14ac:dyDescent="0.25">
      <c r="A38" s="8">
        <v>9006</v>
      </c>
      <c r="B38" s="1" t="s">
        <v>29</v>
      </c>
      <c r="C38" s="8" t="s">
        <v>35</v>
      </c>
      <c r="D38" s="86">
        <v>41.900000000000006</v>
      </c>
      <c r="E38" s="86">
        <v>85.7</v>
      </c>
      <c r="F38" s="86">
        <v>220.20000000000002</v>
      </c>
      <c r="G38" s="86">
        <v>365.3</v>
      </c>
      <c r="H38" s="86">
        <v>385.2</v>
      </c>
      <c r="I38" s="86">
        <v>491.90000000000003</v>
      </c>
      <c r="J38" s="86">
        <v>533.4</v>
      </c>
      <c r="K38" s="86">
        <v>572.1</v>
      </c>
      <c r="L38" s="86">
        <v>671.8</v>
      </c>
      <c r="M38" s="86">
        <v>739.39999999999986</v>
      </c>
      <c r="N38" s="86">
        <v>791.09999999999991</v>
      </c>
      <c r="O38" s="86"/>
      <c r="P38" s="86"/>
      <c r="Q38" s="86"/>
      <c r="R38" s="86">
        <v>758.09999999999991</v>
      </c>
      <c r="S38" s="86">
        <v>824.3</v>
      </c>
      <c r="T38" s="86"/>
      <c r="U38" s="86">
        <v>859.8</v>
      </c>
      <c r="V38" s="86">
        <v>932.9</v>
      </c>
      <c r="W38" s="86">
        <v>951.6</v>
      </c>
      <c r="X38" s="86">
        <v>1143.2000000000003</v>
      </c>
      <c r="Y38" s="66">
        <v>1179.9000000000003</v>
      </c>
      <c r="Z38" s="86">
        <v>1470.4000000000005</v>
      </c>
      <c r="AA38" s="86">
        <v>1470.4000000000005</v>
      </c>
      <c r="AB38" s="93">
        <v>39</v>
      </c>
      <c r="AC38" s="31">
        <v>0.11281224818694602</v>
      </c>
      <c r="AD38" s="8">
        <v>12.41</v>
      </c>
      <c r="AE38" s="8">
        <v>1.4000000000000001</v>
      </c>
    </row>
    <row r="39" spans="1:31" x14ac:dyDescent="0.25">
      <c r="A39" s="8">
        <v>9009</v>
      </c>
      <c r="B39" s="1" t="s">
        <v>29</v>
      </c>
      <c r="C39" s="8" t="s">
        <v>33</v>
      </c>
      <c r="D39" s="86">
        <v>41.900000000000006</v>
      </c>
      <c r="E39" s="86">
        <v>85.7</v>
      </c>
      <c r="F39" s="86">
        <v>239.70000000000002</v>
      </c>
      <c r="G39" s="86">
        <v>365.3</v>
      </c>
      <c r="H39" s="86">
        <v>406.4</v>
      </c>
      <c r="I39" s="86">
        <v>533.4</v>
      </c>
      <c r="J39" s="86">
        <v>572.1</v>
      </c>
      <c r="K39" s="86">
        <v>633.4</v>
      </c>
      <c r="L39" s="86">
        <v>671.8</v>
      </c>
      <c r="M39" s="86">
        <v>706.59999999999991</v>
      </c>
      <c r="N39" s="86">
        <v>739.39999999999986</v>
      </c>
      <c r="O39" s="86"/>
      <c r="P39" s="86"/>
      <c r="Q39" s="86"/>
      <c r="R39" s="86">
        <v>791.09999999999991</v>
      </c>
      <c r="S39" s="86">
        <v>859.8</v>
      </c>
      <c r="T39" s="86"/>
      <c r="U39" s="86"/>
      <c r="V39" s="86">
        <v>877.8</v>
      </c>
      <c r="W39" s="86">
        <v>895.8</v>
      </c>
      <c r="X39" s="86">
        <v>1124.3000000000002</v>
      </c>
      <c r="Y39" s="66">
        <v>1179.9000000000003</v>
      </c>
      <c r="Z39" s="86"/>
      <c r="AA39" s="86">
        <v>1470.4000000000005</v>
      </c>
      <c r="AB39" s="93">
        <v>37</v>
      </c>
      <c r="AC39" s="31">
        <v>0.16931890515595163</v>
      </c>
      <c r="AD39" s="8">
        <v>15.71</v>
      </c>
      <c r="AE39" s="8">
        <v>2.66</v>
      </c>
    </row>
    <row r="40" spans="1:31" x14ac:dyDescent="0.25">
      <c r="A40" s="8">
        <v>9009</v>
      </c>
      <c r="B40" s="1" t="s">
        <v>29</v>
      </c>
      <c r="C40" s="8" t="s">
        <v>34</v>
      </c>
      <c r="D40" s="86">
        <v>41.900000000000006</v>
      </c>
      <c r="E40" s="86">
        <v>85.7</v>
      </c>
      <c r="F40" s="86">
        <v>239.70000000000002</v>
      </c>
      <c r="G40" s="86">
        <v>365.3</v>
      </c>
      <c r="H40" s="86">
        <v>406.4</v>
      </c>
      <c r="I40" s="86">
        <v>533.4</v>
      </c>
      <c r="J40" s="86">
        <v>552.5</v>
      </c>
      <c r="K40" s="86">
        <v>572.1</v>
      </c>
      <c r="L40" s="86">
        <v>633.4</v>
      </c>
      <c r="M40" s="86">
        <v>671.8</v>
      </c>
      <c r="N40" s="86">
        <v>671.8</v>
      </c>
      <c r="O40" s="86"/>
      <c r="P40" s="86"/>
      <c r="Q40" s="86"/>
      <c r="R40" s="86">
        <v>722.39999999999986</v>
      </c>
      <c r="S40" s="86">
        <v>758.09999999999991</v>
      </c>
      <c r="T40" s="86">
        <v>776.19999999999993</v>
      </c>
      <c r="U40" s="86"/>
      <c r="V40" s="86">
        <v>842.19999999999993</v>
      </c>
      <c r="W40" s="86">
        <v>859.8</v>
      </c>
      <c r="X40" s="86">
        <v>1143.2000000000003</v>
      </c>
      <c r="Y40" s="66">
        <v>1179.9000000000003</v>
      </c>
      <c r="Z40" s="86"/>
      <c r="AA40" s="86">
        <v>1470.4000000000005</v>
      </c>
      <c r="AB40" s="93">
        <v>41</v>
      </c>
      <c r="AC40" s="31">
        <v>9.5780308104487608E-2</v>
      </c>
      <c r="AD40" s="8">
        <v>14.93</v>
      </c>
      <c r="AE40" s="8">
        <v>1.43</v>
      </c>
    </row>
    <row r="41" spans="1:31" x14ac:dyDescent="0.25">
      <c r="A41" s="8">
        <v>9009</v>
      </c>
      <c r="B41" s="1" t="s">
        <v>29</v>
      </c>
      <c r="C41" s="8" t="s">
        <v>35</v>
      </c>
      <c r="D41" s="86">
        <v>41.900000000000006</v>
      </c>
      <c r="E41" s="86">
        <v>85.7</v>
      </c>
      <c r="F41" s="86">
        <v>239.70000000000002</v>
      </c>
      <c r="G41" s="86">
        <v>365.3</v>
      </c>
      <c r="H41" s="86">
        <v>406.4</v>
      </c>
      <c r="I41" s="86">
        <v>491.90000000000003</v>
      </c>
      <c r="J41" s="86">
        <v>572.1</v>
      </c>
      <c r="K41" s="86">
        <v>671.8</v>
      </c>
      <c r="L41" s="86">
        <v>690.19999999999993</v>
      </c>
      <c r="M41" s="86">
        <v>739.39999999999986</v>
      </c>
      <c r="N41" s="86"/>
      <c r="O41" s="86"/>
      <c r="P41" s="86"/>
      <c r="Q41" s="86"/>
      <c r="R41" s="86">
        <v>758.09999999999991</v>
      </c>
      <c r="S41" s="86">
        <v>776.19999999999993</v>
      </c>
      <c r="T41" s="86">
        <v>824.3</v>
      </c>
      <c r="U41" s="86"/>
      <c r="V41" s="86">
        <v>842.19999999999993</v>
      </c>
      <c r="W41" s="86">
        <v>895.8</v>
      </c>
      <c r="X41" s="86">
        <v>1105.2000000000003</v>
      </c>
      <c r="Y41" s="66">
        <v>1179.9000000000003</v>
      </c>
      <c r="Z41" s="86">
        <v>1217.5000000000002</v>
      </c>
      <c r="AA41" s="86">
        <v>1470.4000000000005</v>
      </c>
      <c r="AB41" s="93">
        <v>39</v>
      </c>
      <c r="AC41" s="31">
        <v>0.21106674272675413</v>
      </c>
      <c r="AD41" s="8">
        <v>17.53</v>
      </c>
      <c r="AE41" s="8">
        <v>3.7</v>
      </c>
    </row>
    <row r="42" spans="1:31" x14ac:dyDescent="0.25">
      <c r="A42" s="8">
        <v>9004</v>
      </c>
      <c r="B42" s="1" t="s">
        <v>30</v>
      </c>
      <c r="C42" s="8" t="s">
        <v>31</v>
      </c>
      <c r="D42" s="86">
        <v>41.900000000000006</v>
      </c>
      <c r="E42" s="86">
        <v>85.7</v>
      </c>
      <c r="F42" s="86">
        <v>239.70000000000002</v>
      </c>
      <c r="G42" s="86">
        <v>365.3</v>
      </c>
      <c r="H42" s="86">
        <v>385.2</v>
      </c>
      <c r="I42" s="86">
        <v>533.4</v>
      </c>
      <c r="J42" s="86">
        <v>633.4</v>
      </c>
      <c r="K42" s="86">
        <v>739.39999999999986</v>
      </c>
      <c r="L42" s="86">
        <v>970.5</v>
      </c>
      <c r="M42" s="86"/>
      <c r="N42" s="86"/>
      <c r="O42" s="86"/>
      <c r="P42" s="86"/>
      <c r="Q42" s="86"/>
      <c r="R42" s="86">
        <v>791.09999999999991</v>
      </c>
      <c r="S42" s="86">
        <v>824.3</v>
      </c>
      <c r="T42" s="86">
        <v>951.6</v>
      </c>
      <c r="U42" s="86"/>
      <c r="V42" s="86">
        <v>1124.3000000000002</v>
      </c>
      <c r="W42" s="86">
        <v>1124.3000000000002</v>
      </c>
      <c r="X42" s="86">
        <v>1364.1000000000001</v>
      </c>
      <c r="Y42" s="66">
        <v>1179.9000000000003</v>
      </c>
      <c r="Z42" s="86">
        <v>1416.8000000000004</v>
      </c>
      <c r="AA42" s="86">
        <v>1470.4000000000005</v>
      </c>
      <c r="AB42" s="93">
        <v>37</v>
      </c>
      <c r="AC42" s="31">
        <v>0.15626756604834177</v>
      </c>
      <c r="AD42" s="8">
        <v>17.79</v>
      </c>
      <c r="AE42" s="8">
        <v>2.78</v>
      </c>
    </row>
    <row r="43" spans="1:31" x14ac:dyDescent="0.25">
      <c r="A43" s="8">
        <v>9004</v>
      </c>
      <c r="B43" s="1" t="s">
        <v>30</v>
      </c>
      <c r="C43" s="8" t="s">
        <v>32</v>
      </c>
      <c r="D43" s="86">
        <v>41.900000000000006</v>
      </c>
      <c r="E43" s="86">
        <v>85.7</v>
      </c>
      <c r="F43" s="86">
        <v>239.70000000000002</v>
      </c>
      <c r="G43" s="86">
        <v>281.10000000000002</v>
      </c>
      <c r="H43" s="86">
        <v>365.3</v>
      </c>
      <c r="I43" s="86">
        <v>406.4</v>
      </c>
      <c r="J43" s="86">
        <v>491.90000000000003</v>
      </c>
      <c r="K43" s="86">
        <v>572.1</v>
      </c>
      <c r="L43" s="86">
        <v>633.4</v>
      </c>
      <c r="M43" s="86">
        <v>739.39999999999986</v>
      </c>
      <c r="N43" s="86">
        <v>932.9</v>
      </c>
      <c r="O43" s="86"/>
      <c r="P43" s="86"/>
      <c r="Q43" s="86"/>
      <c r="R43" s="86">
        <v>758.09999999999991</v>
      </c>
      <c r="S43" s="86"/>
      <c r="T43" s="86">
        <v>824.3</v>
      </c>
      <c r="U43" s="86">
        <v>895.8</v>
      </c>
      <c r="V43" s="86">
        <v>951.6</v>
      </c>
      <c r="W43" s="86">
        <v>970.5</v>
      </c>
      <c r="X43" s="86"/>
      <c r="Y43" s="66">
        <v>1179.9000000000003</v>
      </c>
      <c r="Z43" s="86">
        <v>1217.5000000000002</v>
      </c>
      <c r="AA43" s="86">
        <v>1470.4000000000005</v>
      </c>
      <c r="AB43" s="93">
        <v>39</v>
      </c>
      <c r="AC43" s="31">
        <v>0.31147540983606553</v>
      </c>
      <c r="AD43" s="8">
        <v>15.86</v>
      </c>
      <c r="AE43" s="8">
        <v>4.9399999999999995</v>
      </c>
    </row>
    <row r="44" spans="1:31" x14ac:dyDescent="0.25">
      <c r="A44" s="8">
        <v>9004</v>
      </c>
      <c r="B44" s="1" t="s">
        <v>30</v>
      </c>
      <c r="C44" s="8" t="s">
        <v>33</v>
      </c>
      <c r="D44" s="86">
        <v>41.900000000000006</v>
      </c>
      <c r="E44" s="86">
        <v>85.7</v>
      </c>
      <c r="F44" s="86">
        <v>239.70000000000002</v>
      </c>
      <c r="G44" s="86">
        <v>281.10000000000002</v>
      </c>
      <c r="H44" s="86">
        <v>365.3</v>
      </c>
      <c r="I44" s="86">
        <v>491.90000000000003</v>
      </c>
      <c r="J44" s="86">
        <v>533.4</v>
      </c>
      <c r="K44" s="86">
        <v>572.1</v>
      </c>
      <c r="L44" s="86">
        <v>671.8</v>
      </c>
      <c r="M44" s="86"/>
      <c r="N44" s="86"/>
      <c r="O44" s="86"/>
      <c r="P44" s="86"/>
      <c r="Q44" s="86"/>
      <c r="R44" s="86">
        <v>758.09999999999991</v>
      </c>
      <c r="S44" s="86"/>
      <c r="T44" s="86"/>
      <c r="U44" s="86">
        <v>859.8</v>
      </c>
      <c r="V44" s="86">
        <v>877.8</v>
      </c>
      <c r="W44" s="86">
        <v>895.8</v>
      </c>
      <c r="X44" s="86">
        <v>1124.3000000000002</v>
      </c>
      <c r="Y44" s="66">
        <v>1179.9000000000003</v>
      </c>
      <c r="Z44" s="86"/>
      <c r="AA44" s="86">
        <v>1470.4000000000005</v>
      </c>
      <c r="AB44" s="93">
        <v>39</v>
      </c>
      <c r="AC44" s="31">
        <v>0.32072727272727275</v>
      </c>
      <c r="AD44" s="8">
        <v>13.75</v>
      </c>
      <c r="AE44" s="8">
        <v>4.41</v>
      </c>
    </row>
    <row r="45" spans="1:31" x14ac:dyDescent="0.25">
      <c r="A45" s="8">
        <v>9004</v>
      </c>
      <c r="B45" s="1" t="s">
        <v>30</v>
      </c>
      <c r="C45" s="8" t="s">
        <v>34</v>
      </c>
      <c r="D45" s="86">
        <v>41.900000000000006</v>
      </c>
      <c r="E45" s="86">
        <v>85.7</v>
      </c>
      <c r="F45" s="86">
        <v>239.70000000000002</v>
      </c>
      <c r="G45" s="86">
        <v>365.3</v>
      </c>
      <c r="H45" s="86">
        <v>385.2</v>
      </c>
      <c r="I45" s="86">
        <v>491.90000000000003</v>
      </c>
      <c r="J45" s="86">
        <v>533.4</v>
      </c>
      <c r="K45" s="86">
        <v>633.4</v>
      </c>
      <c r="L45" s="86">
        <v>690.19999999999993</v>
      </c>
      <c r="M45" s="86">
        <v>739.39999999999986</v>
      </c>
      <c r="N45" s="86"/>
      <c r="O45" s="86"/>
      <c r="P45" s="86"/>
      <c r="Q45" s="86"/>
      <c r="R45" s="86">
        <v>758.09999999999991</v>
      </c>
      <c r="S45" s="86"/>
      <c r="T45" s="86"/>
      <c r="U45" s="86">
        <v>859.8</v>
      </c>
      <c r="V45" s="86">
        <v>877.8</v>
      </c>
      <c r="W45" s="86">
        <v>895.8</v>
      </c>
      <c r="X45" s="86">
        <v>1143.2000000000003</v>
      </c>
      <c r="Y45" s="66">
        <v>1179.9000000000003</v>
      </c>
      <c r="Z45" s="86"/>
      <c r="AA45" s="86">
        <v>1470.4000000000005</v>
      </c>
      <c r="AB45" s="93">
        <v>39</v>
      </c>
      <c r="AC45" s="31">
        <v>9.4899935442220779E-2</v>
      </c>
      <c r="AD45" s="8">
        <v>15.49</v>
      </c>
      <c r="AE45" s="8">
        <v>1.47</v>
      </c>
    </row>
    <row r="46" spans="1:31" x14ac:dyDescent="0.25">
      <c r="A46" s="8">
        <v>9004</v>
      </c>
      <c r="B46" s="1" t="s">
        <v>30</v>
      </c>
      <c r="C46" s="8" t="s">
        <v>35</v>
      </c>
      <c r="D46" s="86">
        <v>41.900000000000006</v>
      </c>
      <c r="E46" s="86">
        <v>85.7</v>
      </c>
      <c r="F46" s="86">
        <v>239.70000000000002</v>
      </c>
      <c r="G46" s="86">
        <v>365.3</v>
      </c>
      <c r="H46" s="86">
        <v>385.2</v>
      </c>
      <c r="I46" s="86">
        <v>491.90000000000003</v>
      </c>
      <c r="J46" s="86">
        <v>533.4</v>
      </c>
      <c r="K46" s="86">
        <v>592.5</v>
      </c>
      <c r="L46" s="86">
        <v>633.4</v>
      </c>
      <c r="M46" s="86">
        <v>932.9</v>
      </c>
      <c r="N46" s="86"/>
      <c r="O46" s="86"/>
      <c r="P46" s="86"/>
      <c r="Q46" s="86"/>
      <c r="R46" s="86">
        <v>791.09999999999991</v>
      </c>
      <c r="S46" s="86">
        <v>824.3</v>
      </c>
      <c r="T46" s="86"/>
      <c r="U46" s="86">
        <v>859.8</v>
      </c>
      <c r="V46" s="86">
        <v>914.3</v>
      </c>
      <c r="W46" s="86">
        <v>932.9</v>
      </c>
      <c r="X46" s="86">
        <v>1143.2000000000003</v>
      </c>
      <c r="Y46" s="66">
        <v>1179.9000000000003</v>
      </c>
      <c r="Z46" s="86">
        <v>1416.8000000000004</v>
      </c>
      <c r="AA46" s="86">
        <v>1470.4000000000005</v>
      </c>
      <c r="AB46" s="93">
        <v>37</v>
      </c>
      <c r="AC46" s="31">
        <v>3.8272816486751723E-2</v>
      </c>
      <c r="AD46" s="8">
        <v>10.19</v>
      </c>
      <c r="AE46" s="8">
        <v>0.39</v>
      </c>
    </row>
    <row r="47" spans="1:31" x14ac:dyDescent="0.25">
      <c r="A47" s="8">
        <v>9005</v>
      </c>
      <c r="B47" s="1" t="s">
        <v>30</v>
      </c>
      <c r="C47" s="8" t="s">
        <v>31</v>
      </c>
      <c r="D47" s="86">
        <v>41.900000000000006</v>
      </c>
      <c r="E47" s="86">
        <v>85.7</v>
      </c>
      <c r="F47" s="86">
        <v>239.70000000000002</v>
      </c>
      <c r="G47" s="86">
        <v>365.3</v>
      </c>
      <c r="H47" s="86">
        <v>385.2</v>
      </c>
      <c r="I47" s="86">
        <v>449.5</v>
      </c>
      <c r="J47" s="86">
        <v>491.90000000000003</v>
      </c>
      <c r="K47" s="86">
        <v>592.5</v>
      </c>
      <c r="L47" s="86">
        <v>633.4</v>
      </c>
      <c r="M47" s="86">
        <v>671.8</v>
      </c>
      <c r="N47" s="86">
        <v>706.59999999999991</v>
      </c>
      <c r="O47" s="86">
        <v>739.39999999999986</v>
      </c>
      <c r="P47" s="86">
        <v>932.9</v>
      </c>
      <c r="Q47" s="86">
        <v>970.5</v>
      </c>
      <c r="R47" s="86">
        <v>722.39999999999986</v>
      </c>
      <c r="S47" s="86">
        <v>776.19999999999993</v>
      </c>
      <c r="T47" s="86">
        <v>824.3</v>
      </c>
      <c r="U47" s="86"/>
      <c r="V47" s="86">
        <v>842.19999999999993</v>
      </c>
      <c r="W47" s="86">
        <v>859.8</v>
      </c>
      <c r="X47" s="86">
        <v>1105.2000000000003</v>
      </c>
      <c r="Y47" s="66">
        <v>1179.9000000000003</v>
      </c>
      <c r="Z47" s="86">
        <v>1217.5000000000002</v>
      </c>
      <c r="AA47" s="86">
        <v>1470.4000000000005</v>
      </c>
      <c r="AB47" s="93">
        <v>41</v>
      </c>
      <c r="AC47" s="31">
        <v>0.29475587703435802</v>
      </c>
      <c r="AD47" s="8">
        <v>11.06</v>
      </c>
      <c r="AE47" s="8">
        <v>3.26</v>
      </c>
    </row>
    <row r="48" spans="1:31" x14ac:dyDescent="0.25">
      <c r="A48" s="8">
        <v>9005</v>
      </c>
      <c r="B48" s="1" t="s">
        <v>30</v>
      </c>
      <c r="C48" s="8" t="s">
        <v>32</v>
      </c>
      <c r="D48" s="86">
        <v>41.900000000000006</v>
      </c>
      <c r="E48" s="86">
        <v>85.7</v>
      </c>
      <c r="F48" s="86">
        <v>239.70000000000002</v>
      </c>
      <c r="G48" s="86">
        <v>365.3</v>
      </c>
      <c r="H48" s="86">
        <v>406.4</v>
      </c>
      <c r="I48" s="86">
        <v>491.90000000000003</v>
      </c>
      <c r="J48" s="86">
        <v>533.4</v>
      </c>
      <c r="K48" s="86">
        <v>572.1</v>
      </c>
      <c r="L48" s="86">
        <v>671.8</v>
      </c>
      <c r="M48" s="86">
        <v>758.09999999999991</v>
      </c>
      <c r="N48" s="86">
        <v>758.09999999999991</v>
      </c>
      <c r="O48" s="86">
        <v>776.19999999999993</v>
      </c>
      <c r="P48" s="86">
        <v>824.3</v>
      </c>
      <c r="Q48" s="86">
        <v>932.9</v>
      </c>
      <c r="R48" s="86">
        <v>791.09999999999991</v>
      </c>
      <c r="S48" s="86">
        <v>824.3</v>
      </c>
      <c r="T48" s="86"/>
      <c r="U48" s="86">
        <v>859.8</v>
      </c>
      <c r="V48" s="86">
        <v>877.8</v>
      </c>
      <c r="W48" s="86">
        <v>895.8</v>
      </c>
      <c r="X48" s="86">
        <v>1124.3000000000002</v>
      </c>
      <c r="Y48" s="66">
        <v>1179.9000000000003</v>
      </c>
      <c r="Z48" s="86">
        <v>1313.3000000000002</v>
      </c>
      <c r="AA48" s="86">
        <v>1470.4000000000005</v>
      </c>
      <c r="AB48" s="93">
        <v>37</v>
      </c>
      <c r="AC48" s="31">
        <v>0.18563188253801782</v>
      </c>
      <c r="AD48" s="8">
        <v>19.07</v>
      </c>
      <c r="AE48" s="8">
        <v>3.54</v>
      </c>
    </row>
    <row r="49" spans="1:31" x14ac:dyDescent="0.25">
      <c r="A49" s="8">
        <v>9005</v>
      </c>
      <c r="B49" s="1" t="s">
        <v>30</v>
      </c>
      <c r="C49" s="8" t="s">
        <v>33</v>
      </c>
      <c r="D49" s="86">
        <v>41.900000000000006</v>
      </c>
      <c r="E49" s="86">
        <v>85.7</v>
      </c>
      <c r="F49" s="86">
        <v>239.70000000000002</v>
      </c>
      <c r="G49" s="86">
        <v>365.3</v>
      </c>
      <c r="H49" s="86">
        <v>406.4</v>
      </c>
      <c r="I49" s="86">
        <v>491.90000000000003</v>
      </c>
      <c r="J49" s="86">
        <v>572.1</v>
      </c>
      <c r="K49" s="86">
        <v>633.4</v>
      </c>
      <c r="L49" s="86">
        <v>671.8</v>
      </c>
      <c r="M49" s="86">
        <v>706.59999999999991</v>
      </c>
      <c r="N49" s="86">
        <v>739.39999999999986</v>
      </c>
      <c r="O49" s="86">
        <v>932.9</v>
      </c>
      <c r="P49" s="86"/>
      <c r="Q49" s="86"/>
      <c r="R49" s="86">
        <v>791.09999999999991</v>
      </c>
      <c r="S49" s="86">
        <v>824.3</v>
      </c>
      <c r="T49" s="86">
        <v>859.8</v>
      </c>
      <c r="U49" s="86"/>
      <c r="V49" s="86">
        <v>877.8</v>
      </c>
      <c r="W49" s="86">
        <v>895.8</v>
      </c>
      <c r="X49" s="86">
        <v>1124.3000000000002</v>
      </c>
      <c r="Y49" s="66">
        <v>1179.9000000000003</v>
      </c>
      <c r="Z49" s="86">
        <v>1470.4000000000005</v>
      </c>
      <c r="AA49" s="86">
        <v>1470.4000000000005</v>
      </c>
      <c r="AB49" s="93">
        <v>37</v>
      </c>
      <c r="AC49" s="31">
        <v>0.30535966149506349</v>
      </c>
      <c r="AD49" s="8">
        <v>14.18</v>
      </c>
      <c r="AE49" s="8">
        <v>4.33</v>
      </c>
    </row>
    <row r="50" spans="1:31" x14ac:dyDescent="0.25">
      <c r="A50" s="8">
        <v>9005</v>
      </c>
      <c r="B50" s="1" t="s">
        <v>30</v>
      </c>
      <c r="C50" s="8" t="s">
        <v>34</v>
      </c>
      <c r="D50" s="86">
        <v>41.900000000000006</v>
      </c>
      <c r="E50" s="86">
        <v>85.7</v>
      </c>
      <c r="F50" s="86">
        <v>239.70000000000002</v>
      </c>
      <c r="G50" s="86">
        <v>365.3</v>
      </c>
      <c r="H50" s="86">
        <v>385.2</v>
      </c>
      <c r="I50" s="86">
        <v>491.90000000000003</v>
      </c>
      <c r="J50" s="86">
        <v>533.4</v>
      </c>
      <c r="K50" s="86">
        <v>592.5</v>
      </c>
      <c r="L50" s="86">
        <v>633.4</v>
      </c>
      <c r="M50" s="86">
        <v>671.8</v>
      </c>
      <c r="N50" s="86">
        <v>671.8</v>
      </c>
      <c r="O50" s="86">
        <v>739.39999999999986</v>
      </c>
      <c r="P50" s="86">
        <v>824.3</v>
      </c>
      <c r="Q50" s="86"/>
      <c r="R50" s="86">
        <v>722.39999999999986</v>
      </c>
      <c r="S50" s="86">
        <v>776.19999999999993</v>
      </c>
      <c r="T50" s="86">
        <v>824.3</v>
      </c>
      <c r="U50" s="86"/>
      <c r="V50" s="86">
        <v>842.19999999999993</v>
      </c>
      <c r="W50" s="86">
        <v>859.8</v>
      </c>
      <c r="X50" s="86">
        <v>1124.3000000000002</v>
      </c>
      <c r="Y50" s="66">
        <v>1179.9000000000003</v>
      </c>
      <c r="Z50" s="86">
        <v>1416.8000000000004</v>
      </c>
      <c r="AA50" s="86">
        <v>1470.4000000000005</v>
      </c>
      <c r="AB50" s="93">
        <v>41</v>
      </c>
      <c r="AC50" s="31">
        <v>0.28917197452229298</v>
      </c>
      <c r="AD50" s="8">
        <v>15.7</v>
      </c>
      <c r="AE50" s="8">
        <v>4.54</v>
      </c>
    </row>
    <row r="51" spans="1:31" x14ac:dyDescent="0.25">
      <c r="A51" s="8">
        <v>9011</v>
      </c>
      <c r="B51" s="18" t="s">
        <v>30</v>
      </c>
      <c r="C51" s="8" t="s">
        <v>31</v>
      </c>
      <c r="D51" s="86">
        <v>41.900000000000006</v>
      </c>
      <c r="E51" s="86">
        <v>85.7</v>
      </c>
      <c r="F51" s="86">
        <v>239.70000000000002</v>
      </c>
      <c r="G51" s="86">
        <v>365.3</v>
      </c>
      <c r="H51" s="86">
        <v>449.5</v>
      </c>
      <c r="I51" s="86">
        <v>491.90000000000003</v>
      </c>
      <c r="J51" s="86">
        <v>572.1</v>
      </c>
      <c r="K51" s="86">
        <v>633.4</v>
      </c>
      <c r="L51" s="86">
        <v>739.39999999999986</v>
      </c>
      <c r="M51" s="86"/>
      <c r="N51" s="86"/>
      <c r="O51" s="86"/>
      <c r="P51" s="86"/>
      <c r="Q51" s="86"/>
      <c r="R51" s="86">
        <v>722.39999999999986</v>
      </c>
      <c r="S51" s="86">
        <v>776.19999999999993</v>
      </c>
      <c r="T51" s="86">
        <v>824.3</v>
      </c>
      <c r="U51" s="86"/>
      <c r="V51" s="86">
        <v>842.19999999999993</v>
      </c>
      <c r="W51" s="86">
        <v>859.8</v>
      </c>
      <c r="X51" s="86">
        <v>1124.3000000000002</v>
      </c>
      <c r="Y51" s="66">
        <v>1179.9000000000003</v>
      </c>
      <c r="Z51" s="86">
        <v>1313.3000000000002</v>
      </c>
      <c r="AA51" s="86">
        <v>1470.4000000000005</v>
      </c>
      <c r="AB51" s="93">
        <v>41</v>
      </c>
      <c r="AC51" s="31">
        <v>0.36961628817541109</v>
      </c>
      <c r="AD51" s="8">
        <v>12.77</v>
      </c>
      <c r="AE51" s="8">
        <v>4.72</v>
      </c>
    </row>
    <row r="52" spans="1:31" x14ac:dyDescent="0.25">
      <c r="A52" s="8">
        <v>9011</v>
      </c>
      <c r="B52" s="18" t="s">
        <v>30</v>
      </c>
      <c r="C52" s="8" t="s">
        <v>32</v>
      </c>
      <c r="D52" s="86">
        <v>41.900000000000006</v>
      </c>
      <c r="E52" s="86">
        <v>85.7</v>
      </c>
      <c r="F52" s="86">
        <v>239.70000000000002</v>
      </c>
      <c r="G52" s="86">
        <v>281.10000000000002</v>
      </c>
      <c r="H52" s="86">
        <v>365.3</v>
      </c>
      <c r="I52" s="86">
        <v>406.4</v>
      </c>
      <c r="J52" s="86">
        <v>533.4</v>
      </c>
      <c r="K52" s="86">
        <v>572.1</v>
      </c>
      <c r="L52" s="86">
        <v>633.4</v>
      </c>
      <c r="M52" s="86">
        <v>653.79999999999995</v>
      </c>
      <c r="N52" s="86">
        <v>671.8</v>
      </c>
      <c r="O52" s="86">
        <v>706.59999999999991</v>
      </c>
      <c r="P52" s="86">
        <v>706.59999999999991</v>
      </c>
      <c r="Q52" s="86">
        <v>739.39999999999986</v>
      </c>
      <c r="R52" s="86">
        <v>722.39999999999986</v>
      </c>
      <c r="S52" s="86">
        <v>776.19999999999993</v>
      </c>
      <c r="T52" s="86">
        <v>824.3</v>
      </c>
      <c r="U52" s="86"/>
      <c r="V52" s="86">
        <v>842.19999999999993</v>
      </c>
      <c r="W52" s="86">
        <v>859.8</v>
      </c>
      <c r="X52" s="86">
        <v>1105.2000000000003</v>
      </c>
      <c r="Y52" s="66">
        <v>1179.9000000000003</v>
      </c>
      <c r="Z52" s="86">
        <v>1416.8000000000004</v>
      </c>
      <c r="AA52" s="86">
        <v>1470.4000000000005</v>
      </c>
      <c r="AB52" s="93">
        <v>41</v>
      </c>
      <c r="AC52" s="31">
        <v>0.25622775800711745</v>
      </c>
      <c r="AD52" s="8">
        <v>14.05</v>
      </c>
      <c r="AE52" s="8">
        <v>3.6</v>
      </c>
    </row>
    <row r="53" spans="1:31" x14ac:dyDescent="0.25">
      <c r="A53" s="8">
        <v>9011</v>
      </c>
      <c r="B53" s="18" t="s">
        <v>30</v>
      </c>
      <c r="C53" s="8" t="s">
        <v>33</v>
      </c>
      <c r="D53" s="86">
        <v>41.900000000000006</v>
      </c>
      <c r="E53" s="86">
        <v>85.7</v>
      </c>
      <c r="F53" s="86">
        <v>239.70000000000002</v>
      </c>
      <c r="G53" s="86">
        <v>365.3</v>
      </c>
      <c r="H53" s="86">
        <v>406.4</v>
      </c>
      <c r="I53" s="86">
        <v>491.90000000000003</v>
      </c>
      <c r="J53" s="86">
        <v>572.1</v>
      </c>
      <c r="K53" s="86">
        <v>671.8</v>
      </c>
      <c r="L53" s="86">
        <v>690.19999999999993</v>
      </c>
      <c r="M53" s="86">
        <v>776.19999999999993</v>
      </c>
      <c r="N53" s="86">
        <v>932.9</v>
      </c>
      <c r="O53" s="86"/>
      <c r="P53" s="86"/>
      <c r="Q53" s="86"/>
      <c r="R53" s="86">
        <v>758.09999999999991</v>
      </c>
      <c r="S53" s="86">
        <v>824.3</v>
      </c>
      <c r="T53" s="86"/>
      <c r="U53" s="86">
        <v>859.8</v>
      </c>
      <c r="V53" s="86">
        <v>877.8</v>
      </c>
      <c r="W53" s="86">
        <v>895.8</v>
      </c>
      <c r="X53" s="86">
        <v>1161.6000000000004</v>
      </c>
      <c r="Y53" s="66">
        <v>1179.9000000000003</v>
      </c>
      <c r="Z53" s="86">
        <v>1416.8000000000004</v>
      </c>
      <c r="AA53" s="86">
        <v>1470.4000000000005</v>
      </c>
      <c r="AB53" s="93">
        <v>39</v>
      </c>
      <c r="AC53" s="31">
        <v>0.44905130007027405</v>
      </c>
      <c r="AD53" s="8">
        <v>14.23</v>
      </c>
      <c r="AE53" s="8">
        <v>6.39</v>
      </c>
    </row>
    <row r="54" spans="1:31" x14ac:dyDescent="0.25">
      <c r="A54" s="8">
        <v>9011</v>
      </c>
      <c r="B54" s="18" t="s">
        <v>30</v>
      </c>
      <c r="C54" s="8" t="s">
        <v>34</v>
      </c>
      <c r="D54" s="86">
        <v>41.900000000000006</v>
      </c>
      <c r="E54" s="86">
        <v>85.7</v>
      </c>
      <c r="F54" s="86">
        <v>239.70000000000002</v>
      </c>
      <c r="G54" s="86">
        <v>365.3</v>
      </c>
      <c r="H54" s="86">
        <v>406.4</v>
      </c>
      <c r="I54" s="86">
        <v>406.4</v>
      </c>
      <c r="J54" s="86">
        <v>491.90000000000003</v>
      </c>
      <c r="K54" s="86">
        <v>572.1</v>
      </c>
      <c r="L54" s="86">
        <v>671.8</v>
      </c>
      <c r="M54" s="86">
        <v>671.8</v>
      </c>
      <c r="N54" s="86">
        <v>739.39999999999986</v>
      </c>
      <c r="O54" s="86">
        <v>824.3</v>
      </c>
      <c r="P54" s="86"/>
      <c r="Q54" s="86"/>
      <c r="R54" s="86">
        <v>722.39999999999986</v>
      </c>
      <c r="S54" s="86">
        <v>776.19999999999993</v>
      </c>
      <c r="T54" s="86">
        <v>824.3</v>
      </c>
      <c r="U54" s="86"/>
      <c r="V54" s="86">
        <v>842.19999999999993</v>
      </c>
      <c r="W54" s="86">
        <v>859.8</v>
      </c>
      <c r="X54" s="86">
        <v>1105.2000000000003</v>
      </c>
      <c r="Y54" s="66">
        <v>1179.9000000000003</v>
      </c>
      <c r="Z54" s="86">
        <v>1313.3000000000002</v>
      </c>
      <c r="AA54" s="86">
        <v>1470.4000000000005</v>
      </c>
      <c r="AB54" s="93">
        <v>41</v>
      </c>
      <c r="AC54" s="31">
        <v>0.30513595166163143</v>
      </c>
      <c r="AD54" s="8">
        <v>13.24</v>
      </c>
      <c r="AE54" s="8">
        <v>4.04</v>
      </c>
    </row>
    <row r="55" spans="1:31" x14ac:dyDescent="0.25">
      <c r="A55" s="8">
        <v>9011</v>
      </c>
      <c r="B55" s="18" t="s">
        <v>30</v>
      </c>
      <c r="C55" s="8" t="s">
        <v>35</v>
      </c>
      <c r="D55" s="86">
        <v>41.900000000000006</v>
      </c>
      <c r="E55" s="86">
        <v>85.7</v>
      </c>
      <c r="F55" s="86">
        <v>239.70000000000002</v>
      </c>
      <c r="G55" s="86">
        <v>385.2</v>
      </c>
      <c r="H55" s="86">
        <v>427.9</v>
      </c>
      <c r="I55" s="86">
        <v>491.90000000000003</v>
      </c>
      <c r="J55" s="86">
        <v>533.4</v>
      </c>
      <c r="K55" s="86">
        <v>572.1</v>
      </c>
      <c r="L55" s="86">
        <v>633.4</v>
      </c>
      <c r="M55" s="86">
        <v>653.79999999999995</v>
      </c>
      <c r="N55" s="86">
        <v>671.8</v>
      </c>
      <c r="O55" s="86">
        <v>932.9</v>
      </c>
      <c r="P55" s="86"/>
      <c r="Q55" s="86"/>
      <c r="R55" s="86">
        <v>739.39999999999986</v>
      </c>
      <c r="S55" s="86">
        <v>776.19999999999993</v>
      </c>
      <c r="T55" s="86">
        <v>824.3</v>
      </c>
      <c r="U55" s="86"/>
      <c r="V55" s="86">
        <v>842.19999999999993</v>
      </c>
      <c r="W55" s="86">
        <v>859.8</v>
      </c>
      <c r="X55" s="86">
        <v>1105.2000000000003</v>
      </c>
      <c r="Y55" s="66">
        <v>1179.9000000000003</v>
      </c>
      <c r="Z55" s="86">
        <v>1313.3000000000002</v>
      </c>
      <c r="AA55" s="86">
        <v>1470.4000000000005</v>
      </c>
      <c r="AB55" s="93">
        <v>40</v>
      </c>
      <c r="AC55" s="31">
        <v>0.30900621118012422</v>
      </c>
      <c r="AD55" s="8">
        <v>12.88</v>
      </c>
      <c r="AE55" s="8">
        <v>3.98</v>
      </c>
    </row>
    <row r="57" spans="1:31" x14ac:dyDescent="0.25">
      <c r="D57" s="95" t="s">
        <v>194</v>
      </c>
      <c r="E57" s="95" t="s">
        <v>195</v>
      </c>
      <c r="F57" s="95" t="s">
        <v>196</v>
      </c>
      <c r="G57" s="95" t="s">
        <v>197</v>
      </c>
      <c r="H57" s="95" t="s">
        <v>198</v>
      </c>
      <c r="I57" s="95" t="s">
        <v>199</v>
      </c>
      <c r="J57" s="95" t="s">
        <v>200</v>
      </c>
      <c r="K57" s="95" t="s">
        <v>201</v>
      </c>
      <c r="L57" s="95" t="s">
        <v>202</v>
      </c>
      <c r="M57" s="95" t="s">
        <v>203</v>
      </c>
      <c r="N57" s="95" t="s">
        <v>204</v>
      </c>
      <c r="O57" s="95" t="s">
        <v>205</v>
      </c>
      <c r="P57" s="95" t="s">
        <v>206</v>
      </c>
      <c r="Q57" s="95" t="s">
        <v>207</v>
      </c>
      <c r="R57" s="95" t="s">
        <v>208</v>
      </c>
      <c r="S57" s="88"/>
      <c r="T57" s="95" t="s">
        <v>209</v>
      </c>
      <c r="V57" s="95" t="s">
        <v>210</v>
      </c>
      <c r="W57" s="95" t="s">
        <v>211</v>
      </c>
      <c r="X57" s="95" t="s">
        <v>212</v>
      </c>
      <c r="Y57" s="95" t="s">
        <v>215</v>
      </c>
      <c r="Z57" s="95" t="s">
        <v>213</v>
      </c>
      <c r="AA57" s="95" t="s">
        <v>214</v>
      </c>
      <c r="AB57" s="88"/>
      <c r="AC57" s="88"/>
      <c r="AD57" s="88"/>
      <c r="AE57" s="88"/>
    </row>
    <row r="58" spans="1:31" x14ac:dyDescent="0.25">
      <c r="C58" t="s">
        <v>1</v>
      </c>
      <c r="D58" s="96" t="s">
        <v>156</v>
      </c>
      <c r="E58" s="96" t="s">
        <v>157</v>
      </c>
      <c r="F58" s="96" t="s">
        <v>158</v>
      </c>
      <c r="G58" s="96" t="s">
        <v>159</v>
      </c>
      <c r="H58" s="96" t="s">
        <v>160</v>
      </c>
      <c r="I58" s="96" t="s">
        <v>161</v>
      </c>
      <c r="J58" s="96" t="s">
        <v>162</v>
      </c>
      <c r="K58" s="96" t="s">
        <v>163</v>
      </c>
      <c r="L58" s="96" t="s">
        <v>164</v>
      </c>
      <c r="M58" s="96" t="s">
        <v>165</v>
      </c>
      <c r="N58" s="96" t="s">
        <v>166</v>
      </c>
      <c r="O58" s="96" t="s">
        <v>167</v>
      </c>
      <c r="P58" s="96" t="s">
        <v>168</v>
      </c>
      <c r="Q58" s="96" t="s">
        <v>169</v>
      </c>
      <c r="R58" s="96" t="s">
        <v>170</v>
      </c>
      <c r="S58" s="77" t="s">
        <v>178</v>
      </c>
      <c r="T58" s="96" t="s">
        <v>179</v>
      </c>
      <c r="U58" s="46" t="s">
        <v>180</v>
      </c>
      <c r="V58" s="96" t="s">
        <v>181</v>
      </c>
      <c r="W58" s="96" t="s">
        <v>182</v>
      </c>
      <c r="X58" s="96" t="s">
        <v>184</v>
      </c>
      <c r="Y58" s="96" t="s">
        <v>237</v>
      </c>
      <c r="Z58" s="96" t="s">
        <v>185</v>
      </c>
      <c r="AA58" s="96" t="s">
        <v>238</v>
      </c>
      <c r="AB58" s="97" t="s">
        <v>187</v>
      </c>
      <c r="AC58" s="97" t="s">
        <v>18</v>
      </c>
      <c r="AD58" s="97" t="s">
        <v>12</v>
      </c>
      <c r="AE58" s="97" t="s">
        <v>17</v>
      </c>
    </row>
    <row r="59" spans="1:31" x14ac:dyDescent="0.25">
      <c r="C59" s="1" t="s">
        <v>23</v>
      </c>
      <c r="D59" s="79">
        <f>AVERAGE('2019 data'!D3:D15)</f>
        <v>41.899999999999991</v>
      </c>
      <c r="E59" s="79">
        <f>AVERAGE('2019 data'!E3:E15)</f>
        <v>85.700000000000031</v>
      </c>
      <c r="F59" s="79">
        <f>AVERAGE('2019 data'!F3:F15)</f>
        <v>220.19999999999996</v>
      </c>
      <c r="G59" s="79">
        <f>AVERAGE('2019 data'!G3:G15)</f>
        <v>365.30000000000013</v>
      </c>
      <c r="H59" s="79">
        <f>AVERAGE('2019 data'!H3:H15)</f>
        <v>404.87692307692305</v>
      </c>
      <c r="I59" s="79">
        <f>AVERAGE('2019 data'!I3:I15)</f>
        <v>478.78461538461539</v>
      </c>
      <c r="J59" s="79">
        <f>AVERAGE('2019 data'!J3:J15)</f>
        <v>566.14615384615388</v>
      </c>
      <c r="K59" s="79">
        <f>AVERAGE('2019 data'!K3:K15)</f>
        <v>642.26153846153841</v>
      </c>
      <c r="L59" s="79">
        <f>AVERAGE('2019 data'!L3:L15)</f>
        <v>713.60833333333323</v>
      </c>
      <c r="M59" s="79">
        <f>AVERAGE('2019 data'!M3:M15)</f>
        <v>862.98181818181831</v>
      </c>
      <c r="N59" s="79">
        <f>AVERAGE('2019 data'!N3:N15)</f>
        <v>884.94999999999993</v>
      </c>
      <c r="O59" s="79">
        <f>AVERAGE('2019 data'!O3:O15)</f>
        <v>824.3</v>
      </c>
      <c r="P59" s="79" t="e">
        <f>AVERAGE('2019 data'!P3:P15)</f>
        <v>#DIV/0!</v>
      </c>
      <c r="Q59" s="79" t="e">
        <f>AVERAGE('2019 data'!Q3:Q15)</f>
        <v>#DIV/0!</v>
      </c>
      <c r="R59" s="79">
        <f>AVERAGE('2019 data'!R3:R15)</f>
        <v>720.93846153846141</v>
      </c>
      <c r="S59" s="79">
        <f>AVERAGE('2019 data'!S3:S15)</f>
        <v>767.5</v>
      </c>
      <c r="T59" s="79">
        <f>AVERAGE('2019 data'!T3:T15)</f>
        <v>825.16363636363633</v>
      </c>
      <c r="U59" s="79">
        <f>AVERAGE('2019 data'!U3:U15)</f>
        <v>838.125</v>
      </c>
      <c r="V59" s="79">
        <f>AVERAGE('2019 data'!V3:V15)</f>
        <v>876.7307692307694</v>
      </c>
      <c r="W59" s="79">
        <f>AVERAGE('2019 data'!W3:W15)</f>
        <v>893.20769230769213</v>
      </c>
      <c r="X59" s="79">
        <f>AVERAGE('2019 data'!X3:X15)</f>
        <v>1125.523076923077</v>
      </c>
      <c r="Y59" s="79">
        <f>AVERAGE('2019 data'!Y3:Y15)</f>
        <v>1179.9000000000001</v>
      </c>
      <c r="Z59" s="79">
        <f>AVERAGE('2019 data'!Z3:Z15)</f>
        <v>1283.2000000000003</v>
      </c>
      <c r="AA59" s="79">
        <f>AVERAGE('2019 data'!AA3:AA15)</f>
        <v>1470.400000000001</v>
      </c>
      <c r="AB59" s="79">
        <f>AVERAGE('2019 data'!AB3:AB15)</f>
        <v>41.153846153846153</v>
      </c>
      <c r="AC59" s="115">
        <f>AVERAGE('2019 data'!AC3:AC15)</f>
        <v>0.3835319177920502</v>
      </c>
      <c r="AD59" s="79">
        <f>AVERAGE('2019 data'!AD3:AD15)</f>
        <v>12.89846153846154</v>
      </c>
      <c r="AE59" s="79">
        <f>AVERAGE('2019 data'!AE3:AE15)</f>
        <v>4.8361538461538451</v>
      </c>
    </row>
    <row r="60" spans="1:31" x14ac:dyDescent="0.25">
      <c r="C60" s="1" t="s">
        <v>28</v>
      </c>
      <c r="D60" s="79">
        <f>AVERAGE('2019 data'!D16:D29)</f>
        <v>41.899999999999991</v>
      </c>
      <c r="E60" s="79">
        <f>AVERAGE('2019 data'!E16:E29)</f>
        <v>85.700000000000031</v>
      </c>
      <c r="F60" s="79">
        <f>AVERAGE('2019 data'!F16:F29)</f>
        <v>232.73571428571424</v>
      </c>
      <c r="G60" s="79">
        <f>AVERAGE('2019 data'!G16:G29)</f>
        <v>362.12857142857149</v>
      </c>
      <c r="H60" s="79">
        <f>AVERAGE('2019 data'!H16:H29)</f>
        <v>415.8428571428571</v>
      </c>
      <c r="I60" s="79">
        <f>AVERAGE('2019 data'!I16:I29)</f>
        <v>470.58571428571423</v>
      </c>
      <c r="J60" s="79">
        <f>AVERAGE('2019 data'!J16:J29)</f>
        <v>555.52857142857147</v>
      </c>
      <c r="K60" s="79">
        <f>AVERAGE('2019 data'!K16:K29)</f>
        <v>618.27142857142849</v>
      </c>
      <c r="L60" s="79">
        <f>AVERAGE('2019 data'!L16:L29)</f>
        <v>678.85714285714278</v>
      </c>
      <c r="M60" s="79">
        <f>AVERAGE('2019 data'!M16:M29)</f>
        <v>721.00714285714275</v>
      </c>
      <c r="N60" s="79">
        <f>AVERAGE('2019 data'!N16:N29)</f>
        <v>794.1999999999997</v>
      </c>
      <c r="O60" s="79">
        <f>AVERAGE('2019 data'!O16:O29)</f>
        <v>828.34285714285704</v>
      </c>
      <c r="P60" s="79">
        <f>AVERAGE('2019 data'!P16:P29)</f>
        <v>781.84999999999991</v>
      </c>
      <c r="Q60" s="79" t="e">
        <f>AVERAGE('2019 data'!Q16:Q29)</f>
        <v>#DIV/0!</v>
      </c>
      <c r="R60" s="79">
        <f>AVERAGE('2019 data'!R16:R29)</f>
        <v>745.42857142857156</v>
      </c>
      <c r="S60" s="79">
        <f>AVERAGE('2019 data'!S16:S29)</f>
        <v>780.33076923076931</v>
      </c>
      <c r="T60" s="79">
        <f>AVERAGE('2019 data'!T16:T29)</f>
        <v>821.3555555555555</v>
      </c>
      <c r="U60" s="79">
        <f>AVERAGE('2019 data'!U16:U29)</f>
        <v>852.9799999999999</v>
      </c>
      <c r="V60" s="79">
        <f>AVERAGE('2019 data'!V16:V29)</f>
        <v>870.27857142857158</v>
      </c>
      <c r="W60" s="79">
        <f>AVERAGE('2019 data'!W16:W29)</f>
        <v>889.53571428571411</v>
      </c>
      <c r="X60" s="79">
        <f>AVERAGE('2019 data'!X16:X29)</f>
        <v>1108.0571428571432</v>
      </c>
      <c r="Y60" s="79">
        <f>AVERAGE('2019 data'!Y16:Y29)</f>
        <v>1179.9000000000001</v>
      </c>
      <c r="Z60" s="79">
        <f>AVERAGE('2019 data'!Z16:Z29)</f>
        <v>1261.0454545454545</v>
      </c>
      <c r="AA60" s="79">
        <f>AVERAGE('2019 data'!AA16:AA29)</f>
        <v>1470.400000000001</v>
      </c>
      <c r="AB60" s="79">
        <f>AVERAGE('2019 data'!AB16:AB29)</f>
        <v>39.714285714285715</v>
      </c>
      <c r="AC60" s="115">
        <f>AVERAGE('2019 data'!AC16:AC29)</f>
        <v>0.47089207729227506</v>
      </c>
      <c r="AD60" s="79">
        <f>AVERAGE('2019 data'!AD16:AD29)</f>
        <v>12.465714285714284</v>
      </c>
      <c r="AE60" s="79">
        <f>AVERAGE('2019 data'!AE16:AE29)</f>
        <v>5.8807142857142853</v>
      </c>
    </row>
    <row r="61" spans="1:31" x14ac:dyDescent="0.25">
      <c r="C61" s="1" t="s">
        <v>29</v>
      </c>
      <c r="D61" s="79">
        <f>AVERAGE('2019 data'!D30:D41)</f>
        <v>41.9</v>
      </c>
      <c r="E61" s="79">
        <f>AVERAGE('2019 data'!E30:E41)</f>
        <v>85.700000000000031</v>
      </c>
      <c r="F61" s="79">
        <f>AVERAGE('2019 data'!F30:F41)</f>
        <v>225.07499999999996</v>
      </c>
      <c r="G61" s="79">
        <f>AVERAGE('2019 data'!G30:G41)</f>
        <v>365.30000000000013</v>
      </c>
      <c r="H61" s="79">
        <f>AVERAGE('2019 data'!H30:H41)</f>
        <v>399.35833333333329</v>
      </c>
      <c r="I61" s="79">
        <f>AVERAGE('2019 data'!I30:I41)</f>
        <v>498.81666666666661</v>
      </c>
      <c r="J61" s="79">
        <f>AVERAGE('2019 data'!J30:J41)</f>
        <v>554.3416666666667</v>
      </c>
      <c r="K61" s="79">
        <f>AVERAGE('2019 data'!K30:K41)</f>
        <v>619.57500000000005</v>
      </c>
      <c r="L61" s="79">
        <f>AVERAGE('2019 data'!L30:L41)</f>
        <v>678.06666666666672</v>
      </c>
      <c r="M61" s="79">
        <f>AVERAGE('2019 data'!M30:M41)</f>
        <v>753.16363636363633</v>
      </c>
      <c r="N61" s="79">
        <f>AVERAGE('2019 data'!N30:N41)</f>
        <v>782.15714285714273</v>
      </c>
      <c r="O61" s="79">
        <f>AVERAGE('2019 data'!O30:O41)</f>
        <v>945.43333333333339</v>
      </c>
      <c r="P61" s="79" t="e">
        <f>AVERAGE('2019 data'!P30:P41)</f>
        <v>#DIV/0!</v>
      </c>
      <c r="Q61" s="79" t="e">
        <f>AVERAGE('2019 data'!Q30:Q41)</f>
        <v>#DIV/0!</v>
      </c>
      <c r="R61" s="79">
        <f>AVERAGE('2019 data'!R30:R41)</f>
        <v>738.97499999999991</v>
      </c>
      <c r="S61" s="79">
        <f>AVERAGE('2019 data'!S30:S41)</f>
        <v>780.29999999999984</v>
      </c>
      <c r="T61" s="79">
        <f>AVERAGE('2019 data'!T30:T41)</f>
        <v>821.5</v>
      </c>
      <c r="U61" s="79">
        <f>AVERAGE('2019 data'!U30:U41)</f>
        <v>799.59999999999991</v>
      </c>
      <c r="V61" s="79">
        <f>AVERAGE('2019 data'!V30:V41)</f>
        <v>857.16666666666663</v>
      </c>
      <c r="W61" s="79">
        <f>AVERAGE('2019 data'!W30:W41)</f>
        <v>876.49166666666667</v>
      </c>
      <c r="X61" s="79">
        <f>AVERAGE('2019 data'!X30:X41)</f>
        <v>1119.2500000000002</v>
      </c>
      <c r="Y61" s="79">
        <f>AVERAGE('2019 data'!Y30:Y41)</f>
        <v>1179.9000000000001</v>
      </c>
      <c r="Z61" s="79">
        <f>AVERAGE('2019 data'!Z30:Z41)</f>
        <v>1292.0400000000002</v>
      </c>
      <c r="AA61" s="79">
        <f>AVERAGE('2019 data'!AA30:AA41)</f>
        <v>1470.4000000000008</v>
      </c>
      <c r="AB61" s="79">
        <f>AVERAGE('2019 data'!AB30:AB41)</f>
        <v>40.083333333333336</v>
      </c>
      <c r="AC61" s="115">
        <f>AVERAGE('2019 data'!AC30:AC41)</f>
        <v>0.18488653620063378</v>
      </c>
      <c r="AD61" s="79">
        <f>AVERAGE('2019 data'!AD30:AD41)</f>
        <v>15.594166666666668</v>
      </c>
      <c r="AE61" s="79">
        <f>AVERAGE('2019 data'!AE30:AE41)</f>
        <v>2.8125</v>
      </c>
    </row>
    <row r="62" spans="1:31" x14ac:dyDescent="0.25">
      <c r="C62" s="1" t="s">
        <v>30</v>
      </c>
      <c r="D62" s="79">
        <f>AVERAGE('2019 data'!D42:D55)</f>
        <v>41.899999999999991</v>
      </c>
      <c r="E62" s="79">
        <f>AVERAGE('2019 data'!E42:E55)</f>
        <v>85.700000000000031</v>
      </c>
      <c r="F62" s="79">
        <f>AVERAGE('2019 data'!F42:F55)</f>
        <v>239.69999999999996</v>
      </c>
      <c r="G62" s="79">
        <f>AVERAGE('2019 data'!G42:G55)</f>
        <v>348.6785714285715</v>
      </c>
      <c r="H62" s="79">
        <f>AVERAGE('2019 data'!H42:H55)</f>
        <v>394.63571428571419</v>
      </c>
      <c r="I62" s="79">
        <f>AVERAGE('2019 data'!I42:I55)</f>
        <v>473.51428571428556</v>
      </c>
      <c r="J62" s="79">
        <f>AVERAGE('2019 data'!J42:J55)</f>
        <v>539.94285714285718</v>
      </c>
      <c r="K62" s="79">
        <f>AVERAGE('2019 data'!K42:K55)</f>
        <v>608.67857142857144</v>
      </c>
      <c r="L62" s="79">
        <f>AVERAGE('2019 data'!L42:L55)</f>
        <v>684.13571428571413</v>
      </c>
      <c r="M62" s="79">
        <f>AVERAGE('2019 data'!M42:M55)</f>
        <v>725.05454545454552</v>
      </c>
      <c r="N62" s="79">
        <f>AVERAGE('2019 data'!N42:N55)</f>
        <v>758.3</v>
      </c>
      <c r="O62" s="79">
        <f>AVERAGE('2019 data'!O42:O55)</f>
        <v>807.38571428571413</v>
      </c>
      <c r="P62" s="79">
        <f>AVERAGE('2019 data'!P42:P55)</f>
        <v>822.02499999999998</v>
      </c>
      <c r="Q62" s="79">
        <f>AVERAGE('2019 data'!Q42:Q55)</f>
        <v>880.93333333333339</v>
      </c>
      <c r="R62" s="79">
        <f>AVERAGE('2019 data'!R42:R55)</f>
        <v>753.44285714285706</v>
      </c>
      <c r="S62" s="79">
        <f>AVERAGE('2019 data'!S42:S55)</f>
        <v>798.06363636363631</v>
      </c>
      <c r="T62" s="79">
        <f>AVERAGE('2019 data'!T42:T55)</f>
        <v>842.38888888888903</v>
      </c>
      <c r="U62" s="79">
        <f>AVERAGE('2019 data'!U42:U55)</f>
        <v>865.80000000000007</v>
      </c>
      <c r="V62" s="79">
        <f>AVERAGE('2019 data'!V42:V55)</f>
        <v>888.02857142857158</v>
      </c>
      <c r="W62" s="79">
        <f>AVERAGE('2019 data'!W42:W55)</f>
        <v>904.67857142857122</v>
      </c>
      <c r="X62" s="79">
        <f>AVERAGE('2019 data'!X42:X55)</f>
        <v>1142.646153846154</v>
      </c>
      <c r="Y62" s="79">
        <f>AVERAGE('2019 data'!Y42:Y55)</f>
        <v>1179.9000000000001</v>
      </c>
      <c r="Z62" s="79">
        <f>AVERAGE('2019 data'!Z42:Z55)</f>
        <v>1353.5500000000002</v>
      </c>
      <c r="AA62" s="79">
        <f>AVERAGE('2019 data'!AA42:AA55)</f>
        <v>1470.400000000001</v>
      </c>
      <c r="AB62" s="79">
        <f>AVERAGE('2019 data'!AB42:AB55)</f>
        <v>39.214285714285715</v>
      </c>
      <c r="AC62" s="115">
        <f>AVERAGE('2019 data'!AC42:AC55)</f>
        <v>0.2632571360874959</v>
      </c>
      <c r="AD62" s="79">
        <f>AVERAGE('2019 data'!AD42:AD55)</f>
        <v>14.304285714285715</v>
      </c>
      <c r="AE62" s="79">
        <f>AVERAGE('2019 data'!AE42:AE55)</f>
        <v>3.7421428571428565</v>
      </c>
    </row>
    <row r="63" spans="1:31" x14ac:dyDescent="0.25">
      <c r="D63"/>
      <c r="E63" s="79"/>
      <c r="F63"/>
      <c r="G63"/>
      <c r="H63"/>
    </row>
    <row r="64" spans="1:31" x14ac:dyDescent="0.25">
      <c r="C64" s="99"/>
      <c r="D64" s="99" t="s">
        <v>254</v>
      </c>
      <c r="E64" s="99" t="s">
        <v>308</v>
      </c>
      <c r="F64" s="99"/>
      <c r="G64" s="99" t="s">
        <v>255</v>
      </c>
      <c r="H64" s="99" t="s">
        <v>256</v>
      </c>
      <c r="I64" s="99" t="s">
        <v>257</v>
      </c>
      <c r="J64" s="99" t="s">
        <v>258</v>
      </c>
      <c r="L64" s="99"/>
      <c r="M64" s="99"/>
      <c r="N64" s="99"/>
      <c r="O64" s="99"/>
      <c r="P64" s="99"/>
    </row>
    <row r="65" spans="1:31" x14ac:dyDescent="0.25">
      <c r="C65" s="103" t="s">
        <v>1</v>
      </c>
      <c r="D65" s="100" t="s">
        <v>189</v>
      </c>
      <c r="E65" s="99"/>
      <c r="F65" s="99"/>
      <c r="G65" s="100" t="s">
        <v>190</v>
      </c>
      <c r="H65" s="100" t="s">
        <v>191</v>
      </c>
      <c r="I65" s="100" t="s">
        <v>192</v>
      </c>
      <c r="J65" s="100" t="s">
        <v>193</v>
      </c>
      <c r="L65" s="100" t="s">
        <v>297</v>
      </c>
      <c r="M65" s="100" t="s">
        <v>298</v>
      </c>
      <c r="N65" s="100" t="s">
        <v>299</v>
      </c>
      <c r="O65" s="100" t="s">
        <v>300</v>
      </c>
      <c r="P65" s="100" t="s">
        <v>301</v>
      </c>
    </row>
    <row r="66" spans="1:31" x14ac:dyDescent="0.25">
      <c r="C66" s="103"/>
      <c r="D66" s="100" t="s">
        <v>309</v>
      </c>
      <c r="E66" s="99" t="s">
        <v>310</v>
      </c>
      <c r="F66" s="99" t="s">
        <v>311</v>
      </c>
      <c r="G66" s="100"/>
      <c r="H66" s="100" t="s">
        <v>312</v>
      </c>
      <c r="I66" s="100" t="s">
        <v>313</v>
      </c>
      <c r="J66" s="100" t="s">
        <v>314</v>
      </c>
      <c r="L66" s="100"/>
      <c r="M66" s="100"/>
      <c r="N66" s="100"/>
      <c r="O66" s="100"/>
      <c r="P66" s="100"/>
    </row>
    <row r="67" spans="1:31" x14ac:dyDescent="0.25">
      <c r="C67" s="101" t="s">
        <v>23</v>
      </c>
      <c r="D67" s="102">
        <f>D59</f>
        <v>41.899999999999991</v>
      </c>
      <c r="E67" s="102">
        <f>R59-D59</f>
        <v>679.03846153846143</v>
      </c>
      <c r="F67" s="102">
        <f>T59-R59</f>
        <v>104.22517482517492</v>
      </c>
      <c r="G67" s="102">
        <f>T59-D59</f>
        <v>783.26363636363635</v>
      </c>
      <c r="H67" s="102">
        <f>W59-T59</f>
        <v>68.044055944055799</v>
      </c>
      <c r="I67" s="102">
        <f>X59-W59</f>
        <v>232.31538461538491</v>
      </c>
      <c r="J67" s="102">
        <f>Z59-X59</f>
        <v>157.67692307692323</v>
      </c>
      <c r="L67" s="102">
        <f>D67</f>
        <v>41.899999999999991</v>
      </c>
      <c r="M67" s="102">
        <f>L67+G67</f>
        <v>825.16363636363633</v>
      </c>
      <c r="N67" s="102">
        <f>M67+H67</f>
        <v>893.20769230769213</v>
      </c>
      <c r="O67" s="102">
        <f>N67+I67</f>
        <v>1125.523076923077</v>
      </c>
      <c r="P67" s="102">
        <f>O67+J67</f>
        <v>1283.2000000000003</v>
      </c>
      <c r="V67" s="98"/>
    </row>
    <row r="68" spans="1:31" x14ac:dyDescent="0.25">
      <c r="C68" s="101" t="s">
        <v>28</v>
      </c>
      <c r="D68" s="102">
        <f>D60</f>
        <v>41.899999999999991</v>
      </c>
      <c r="E68" s="102">
        <f>R60-D60</f>
        <v>703.52857142857158</v>
      </c>
      <c r="F68" s="102">
        <f t="shared" ref="F68:F70" si="0">T60-R60</f>
        <v>75.926984126983939</v>
      </c>
      <c r="G68" s="102">
        <f>T60-D60</f>
        <v>779.45555555555552</v>
      </c>
      <c r="H68" s="102">
        <f>W60-T60</f>
        <v>68.18015873015861</v>
      </c>
      <c r="I68" s="102">
        <f>X60-W60</f>
        <v>218.52142857142906</v>
      </c>
      <c r="J68" s="102">
        <f>Z60-X60</f>
        <v>152.98831168831134</v>
      </c>
      <c r="L68" s="102">
        <f>D68</f>
        <v>41.899999999999991</v>
      </c>
      <c r="M68" s="102">
        <f t="shared" ref="M68:M70" si="1">L68+G68</f>
        <v>821.3555555555555</v>
      </c>
      <c r="N68" s="102">
        <f t="shared" ref="N68:N70" si="2">M68+H68</f>
        <v>889.53571428571411</v>
      </c>
      <c r="O68" s="102">
        <f t="shared" ref="O68:O70" si="3">N68+I68</f>
        <v>1108.0571428571432</v>
      </c>
      <c r="P68" s="102">
        <f t="shared" ref="P68:P70" si="4">O68+J68</f>
        <v>1261.0454545454545</v>
      </c>
    </row>
    <row r="69" spans="1:31" x14ac:dyDescent="0.25">
      <c r="C69" s="101" t="s">
        <v>29</v>
      </c>
      <c r="D69" s="102">
        <f>D61</f>
        <v>41.9</v>
      </c>
      <c r="E69" s="102">
        <f>R61-D61</f>
        <v>697.07499999999993</v>
      </c>
      <c r="F69" s="102">
        <f t="shared" si="0"/>
        <v>82.525000000000091</v>
      </c>
      <c r="G69" s="102">
        <f>T61-D61</f>
        <v>779.6</v>
      </c>
      <c r="H69" s="102">
        <f>W61-T61</f>
        <v>54.991666666666674</v>
      </c>
      <c r="I69" s="102">
        <f>X61-W61</f>
        <v>242.75833333333355</v>
      </c>
      <c r="J69" s="102">
        <f>Z61-X61</f>
        <v>172.78999999999996</v>
      </c>
      <c r="L69" s="102">
        <f>D69</f>
        <v>41.9</v>
      </c>
      <c r="M69" s="102">
        <f t="shared" si="1"/>
        <v>821.5</v>
      </c>
      <c r="N69" s="102">
        <f t="shared" si="2"/>
        <v>876.49166666666667</v>
      </c>
      <c r="O69" s="102">
        <f t="shared" si="3"/>
        <v>1119.2500000000002</v>
      </c>
      <c r="P69" s="102">
        <f t="shared" si="4"/>
        <v>1292.0400000000002</v>
      </c>
    </row>
    <row r="70" spans="1:31" x14ac:dyDescent="0.25">
      <c r="C70" s="101" t="s">
        <v>30</v>
      </c>
      <c r="D70" s="102">
        <f>D62</f>
        <v>41.899999999999991</v>
      </c>
      <c r="E70" s="102">
        <f>R62-D62</f>
        <v>711.54285714285709</v>
      </c>
      <c r="F70" s="102">
        <f t="shared" si="0"/>
        <v>88.946031746031963</v>
      </c>
      <c r="G70" s="102">
        <f>T62-D62</f>
        <v>800.48888888888905</v>
      </c>
      <c r="H70" s="102">
        <f>W62-T62</f>
        <v>62.28968253968219</v>
      </c>
      <c r="I70" s="102">
        <f>X62-W62</f>
        <v>237.96758241758278</v>
      </c>
      <c r="J70" s="102">
        <f>Z62-X62</f>
        <v>210.90384615384619</v>
      </c>
      <c r="L70" s="102">
        <f>D70</f>
        <v>41.899999999999991</v>
      </c>
      <c r="M70" s="102">
        <f t="shared" si="1"/>
        <v>842.38888888888903</v>
      </c>
      <c r="N70" s="102">
        <f t="shared" si="2"/>
        <v>904.67857142857122</v>
      </c>
      <c r="O70" s="102">
        <f t="shared" si="3"/>
        <v>1142.646153846154</v>
      </c>
      <c r="P70" s="102">
        <f t="shared" si="4"/>
        <v>1353.5500000000002</v>
      </c>
    </row>
    <row r="71" spans="1:31" x14ac:dyDescent="0.25">
      <c r="C71" s="101" t="s">
        <v>188</v>
      </c>
      <c r="D71" s="102">
        <f>AVERAGE(D67:D70)</f>
        <v>41.899999999999991</v>
      </c>
      <c r="E71" s="102">
        <f>AVERAGE(E67:E70)</f>
        <v>697.79622252747242</v>
      </c>
      <c r="F71" s="102">
        <f>AVERAGE(F67:F70)</f>
        <v>87.905797674547728</v>
      </c>
      <c r="G71" s="102">
        <f t="shared" ref="G71:J71" si="5">AVERAGE(G67:G70)</f>
        <v>785.70202020202021</v>
      </c>
      <c r="H71" s="102">
        <f t="shared" si="5"/>
        <v>63.376390970140818</v>
      </c>
      <c r="I71" s="102">
        <f t="shared" si="5"/>
        <v>232.89068223443257</v>
      </c>
      <c r="J71" s="102">
        <f t="shared" si="5"/>
        <v>173.58977022977018</v>
      </c>
      <c r="L71" s="102">
        <f>D71</f>
        <v>41.899999999999991</v>
      </c>
      <c r="M71" s="102">
        <f t="shared" ref="M71" si="6">L71+G71</f>
        <v>827.60202020202019</v>
      </c>
      <c r="N71" s="102">
        <f t="shared" ref="N71" si="7">M71+H71</f>
        <v>890.97841117216103</v>
      </c>
      <c r="O71" s="102">
        <f t="shared" ref="O71" si="8">N71+I71</f>
        <v>1123.8690934065935</v>
      </c>
      <c r="P71" s="102">
        <f t="shared" ref="P71" si="9">O71+J71</f>
        <v>1297.4588636363637</v>
      </c>
    </row>
    <row r="74" spans="1:31" ht="30" x14ac:dyDescent="0.25">
      <c r="A74" s="27" t="s">
        <v>0</v>
      </c>
      <c r="B74" s="27" t="s">
        <v>1</v>
      </c>
      <c r="C74" s="27" t="s">
        <v>2</v>
      </c>
      <c r="D74" s="27" t="s">
        <v>3</v>
      </c>
      <c r="E74" s="28" t="s">
        <v>4</v>
      </c>
      <c r="F74" s="28" t="s">
        <v>5</v>
      </c>
      <c r="G74" s="27" t="s">
        <v>6</v>
      </c>
      <c r="H74" s="27" t="s">
        <v>7</v>
      </c>
      <c r="I74" s="27" t="s">
        <v>8</v>
      </c>
      <c r="J74" s="27" t="s">
        <v>9</v>
      </c>
      <c r="K74" s="27" t="s">
        <v>10</v>
      </c>
      <c r="L74" s="27" t="s">
        <v>11</v>
      </c>
      <c r="M74" s="27" t="s">
        <v>12</v>
      </c>
      <c r="N74" s="27" t="s">
        <v>13</v>
      </c>
      <c r="O74" s="27" t="s">
        <v>14</v>
      </c>
      <c r="P74" s="27" t="s">
        <v>15</v>
      </c>
      <c r="Q74" s="27" t="s">
        <v>16</v>
      </c>
      <c r="R74" s="27" t="s">
        <v>17</v>
      </c>
      <c r="S74" s="27" t="s">
        <v>18</v>
      </c>
      <c r="T74" s="27" t="s">
        <v>305</v>
      </c>
      <c r="V74"/>
      <c r="W74"/>
      <c r="X74"/>
      <c r="Y74"/>
      <c r="Z74"/>
      <c r="AA74"/>
      <c r="AB74"/>
      <c r="AC74"/>
      <c r="AD74"/>
      <c r="AE74"/>
    </row>
    <row r="75" spans="1:31" x14ac:dyDescent="0.25">
      <c r="A75" s="1">
        <v>9001</v>
      </c>
      <c r="B75" s="1" t="s">
        <v>23</v>
      </c>
      <c r="C75" s="1" t="s">
        <v>24</v>
      </c>
      <c r="D75" s="2">
        <v>43657</v>
      </c>
      <c r="E75" s="3">
        <v>1</v>
      </c>
      <c r="F75" s="3">
        <v>18</v>
      </c>
      <c r="G75" s="3">
        <v>192</v>
      </c>
      <c r="H75" s="3">
        <v>344.2</v>
      </c>
      <c r="I75" s="1">
        <v>2</v>
      </c>
      <c r="J75" s="30">
        <v>74.205999999999989</v>
      </c>
      <c r="K75" s="1">
        <v>0.316</v>
      </c>
      <c r="L75" s="1">
        <v>9.3999999999999945E-2</v>
      </c>
      <c r="M75" s="1">
        <v>0.41</v>
      </c>
      <c r="N75" s="1">
        <v>0</v>
      </c>
      <c r="O75" s="1">
        <v>0</v>
      </c>
      <c r="P75" s="1">
        <v>0</v>
      </c>
      <c r="Q75" s="1">
        <v>0</v>
      </c>
      <c r="R75" s="1">
        <v>0</v>
      </c>
      <c r="S75" s="5">
        <v>0</v>
      </c>
      <c r="T75" s="90">
        <f>SUM(K75,L75,P75)</f>
        <v>0.40999999999999992</v>
      </c>
      <c r="V75"/>
      <c r="W75"/>
      <c r="X75"/>
      <c r="Y75"/>
      <c r="Z75"/>
      <c r="AA75"/>
      <c r="AB75"/>
      <c r="AC75"/>
      <c r="AD75"/>
      <c r="AE75"/>
    </row>
    <row r="76" spans="1:31" x14ac:dyDescent="0.25">
      <c r="A76" s="1">
        <v>9008</v>
      </c>
      <c r="B76" s="1" t="s">
        <v>23</v>
      </c>
      <c r="C76" s="1" t="s">
        <v>24</v>
      </c>
      <c r="D76" s="2">
        <v>43657</v>
      </c>
      <c r="E76" s="3">
        <v>1</v>
      </c>
      <c r="F76" s="3">
        <v>18</v>
      </c>
      <c r="G76" s="3">
        <v>192</v>
      </c>
      <c r="H76" s="3">
        <v>344.2</v>
      </c>
      <c r="I76" s="1">
        <v>3</v>
      </c>
      <c r="J76" s="30">
        <v>55.83</v>
      </c>
      <c r="K76" s="1">
        <v>0.27</v>
      </c>
      <c r="L76" s="1">
        <v>7.3999999999999982E-2</v>
      </c>
      <c r="M76" s="1">
        <v>0.34399999999999997</v>
      </c>
      <c r="N76" s="1">
        <v>0</v>
      </c>
      <c r="O76" s="1">
        <v>0</v>
      </c>
      <c r="P76" s="1">
        <v>0</v>
      </c>
      <c r="Q76" s="1">
        <v>0</v>
      </c>
      <c r="R76" s="1">
        <v>0</v>
      </c>
      <c r="S76" s="5">
        <v>0</v>
      </c>
      <c r="T76" s="90">
        <f t="shared" ref="T76:T139" si="10">SUM(K76,L76,P76)</f>
        <v>0.34399999999999997</v>
      </c>
      <c r="V76"/>
      <c r="W76"/>
      <c r="X76"/>
      <c r="Y76"/>
      <c r="Z76"/>
      <c r="AA76"/>
      <c r="AB76"/>
      <c r="AC76"/>
      <c r="AD76"/>
      <c r="AE76"/>
    </row>
    <row r="77" spans="1:31" x14ac:dyDescent="0.25">
      <c r="A77" s="1">
        <v>9010</v>
      </c>
      <c r="B77" s="1" t="s">
        <v>23</v>
      </c>
      <c r="C77" s="1" t="s">
        <v>24</v>
      </c>
      <c r="D77" s="2">
        <v>43657</v>
      </c>
      <c r="E77" s="3">
        <v>1</v>
      </c>
      <c r="F77" s="3">
        <v>18</v>
      </c>
      <c r="G77" s="3">
        <v>192</v>
      </c>
      <c r="H77" s="3">
        <v>344.2</v>
      </c>
      <c r="I77" s="1">
        <v>3</v>
      </c>
      <c r="J77" s="30">
        <v>54.525999999999996</v>
      </c>
      <c r="K77" s="1">
        <v>0.248</v>
      </c>
      <c r="L77" s="1">
        <v>6.6000000000000017E-2</v>
      </c>
      <c r="M77" s="1">
        <v>0.314</v>
      </c>
      <c r="N77" s="1">
        <v>0</v>
      </c>
      <c r="O77" s="1">
        <v>0</v>
      </c>
      <c r="P77" s="1">
        <v>0</v>
      </c>
      <c r="Q77" s="1">
        <v>0</v>
      </c>
      <c r="R77" s="1">
        <v>0</v>
      </c>
      <c r="S77" s="5">
        <v>0</v>
      </c>
      <c r="T77" s="90">
        <f t="shared" si="10"/>
        <v>0.314</v>
      </c>
      <c r="V77"/>
      <c r="W77"/>
      <c r="X77"/>
      <c r="Y77"/>
      <c r="Z77"/>
      <c r="AA77"/>
      <c r="AB77"/>
      <c r="AC77"/>
      <c r="AD77"/>
      <c r="AE77"/>
    </row>
    <row r="78" spans="1:31" x14ac:dyDescent="0.25">
      <c r="A78" s="1">
        <v>9002</v>
      </c>
      <c r="B78" s="1" t="s">
        <v>28</v>
      </c>
      <c r="C78" s="1" t="s">
        <v>24</v>
      </c>
      <c r="D78" s="2">
        <v>43657</v>
      </c>
      <c r="E78" s="3">
        <v>1</v>
      </c>
      <c r="F78" s="3">
        <v>18</v>
      </c>
      <c r="G78" s="3">
        <v>192</v>
      </c>
      <c r="H78" s="3">
        <v>344.2</v>
      </c>
      <c r="I78" s="1">
        <v>3</v>
      </c>
      <c r="J78" s="30">
        <v>78.244</v>
      </c>
      <c r="K78" s="1">
        <v>0.316</v>
      </c>
      <c r="L78" s="1">
        <v>7.3999999999999982E-2</v>
      </c>
      <c r="M78" s="1">
        <v>0.39</v>
      </c>
      <c r="N78" s="1">
        <v>0</v>
      </c>
      <c r="O78" s="1">
        <v>0</v>
      </c>
      <c r="P78" s="1">
        <v>0</v>
      </c>
      <c r="Q78" s="1">
        <v>0</v>
      </c>
      <c r="R78" s="1">
        <v>0</v>
      </c>
      <c r="S78" s="5">
        <v>0</v>
      </c>
      <c r="T78" s="90">
        <f t="shared" si="10"/>
        <v>0.39</v>
      </c>
      <c r="V78"/>
      <c r="W78"/>
      <c r="X78"/>
      <c r="Y78"/>
      <c r="Z78"/>
      <c r="AA78"/>
      <c r="AB78"/>
      <c r="AC78"/>
      <c r="AD78"/>
      <c r="AE78"/>
    </row>
    <row r="79" spans="1:31" x14ac:dyDescent="0.25">
      <c r="A79" s="1">
        <v>9007</v>
      </c>
      <c r="B79" s="1" t="s">
        <v>28</v>
      </c>
      <c r="C79" s="1" t="s">
        <v>24</v>
      </c>
      <c r="D79" s="2">
        <v>43657</v>
      </c>
      <c r="E79" s="3">
        <v>1</v>
      </c>
      <c r="F79" s="3">
        <v>18</v>
      </c>
      <c r="G79" s="3">
        <v>192</v>
      </c>
      <c r="H79" s="3">
        <v>344.2</v>
      </c>
      <c r="I79" s="1">
        <v>3</v>
      </c>
      <c r="J79" s="30">
        <v>90.116</v>
      </c>
      <c r="K79" s="1">
        <v>0.4</v>
      </c>
      <c r="L79" s="1">
        <v>0.12199999999999997</v>
      </c>
      <c r="M79" s="1">
        <v>0.52200000000000002</v>
      </c>
      <c r="N79" s="1">
        <v>0</v>
      </c>
      <c r="O79" s="1">
        <v>0</v>
      </c>
      <c r="P79" s="1">
        <v>0</v>
      </c>
      <c r="Q79" s="1">
        <v>0</v>
      </c>
      <c r="R79" s="1">
        <v>0</v>
      </c>
      <c r="S79" s="5">
        <v>0</v>
      </c>
      <c r="T79" s="90">
        <f t="shared" si="10"/>
        <v>0.52200000000000002</v>
      </c>
      <c r="V79"/>
      <c r="W79"/>
      <c r="X79"/>
      <c r="Y79"/>
      <c r="Z79"/>
      <c r="AA79"/>
      <c r="AB79"/>
      <c r="AC79"/>
      <c r="AD79"/>
      <c r="AE79"/>
    </row>
    <row r="80" spans="1:31" x14ac:dyDescent="0.25">
      <c r="A80" s="1">
        <v>9012</v>
      </c>
      <c r="B80" s="1" t="s">
        <v>28</v>
      </c>
      <c r="C80" s="1" t="s">
        <v>24</v>
      </c>
      <c r="D80" s="2">
        <v>43657</v>
      </c>
      <c r="E80" s="3">
        <v>1</v>
      </c>
      <c r="F80" s="3">
        <v>18</v>
      </c>
      <c r="G80" s="3">
        <v>192</v>
      </c>
      <c r="H80" s="3">
        <v>344.2</v>
      </c>
      <c r="I80" s="1">
        <v>3</v>
      </c>
      <c r="J80" s="30">
        <v>77.182000000000002</v>
      </c>
      <c r="K80" s="1">
        <v>0.32599999999999996</v>
      </c>
      <c r="L80" s="1">
        <v>8.3999999999999991E-2</v>
      </c>
      <c r="M80" s="1">
        <v>0.41</v>
      </c>
      <c r="N80" s="1">
        <v>0</v>
      </c>
      <c r="O80" s="1">
        <v>0</v>
      </c>
      <c r="P80" s="1">
        <v>0</v>
      </c>
      <c r="Q80" s="1">
        <v>0</v>
      </c>
      <c r="R80" s="1">
        <v>0</v>
      </c>
      <c r="S80" s="5">
        <v>0</v>
      </c>
      <c r="T80" s="90">
        <f t="shared" si="10"/>
        <v>0.40999999999999992</v>
      </c>
      <c r="V80"/>
      <c r="W80"/>
      <c r="X80"/>
      <c r="Y80"/>
      <c r="Z80"/>
      <c r="AA80"/>
      <c r="AB80"/>
      <c r="AC80"/>
      <c r="AD80"/>
      <c r="AE80"/>
    </row>
    <row r="81" spans="1:31" x14ac:dyDescent="0.25">
      <c r="A81" s="1">
        <v>9003</v>
      </c>
      <c r="B81" s="1" t="s">
        <v>29</v>
      </c>
      <c r="C81" s="1" t="s">
        <v>24</v>
      </c>
      <c r="D81" s="2">
        <v>43657</v>
      </c>
      <c r="E81" s="3">
        <v>1</v>
      </c>
      <c r="F81" s="3">
        <v>18</v>
      </c>
      <c r="G81" s="3">
        <v>192</v>
      </c>
      <c r="H81" s="3">
        <v>344.2</v>
      </c>
      <c r="I81" s="1">
        <v>2</v>
      </c>
      <c r="J81" s="30">
        <v>55.414000000000001</v>
      </c>
      <c r="K81" s="1">
        <v>0.23799999999999999</v>
      </c>
      <c r="L81" s="1">
        <v>5.6000000000000008E-2</v>
      </c>
      <c r="M81" s="1">
        <v>0.29399999999999998</v>
      </c>
      <c r="N81" s="1">
        <v>0</v>
      </c>
      <c r="O81" s="1">
        <v>0</v>
      </c>
      <c r="P81" s="1">
        <v>0</v>
      </c>
      <c r="Q81" s="1">
        <v>0</v>
      </c>
      <c r="R81" s="1">
        <v>0</v>
      </c>
      <c r="S81" s="5">
        <v>0</v>
      </c>
      <c r="T81" s="90">
        <f t="shared" si="10"/>
        <v>0.29399999999999998</v>
      </c>
      <c r="V81"/>
      <c r="W81"/>
      <c r="X81"/>
      <c r="Y81"/>
      <c r="Z81"/>
      <c r="AA81"/>
      <c r="AB81"/>
      <c r="AC81"/>
      <c r="AD81"/>
      <c r="AE81"/>
    </row>
    <row r="82" spans="1:31" x14ac:dyDescent="0.25">
      <c r="A82" s="1">
        <v>9006</v>
      </c>
      <c r="B82" s="1" t="s">
        <v>29</v>
      </c>
      <c r="C82" s="1" t="s">
        <v>24</v>
      </c>
      <c r="D82" s="2">
        <v>43657</v>
      </c>
      <c r="E82" s="3">
        <v>1</v>
      </c>
      <c r="F82" s="3">
        <v>18</v>
      </c>
      <c r="G82" s="3">
        <v>192</v>
      </c>
      <c r="H82" s="3">
        <v>344.2</v>
      </c>
      <c r="I82" s="1">
        <v>3</v>
      </c>
      <c r="J82" s="30">
        <v>54.353999999999999</v>
      </c>
      <c r="K82" s="1">
        <v>0.25</v>
      </c>
      <c r="L82" s="1">
        <v>6.6000000000000017E-2</v>
      </c>
      <c r="M82" s="1">
        <v>0.316</v>
      </c>
      <c r="N82" s="1">
        <v>0</v>
      </c>
      <c r="O82" s="1">
        <v>0</v>
      </c>
      <c r="P82" s="1">
        <v>0</v>
      </c>
      <c r="Q82" s="1">
        <v>0</v>
      </c>
      <c r="R82" s="1">
        <v>0</v>
      </c>
      <c r="S82" s="5">
        <v>0</v>
      </c>
      <c r="T82" s="90">
        <f t="shared" si="10"/>
        <v>0.316</v>
      </c>
      <c r="V82"/>
      <c r="W82"/>
      <c r="X82"/>
      <c r="Y82"/>
      <c r="Z82"/>
      <c r="AA82"/>
      <c r="AB82"/>
      <c r="AC82"/>
      <c r="AD82"/>
      <c r="AE82"/>
    </row>
    <row r="83" spans="1:31" x14ac:dyDescent="0.25">
      <c r="A83" s="1">
        <v>9009</v>
      </c>
      <c r="B83" s="1" t="s">
        <v>29</v>
      </c>
      <c r="C83" s="1" t="s">
        <v>24</v>
      </c>
      <c r="D83" s="2">
        <v>43657</v>
      </c>
      <c r="E83" s="3">
        <v>1</v>
      </c>
      <c r="F83" s="3">
        <v>18</v>
      </c>
      <c r="G83" s="3">
        <v>192</v>
      </c>
      <c r="H83" s="3">
        <v>344.2</v>
      </c>
      <c r="I83" s="1">
        <v>2</v>
      </c>
      <c r="J83" s="30">
        <v>43.742000000000004</v>
      </c>
      <c r="K83" s="1">
        <v>0.23799999999999999</v>
      </c>
      <c r="L83" s="1">
        <v>4.3999999999999997E-2</v>
      </c>
      <c r="M83" s="1">
        <v>0.28199999999999997</v>
      </c>
      <c r="N83" s="1">
        <v>0</v>
      </c>
      <c r="O83" s="1">
        <v>0</v>
      </c>
      <c r="P83" s="1">
        <v>0</v>
      </c>
      <c r="Q83" s="1">
        <v>0</v>
      </c>
      <c r="R83" s="1">
        <v>0</v>
      </c>
      <c r="S83" s="5">
        <v>0</v>
      </c>
      <c r="T83" s="90">
        <f t="shared" si="10"/>
        <v>0.28199999999999997</v>
      </c>
      <c r="V83"/>
      <c r="W83"/>
      <c r="X83"/>
      <c r="Y83"/>
      <c r="Z83"/>
      <c r="AA83"/>
      <c r="AB83"/>
      <c r="AC83"/>
      <c r="AD83"/>
      <c r="AE83"/>
    </row>
    <row r="84" spans="1:31" x14ac:dyDescent="0.25">
      <c r="A84" s="1">
        <v>9004</v>
      </c>
      <c r="B84" s="1" t="s">
        <v>30</v>
      </c>
      <c r="C84" s="1" t="s">
        <v>24</v>
      </c>
      <c r="D84" s="2">
        <v>43657</v>
      </c>
      <c r="E84" s="3">
        <v>1</v>
      </c>
      <c r="F84" s="3">
        <v>18</v>
      </c>
      <c r="G84" s="3">
        <v>192</v>
      </c>
      <c r="H84" s="3">
        <v>344.2</v>
      </c>
      <c r="I84" s="1">
        <v>3</v>
      </c>
      <c r="J84" s="30">
        <v>73.353999999999999</v>
      </c>
      <c r="K84" s="1">
        <v>0.29599999999999999</v>
      </c>
      <c r="L84" s="1">
        <v>6.6000000000000017E-2</v>
      </c>
      <c r="M84" s="1">
        <v>0.36199999999999999</v>
      </c>
      <c r="N84" s="1">
        <v>0</v>
      </c>
      <c r="O84" s="1">
        <v>0</v>
      </c>
      <c r="P84" s="1">
        <v>0</v>
      </c>
      <c r="Q84" s="1">
        <v>0</v>
      </c>
      <c r="R84" s="1">
        <v>0</v>
      </c>
      <c r="S84" s="5">
        <v>0</v>
      </c>
      <c r="T84" s="90">
        <f t="shared" si="10"/>
        <v>0.36199999999999999</v>
      </c>
      <c r="V84"/>
      <c r="W84"/>
      <c r="X84"/>
      <c r="Y84"/>
      <c r="Z84"/>
      <c r="AA84"/>
      <c r="AB84"/>
      <c r="AC84"/>
      <c r="AD84"/>
      <c r="AE84"/>
    </row>
    <row r="85" spans="1:31" x14ac:dyDescent="0.25">
      <c r="A85" s="1">
        <v>9005</v>
      </c>
      <c r="B85" s="1" t="s">
        <v>30</v>
      </c>
      <c r="C85" s="1" t="s">
        <v>24</v>
      </c>
      <c r="D85" s="2">
        <v>43657</v>
      </c>
      <c r="E85" s="3">
        <v>1</v>
      </c>
      <c r="F85" s="3">
        <v>18</v>
      </c>
      <c r="G85" s="3">
        <v>192</v>
      </c>
      <c r="H85" s="3">
        <v>344.2</v>
      </c>
      <c r="I85" s="1">
        <v>3</v>
      </c>
      <c r="J85" s="30">
        <v>62.113999999999997</v>
      </c>
      <c r="K85" s="1">
        <v>0.246</v>
      </c>
      <c r="L85" s="1">
        <v>7.0000000000000021E-2</v>
      </c>
      <c r="M85" s="1">
        <v>0.316</v>
      </c>
      <c r="N85" s="1">
        <v>0</v>
      </c>
      <c r="O85" s="1">
        <v>0</v>
      </c>
      <c r="P85" s="1">
        <v>0</v>
      </c>
      <c r="Q85" s="1">
        <v>0</v>
      </c>
      <c r="R85" s="1">
        <v>0</v>
      </c>
      <c r="S85" s="5">
        <v>0</v>
      </c>
      <c r="T85" s="90">
        <f t="shared" si="10"/>
        <v>0.316</v>
      </c>
      <c r="V85"/>
      <c r="W85"/>
      <c r="X85"/>
      <c r="Y85"/>
      <c r="Z85"/>
      <c r="AA85"/>
      <c r="AB85"/>
      <c r="AC85"/>
      <c r="AD85"/>
      <c r="AE85"/>
    </row>
    <row r="86" spans="1:31" x14ac:dyDescent="0.25">
      <c r="A86" s="1">
        <v>9011</v>
      </c>
      <c r="B86" s="1" t="s">
        <v>30</v>
      </c>
      <c r="C86" s="1" t="s">
        <v>24</v>
      </c>
      <c r="D86" s="2">
        <v>43657</v>
      </c>
      <c r="E86" s="3">
        <v>1</v>
      </c>
      <c r="F86" s="3">
        <v>18</v>
      </c>
      <c r="G86" s="3">
        <v>192</v>
      </c>
      <c r="H86" s="3">
        <v>344.2</v>
      </c>
      <c r="I86" s="1">
        <v>3</v>
      </c>
      <c r="J86" s="30">
        <v>76.585999999999999</v>
      </c>
      <c r="K86" s="1">
        <v>0.28799999999999998</v>
      </c>
      <c r="L86" s="1">
        <v>6.8000000000000019E-2</v>
      </c>
      <c r="M86" s="1">
        <v>0.35599999999999998</v>
      </c>
      <c r="N86" s="1">
        <v>0</v>
      </c>
      <c r="O86" s="1">
        <v>0</v>
      </c>
      <c r="P86" s="1">
        <v>0</v>
      </c>
      <c r="Q86" s="1">
        <v>0</v>
      </c>
      <c r="R86" s="1">
        <v>0</v>
      </c>
      <c r="S86" s="5">
        <v>0</v>
      </c>
      <c r="T86" s="90">
        <f t="shared" si="10"/>
        <v>0.35599999999999998</v>
      </c>
      <c r="V86"/>
      <c r="W86"/>
      <c r="X86"/>
      <c r="Y86"/>
      <c r="Z86"/>
      <c r="AA86"/>
      <c r="AB86"/>
      <c r="AC86"/>
      <c r="AD86"/>
      <c r="AE86"/>
    </row>
    <row r="87" spans="1:31" x14ac:dyDescent="0.25">
      <c r="A87" s="1">
        <v>9001</v>
      </c>
      <c r="B87" s="1" t="s">
        <v>23</v>
      </c>
      <c r="C87" s="1" t="s">
        <v>24</v>
      </c>
      <c r="D87" s="2">
        <v>43664</v>
      </c>
      <c r="E87" s="3">
        <v>2</v>
      </c>
      <c r="F87" s="3">
        <v>25</v>
      </c>
      <c r="G87" s="3">
        <v>199</v>
      </c>
      <c r="H87" s="3">
        <v>491.90000000000003</v>
      </c>
      <c r="I87" s="4">
        <v>3</v>
      </c>
      <c r="J87" s="30">
        <v>190.78199999999998</v>
      </c>
      <c r="K87" s="8">
        <v>0.79800000000000004</v>
      </c>
      <c r="L87" s="1">
        <v>0.31999999999999995</v>
      </c>
      <c r="M87" s="8">
        <v>1.1179999999999999</v>
      </c>
      <c r="N87" s="1">
        <v>0</v>
      </c>
      <c r="O87" s="1">
        <v>0</v>
      </c>
      <c r="P87" s="1">
        <v>0</v>
      </c>
      <c r="Q87" s="1">
        <v>0</v>
      </c>
      <c r="R87" s="1">
        <v>0</v>
      </c>
      <c r="S87" s="5">
        <v>0</v>
      </c>
      <c r="T87" s="90">
        <f t="shared" si="10"/>
        <v>1.1179999999999999</v>
      </c>
      <c r="V87"/>
      <c r="W87"/>
      <c r="X87"/>
      <c r="Y87"/>
      <c r="Z87"/>
      <c r="AA87"/>
      <c r="AB87"/>
      <c r="AC87"/>
      <c r="AD87"/>
      <c r="AE87"/>
    </row>
    <row r="88" spans="1:31" x14ac:dyDescent="0.25">
      <c r="A88" s="1">
        <v>9008</v>
      </c>
      <c r="B88" s="1" t="s">
        <v>23</v>
      </c>
      <c r="C88" s="1" t="s">
        <v>24</v>
      </c>
      <c r="D88" s="2">
        <v>43664</v>
      </c>
      <c r="E88" s="3">
        <v>2</v>
      </c>
      <c r="F88" s="3">
        <v>25</v>
      </c>
      <c r="G88" s="3">
        <v>199</v>
      </c>
      <c r="H88" s="3">
        <v>491.90000000000003</v>
      </c>
      <c r="I88" s="4">
        <v>4</v>
      </c>
      <c r="J88" s="30">
        <v>165.648</v>
      </c>
      <c r="K88" s="8">
        <v>0.60599999999999998</v>
      </c>
      <c r="L88" s="1">
        <v>0.25200000000000006</v>
      </c>
      <c r="M88" s="8">
        <v>0.85799999999999998</v>
      </c>
      <c r="N88" s="1">
        <v>0</v>
      </c>
      <c r="O88" s="1">
        <v>0</v>
      </c>
      <c r="P88" s="1">
        <v>0</v>
      </c>
      <c r="Q88" s="1">
        <v>0</v>
      </c>
      <c r="R88" s="1">
        <v>0</v>
      </c>
      <c r="S88" s="5">
        <v>0</v>
      </c>
      <c r="T88" s="90">
        <f t="shared" si="10"/>
        <v>0.8580000000000001</v>
      </c>
      <c r="V88"/>
      <c r="W88"/>
      <c r="X88"/>
      <c r="Y88"/>
      <c r="Z88"/>
      <c r="AA88"/>
      <c r="AB88"/>
      <c r="AC88"/>
      <c r="AD88"/>
      <c r="AE88"/>
    </row>
    <row r="89" spans="1:31" x14ac:dyDescent="0.25">
      <c r="A89" s="1">
        <v>9010</v>
      </c>
      <c r="B89" s="1" t="s">
        <v>23</v>
      </c>
      <c r="C89" s="1" t="s">
        <v>24</v>
      </c>
      <c r="D89" s="2">
        <v>43664</v>
      </c>
      <c r="E89" s="3">
        <v>2</v>
      </c>
      <c r="F89" s="3">
        <v>25</v>
      </c>
      <c r="G89" s="3">
        <v>199</v>
      </c>
      <c r="H89" s="3">
        <v>491.90000000000003</v>
      </c>
      <c r="I89" s="4">
        <v>4</v>
      </c>
      <c r="J89" s="30">
        <v>166.67400000000001</v>
      </c>
      <c r="K89" s="8">
        <v>0.72599999999999998</v>
      </c>
      <c r="L89" s="1">
        <v>0.29800000000000004</v>
      </c>
      <c r="M89" s="8">
        <v>1.024</v>
      </c>
      <c r="N89" s="1">
        <v>0</v>
      </c>
      <c r="O89" s="1">
        <v>0</v>
      </c>
      <c r="P89" s="1">
        <v>0</v>
      </c>
      <c r="Q89" s="1">
        <v>0</v>
      </c>
      <c r="R89" s="1">
        <v>0</v>
      </c>
      <c r="S89" s="5">
        <v>0</v>
      </c>
      <c r="T89" s="90">
        <f t="shared" si="10"/>
        <v>1.024</v>
      </c>
      <c r="V89"/>
      <c r="W89"/>
      <c r="X89"/>
      <c r="Y89"/>
      <c r="Z89"/>
      <c r="AA89"/>
      <c r="AB89"/>
      <c r="AC89"/>
      <c r="AD89"/>
      <c r="AE89"/>
    </row>
    <row r="90" spans="1:31" x14ac:dyDescent="0.25">
      <c r="A90" s="1">
        <v>9002</v>
      </c>
      <c r="B90" s="1" t="s">
        <v>28</v>
      </c>
      <c r="C90" s="1" t="s">
        <v>24</v>
      </c>
      <c r="D90" s="2">
        <v>43664</v>
      </c>
      <c r="E90" s="3">
        <v>2</v>
      </c>
      <c r="F90" s="3">
        <v>25</v>
      </c>
      <c r="G90" s="3">
        <v>199</v>
      </c>
      <c r="H90" s="3">
        <v>491.90000000000003</v>
      </c>
      <c r="I90" s="4">
        <v>4</v>
      </c>
      <c r="J90" s="30">
        <v>205.12800000000001</v>
      </c>
      <c r="K90" s="8">
        <v>0.86599999999999999</v>
      </c>
      <c r="L90" s="1">
        <v>0.29599999999999993</v>
      </c>
      <c r="M90" s="8">
        <v>1.1619999999999999</v>
      </c>
      <c r="N90" s="1">
        <v>0</v>
      </c>
      <c r="O90" s="1">
        <v>0</v>
      </c>
      <c r="P90" s="1">
        <v>0</v>
      </c>
      <c r="Q90" s="1">
        <v>0</v>
      </c>
      <c r="R90" s="1">
        <v>0</v>
      </c>
      <c r="S90" s="5">
        <v>0</v>
      </c>
      <c r="T90" s="90">
        <f t="shared" si="10"/>
        <v>1.1619999999999999</v>
      </c>
      <c r="V90"/>
      <c r="W90"/>
      <c r="X90"/>
      <c r="Y90"/>
      <c r="Z90"/>
      <c r="AA90"/>
      <c r="AB90"/>
      <c r="AC90"/>
      <c r="AD90"/>
      <c r="AE90"/>
    </row>
    <row r="91" spans="1:31" x14ac:dyDescent="0.25">
      <c r="A91" s="1">
        <v>9007</v>
      </c>
      <c r="B91" s="1" t="s">
        <v>28</v>
      </c>
      <c r="C91" s="1" t="s">
        <v>24</v>
      </c>
      <c r="D91" s="2">
        <v>43664</v>
      </c>
      <c r="E91" s="3">
        <v>2</v>
      </c>
      <c r="F91" s="3">
        <v>25</v>
      </c>
      <c r="G91" s="3">
        <v>199</v>
      </c>
      <c r="H91" s="3">
        <v>491.90000000000003</v>
      </c>
      <c r="I91" s="4">
        <v>4</v>
      </c>
      <c r="J91" s="30">
        <v>292.43799999999999</v>
      </c>
      <c r="K91" s="8">
        <v>1.1480000000000001</v>
      </c>
      <c r="L91" s="1">
        <v>0.46799999999999997</v>
      </c>
      <c r="M91" s="8">
        <v>1.6160000000000001</v>
      </c>
      <c r="N91" s="1">
        <v>0</v>
      </c>
      <c r="O91" s="1">
        <v>0</v>
      </c>
      <c r="P91" s="1">
        <v>0</v>
      </c>
      <c r="Q91" s="1">
        <v>0</v>
      </c>
      <c r="R91" s="1">
        <v>0</v>
      </c>
      <c r="S91" s="5">
        <v>0</v>
      </c>
      <c r="T91" s="90">
        <f t="shared" si="10"/>
        <v>1.6160000000000001</v>
      </c>
      <c r="V91"/>
      <c r="W91"/>
      <c r="X91"/>
      <c r="Y91"/>
      <c r="Z91"/>
      <c r="AA91"/>
      <c r="AB91"/>
      <c r="AC91"/>
      <c r="AD91"/>
      <c r="AE91"/>
    </row>
    <row r="92" spans="1:31" x14ac:dyDescent="0.25">
      <c r="A92" s="1">
        <v>9012</v>
      </c>
      <c r="B92" s="1" t="s">
        <v>28</v>
      </c>
      <c r="C92" s="1" t="s">
        <v>24</v>
      </c>
      <c r="D92" s="2">
        <v>43664</v>
      </c>
      <c r="E92" s="3">
        <v>2</v>
      </c>
      <c r="F92" s="3">
        <v>25</v>
      </c>
      <c r="G92" s="3">
        <v>199</v>
      </c>
      <c r="H92" s="3">
        <v>491.90000000000003</v>
      </c>
      <c r="I92" s="4">
        <v>4</v>
      </c>
      <c r="J92" s="30">
        <v>235.02600000000001</v>
      </c>
      <c r="K92" s="8">
        <v>1.0580000000000001</v>
      </c>
      <c r="L92" s="1">
        <v>0.37799999999999995</v>
      </c>
      <c r="M92" s="8">
        <v>1.4359999999999999</v>
      </c>
      <c r="N92" s="1">
        <v>0</v>
      </c>
      <c r="O92" s="1">
        <v>0</v>
      </c>
      <c r="P92" s="1">
        <v>0</v>
      </c>
      <c r="Q92" s="1">
        <v>0</v>
      </c>
      <c r="R92" s="1">
        <v>0</v>
      </c>
      <c r="S92" s="5">
        <v>0</v>
      </c>
      <c r="T92" s="90">
        <f t="shared" si="10"/>
        <v>1.4359999999999999</v>
      </c>
      <c r="V92"/>
      <c r="W92"/>
      <c r="X92"/>
      <c r="Y92"/>
      <c r="Z92"/>
      <c r="AA92"/>
      <c r="AB92"/>
      <c r="AC92"/>
      <c r="AD92"/>
      <c r="AE92"/>
    </row>
    <row r="93" spans="1:31" x14ac:dyDescent="0.25">
      <c r="A93" s="1">
        <v>9003</v>
      </c>
      <c r="B93" s="1" t="s">
        <v>29</v>
      </c>
      <c r="C93" s="1" t="s">
        <v>24</v>
      </c>
      <c r="D93" s="2">
        <v>43664</v>
      </c>
      <c r="E93" s="3">
        <v>2</v>
      </c>
      <c r="F93" s="3">
        <v>25</v>
      </c>
      <c r="G93" s="3">
        <v>199</v>
      </c>
      <c r="H93" s="3">
        <v>491.90000000000003</v>
      </c>
      <c r="I93" s="4">
        <v>3</v>
      </c>
      <c r="J93" s="30">
        <v>187.21800000000002</v>
      </c>
      <c r="K93" s="8">
        <v>0.88800000000000012</v>
      </c>
      <c r="L93" s="1">
        <v>0.25399999999999989</v>
      </c>
      <c r="M93" s="8">
        <v>1.1419999999999999</v>
      </c>
      <c r="N93" s="1">
        <v>0</v>
      </c>
      <c r="O93" s="1">
        <v>0</v>
      </c>
      <c r="P93" s="1">
        <v>0</v>
      </c>
      <c r="Q93" s="1">
        <v>0</v>
      </c>
      <c r="R93" s="1">
        <v>0</v>
      </c>
      <c r="S93" s="5">
        <v>0</v>
      </c>
      <c r="T93" s="90">
        <f t="shared" si="10"/>
        <v>1.1419999999999999</v>
      </c>
      <c r="V93"/>
      <c r="W93"/>
      <c r="X93"/>
      <c r="Y93"/>
      <c r="Z93"/>
      <c r="AA93"/>
      <c r="AB93"/>
      <c r="AC93"/>
      <c r="AD93"/>
      <c r="AE93"/>
    </row>
    <row r="94" spans="1:31" x14ac:dyDescent="0.25">
      <c r="A94" s="1">
        <v>9006</v>
      </c>
      <c r="B94" s="1" t="s">
        <v>29</v>
      </c>
      <c r="C94" s="1" t="s">
        <v>24</v>
      </c>
      <c r="D94" s="2">
        <v>43664</v>
      </c>
      <c r="E94" s="3">
        <v>2</v>
      </c>
      <c r="F94" s="3">
        <v>25</v>
      </c>
      <c r="G94" s="3">
        <v>199</v>
      </c>
      <c r="H94" s="3">
        <v>491.90000000000003</v>
      </c>
      <c r="I94" s="4">
        <v>4</v>
      </c>
      <c r="J94" s="30">
        <v>176.34200000000001</v>
      </c>
      <c r="K94" s="8">
        <v>0.78800000000000003</v>
      </c>
      <c r="L94" s="1">
        <v>0.24799999999999994</v>
      </c>
      <c r="M94" s="8">
        <v>1.036</v>
      </c>
      <c r="N94" s="1">
        <v>0</v>
      </c>
      <c r="O94" s="1">
        <v>0</v>
      </c>
      <c r="P94" s="1">
        <v>0</v>
      </c>
      <c r="Q94" s="1">
        <v>0</v>
      </c>
      <c r="R94" s="1">
        <v>0</v>
      </c>
      <c r="S94" s="5">
        <v>0</v>
      </c>
      <c r="T94" s="90">
        <f t="shared" si="10"/>
        <v>1.036</v>
      </c>
      <c r="V94"/>
      <c r="W94"/>
      <c r="X94"/>
      <c r="Y94"/>
      <c r="Z94"/>
      <c r="AA94"/>
      <c r="AB94"/>
      <c r="AC94"/>
      <c r="AD94"/>
      <c r="AE94"/>
    </row>
    <row r="95" spans="1:31" x14ac:dyDescent="0.25">
      <c r="A95" s="1">
        <v>9009</v>
      </c>
      <c r="B95" s="1" t="s">
        <v>29</v>
      </c>
      <c r="C95" s="1" t="s">
        <v>24</v>
      </c>
      <c r="D95" s="2">
        <v>43664</v>
      </c>
      <c r="E95" s="3">
        <v>2</v>
      </c>
      <c r="F95" s="3">
        <v>25</v>
      </c>
      <c r="G95" s="3">
        <v>199</v>
      </c>
      <c r="H95" s="3">
        <v>491.90000000000003</v>
      </c>
      <c r="I95" s="4">
        <v>3</v>
      </c>
      <c r="J95" s="30">
        <v>169.69</v>
      </c>
      <c r="K95" s="8">
        <v>0.72599999999999998</v>
      </c>
      <c r="L95" s="1">
        <v>0.24000000000000005</v>
      </c>
      <c r="M95" s="8">
        <v>0.96599999999999997</v>
      </c>
      <c r="N95" s="1">
        <v>0</v>
      </c>
      <c r="O95" s="1">
        <v>0</v>
      </c>
      <c r="P95" s="1">
        <v>0</v>
      </c>
      <c r="Q95" s="1">
        <v>0</v>
      </c>
      <c r="R95" s="1">
        <v>0</v>
      </c>
      <c r="S95" s="5">
        <v>0</v>
      </c>
      <c r="T95" s="90">
        <f t="shared" si="10"/>
        <v>0.96599999999999997</v>
      </c>
      <c r="V95"/>
      <c r="W95"/>
      <c r="X95"/>
      <c r="Y95"/>
      <c r="Z95"/>
      <c r="AA95"/>
      <c r="AB95"/>
      <c r="AC95"/>
      <c r="AD95"/>
      <c r="AE95"/>
    </row>
    <row r="96" spans="1:31" x14ac:dyDescent="0.25">
      <c r="A96" s="1">
        <v>9004</v>
      </c>
      <c r="B96" s="1" t="s">
        <v>30</v>
      </c>
      <c r="C96" s="1" t="s">
        <v>24</v>
      </c>
      <c r="D96" s="2">
        <v>43664</v>
      </c>
      <c r="E96" s="3">
        <v>2</v>
      </c>
      <c r="F96" s="3">
        <v>25</v>
      </c>
      <c r="G96" s="3">
        <v>199</v>
      </c>
      <c r="H96" s="3">
        <v>491.90000000000003</v>
      </c>
      <c r="I96" s="4">
        <v>4</v>
      </c>
      <c r="J96" s="30">
        <v>217.86999999999998</v>
      </c>
      <c r="K96" s="8">
        <v>0.97</v>
      </c>
      <c r="L96" s="1">
        <v>0.33600000000000013</v>
      </c>
      <c r="M96" s="8">
        <v>1.306</v>
      </c>
      <c r="N96" s="1">
        <v>0</v>
      </c>
      <c r="O96" s="1">
        <v>0</v>
      </c>
      <c r="P96" s="1">
        <v>0</v>
      </c>
      <c r="Q96" s="1">
        <v>0</v>
      </c>
      <c r="R96" s="1">
        <v>0</v>
      </c>
      <c r="S96" s="5">
        <v>0</v>
      </c>
      <c r="T96" s="90">
        <f t="shared" si="10"/>
        <v>1.306</v>
      </c>
      <c r="V96"/>
      <c r="W96"/>
      <c r="X96"/>
      <c r="Y96"/>
      <c r="Z96"/>
      <c r="AA96"/>
      <c r="AB96"/>
      <c r="AC96"/>
      <c r="AD96"/>
      <c r="AE96"/>
    </row>
    <row r="97" spans="1:31" x14ac:dyDescent="0.25">
      <c r="A97" s="1">
        <v>9005</v>
      </c>
      <c r="B97" s="1" t="s">
        <v>30</v>
      </c>
      <c r="C97" s="1" t="s">
        <v>24</v>
      </c>
      <c r="D97" s="2">
        <v>43664</v>
      </c>
      <c r="E97" s="3">
        <v>2</v>
      </c>
      <c r="F97" s="3">
        <v>25</v>
      </c>
      <c r="G97" s="3">
        <v>199</v>
      </c>
      <c r="H97" s="3">
        <v>491.90000000000003</v>
      </c>
      <c r="I97" s="4">
        <v>4</v>
      </c>
      <c r="J97" s="30">
        <v>197.53800000000001</v>
      </c>
      <c r="K97" s="8">
        <v>0.85199999999999998</v>
      </c>
      <c r="L97" s="1">
        <v>0.27400000000000002</v>
      </c>
      <c r="M97" s="8">
        <v>1.1259999999999999</v>
      </c>
      <c r="N97" s="1">
        <v>0</v>
      </c>
      <c r="O97" s="1">
        <v>0</v>
      </c>
      <c r="P97" s="1">
        <v>0</v>
      </c>
      <c r="Q97" s="1">
        <v>0</v>
      </c>
      <c r="R97" s="1">
        <v>0</v>
      </c>
      <c r="S97" s="5">
        <v>0</v>
      </c>
      <c r="T97" s="90">
        <f t="shared" si="10"/>
        <v>1.1259999999999999</v>
      </c>
      <c r="V97"/>
      <c r="W97"/>
      <c r="X97"/>
      <c r="Y97"/>
      <c r="Z97"/>
      <c r="AA97"/>
      <c r="AB97"/>
      <c r="AC97"/>
      <c r="AD97"/>
      <c r="AE97"/>
    </row>
    <row r="98" spans="1:31" x14ac:dyDescent="0.25">
      <c r="A98" s="1">
        <v>9011</v>
      </c>
      <c r="B98" s="1" t="s">
        <v>30</v>
      </c>
      <c r="C98" s="1" t="s">
        <v>24</v>
      </c>
      <c r="D98" s="2">
        <v>43664</v>
      </c>
      <c r="E98" s="3">
        <v>2</v>
      </c>
      <c r="F98" s="3">
        <v>25</v>
      </c>
      <c r="G98" s="3">
        <v>199</v>
      </c>
      <c r="H98" s="3">
        <v>491.90000000000003</v>
      </c>
      <c r="I98" s="4">
        <v>4</v>
      </c>
      <c r="J98" s="30">
        <v>202.72399999999999</v>
      </c>
      <c r="K98" s="8">
        <v>0.68200000000000005</v>
      </c>
      <c r="L98" s="1">
        <v>0.25199999999999995</v>
      </c>
      <c r="M98" s="8">
        <v>0.93399999999999994</v>
      </c>
      <c r="N98" s="1">
        <v>0</v>
      </c>
      <c r="O98" s="1">
        <v>0</v>
      </c>
      <c r="P98" s="1">
        <v>0</v>
      </c>
      <c r="Q98" s="1">
        <v>0</v>
      </c>
      <c r="R98" s="1">
        <v>0</v>
      </c>
      <c r="S98" s="5">
        <v>0</v>
      </c>
      <c r="T98" s="90">
        <f t="shared" si="10"/>
        <v>0.93399999999999994</v>
      </c>
      <c r="V98"/>
      <c r="W98"/>
      <c r="X98"/>
      <c r="Y98"/>
      <c r="Z98"/>
      <c r="AA98"/>
      <c r="AB98"/>
      <c r="AC98"/>
      <c r="AD98"/>
      <c r="AE98"/>
    </row>
    <row r="99" spans="1:31" x14ac:dyDescent="0.25">
      <c r="A99" s="1">
        <v>9001</v>
      </c>
      <c r="B99" s="1" t="s">
        <v>23</v>
      </c>
      <c r="C99" s="1" t="s">
        <v>24</v>
      </c>
      <c r="D99" s="2">
        <v>43671</v>
      </c>
      <c r="E99" s="3">
        <v>3</v>
      </c>
      <c r="F99" s="3">
        <v>32</v>
      </c>
      <c r="G99" s="3">
        <v>206</v>
      </c>
      <c r="H99" s="3">
        <v>633.4</v>
      </c>
      <c r="I99" s="8">
        <v>6</v>
      </c>
      <c r="J99" s="30">
        <v>456.32399999999996</v>
      </c>
      <c r="K99" s="8">
        <v>1.8839999999999999</v>
      </c>
      <c r="L99" s="1">
        <v>1.0640000000000001</v>
      </c>
      <c r="M99" s="8">
        <v>2.948</v>
      </c>
      <c r="N99" s="1">
        <v>0</v>
      </c>
      <c r="O99" s="1">
        <v>0</v>
      </c>
      <c r="P99" s="1">
        <v>0</v>
      </c>
      <c r="Q99" s="1">
        <v>0</v>
      </c>
      <c r="R99" s="1">
        <v>0</v>
      </c>
      <c r="S99" s="5">
        <v>0</v>
      </c>
      <c r="T99" s="90">
        <f t="shared" si="10"/>
        <v>2.948</v>
      </c>
      <c r="V99"/>
      <c r="W99"/>
      <c r="X99"/>
      <c r="Y99"/>
      <c r="Z99"/>
      <c r="AA99"/>
      <c r="AB99"/>
      <c r="AC99"/>
      <c r="AD99"/>
      <c r="AE99"/>
    </row>
    <row r="100" spans="1:31" x14ac:dyDescent="0.25">
      <c r="A100" s="1">
        <v>9008</v>
      </c>
      <c r="B100" s="1" t="s">
        <v>23</v>
      </c>
      <c r="C100" s="1" t="s">
        <v>24</v>
      </c>
      <c r="D100" s="2">
        <v>43671</v>
      </c>
      <c r="E100" s="3">
        <v>3</v>
      </c>
      <c r="F100" s="3">
        <v>32</v>
      </c>
      <c r="G100" s="3">
        <v>206</v>
      </c>
      <c r="H100" s="3">
        <v>633.4</v>
      </c>
      <c r="I100" s="8">
        <v>5</v>
      </c>
      <c r="J100" s="30">
        <v>403.51400000000001</v>
      </c>
      <c r="K100" s="8">
        <v>1.702</v>
      </c>
      <c r="L100" s="1">
        <v>0.96000000000000019</v>
      </c>
      <c r="M100" s="8">
        <v>2.6619999999999999</v>
      </c>
      <c r="N100" s="1">
        <v>0</v>
      </c>
      <c r="O100" s="1">
        <v>0</v>
      </c>
      <c r="P100" s="1">
        <v>0</v>
      </c>
      <c r="Q100" s="1">
        <v>0</v>
      </c>
      <c r="R100" s="1">
        <v>0</v>
      </c>
      <c r="S100" s="5">
        <v>0</v>
      </c>
      <c r="T100" s="90">
        <f t="shared" si="10"/>
        <v>2.6619999999999999</v>
      </c>
    </row>
    <row r="101" spans="1:31" x14ac:dyDescent="0.25">
      <c r="A101" s="1">
        <v>9010</v>
      </c>
      <c r="B101" s="1" t="s">
        <v>23</v>
      </c>
      <c r="C101" s="1" t="s">
        <v>24</v>
      </c>
      <c r="D101" s="2">
        <v>43671</v>
      </c>
      <c r="E101" s="3">
        <v>3</v>
      </c>
      <c r="F101" s="3">
        <v>32</v>
      </c>
      <c r="G101" s="3">
        <v>206</v>
      </c>
      <c r="H101" s="3">
        <v>633.4</v>
      </c>
      <c r="I101" s="8">
        <v>6</v>
      </c>
      <c r="J101" s="30">
        <v>522.56600000000003</v>
      </c>
      <c r="K101" s="8">
        <v>1.9780000000000002</v>
      </c>
      <c r="L101" s="1">
        <v>1.052</v>
      </c>
      <c r="M101" s="8">
        <v>3.0300000000000002</v>
      </c>
      <c r="N101" s="1">
        <v>0</v>
      </c>
      <c r="O101" s="1">
        <v>0</v>
      </c>
      <c r="P101" s="1">
        <v>0</v>
      </c>
      <c r="Q101" s="1">
        <v>0</v>
      </c>
      <c r="R101" s="1">
        <v>0</v>
      </c>
      <c r="S101" s="5">
        <v>0</v>
      </c>
      <c r="T101" s="90">
        <f t="shared" si="10"/>
        <v>3.0300000000000002</v>
      </c>
    </row>
    <row r="102" spans="1:31" x14ac:dyDescent="0.25">
      <c r="A102" s="1">
        <v>9002</v>
      </c>
      <c r="B102" s="1" t="s">
        <v>28</v>
      </c>
      <c r="C102" s="1" t="s">
        <v>24</v>
      </c>
      <c r="D102" s="2">
        <v>43671</v>
      </c>
      <c r="E102" s="3">
        <v>3</v>
      </c>
      <c r="F102" s="3">
        <v>32</v>
      </c>
      <c r="G102" s="3">
        <v>206</v>
      </c>
      <c r="H102" s="3">
        <v>633.4</v>
      </c>
      <c r="I102" s="8">
        <v>6</v>
      </c>
      <c r="J102" s="30">
        <v>443.66400000000004</v>
      </c>
      <c r="K102" s="8">
        <v>1.698</v>
      </c>
      <c r="L102" s="1">
        <v>1.004</v>
      </c>
      <c r="M102" s="8">
        <v>2.702</v>
      </c>
      <c r="N102" s="1">
        <v>0</v>
      </c>
      <c r="O102" s="1">
        <v>0</v>
      </c>
      <c r="P102" s="1">
        <v>0</v>
      </c>
      <c r="Q102" s="1">
        <v>0</v>
      </c>
      <c r="R102" s="1">
        <v>0</v>
      </c>
      <c r="S102" s="5">
        <v>0</v>
      </c>
      <c r="T102" s="90">
        <f t="shared" si="10"/>
        <v>2.702</v>
      </c>
    </row>
    <row r="103" spans="1:31" x14ac:dyDescent="0.25">
      <c r="A103" s="1">
        <v>9007</v>
      </c>
      <c r="B103" s="1" t="s">
        <v>28</v>
      </c>
      <c r="C103" s="1" t="s">
        <v>24</v>
      </c>
      <c r="D103" s="2">
        <v>43671</v>
      </c>
      <c r="E103" s="3">
        <v>3</v>
      </c>
      <c r="F103" s="3">
        <v>32</v>
      </c>
      <c r="G103" s="3">
        <v>206</v>
      </c>
      <c r="H103" s="3">
        <v>633.4</v>
      </c>
      <c r="I103" s="8">
        <v>7</v>
      </c>
      <c r="J103" s="30">
        <v>677.43599999999992</v>
      </c>
      <c r="K103" s="8">
        <v>2.7960000000000003</v>
      </c>
      <c r="L103" s="1">
        <v>1.5259999999999998</v>
      </c>
      <c r="M103" s="8">
        <v>4.3220000000000001</v>
      </c>
      <c r="N103" s="1">
        <v>0</v>
      </c>
      <c r="O103" s="1">
        <v>0</v>
      </c>
      <c r="P103" s="1">
        <v>0</v>
      </c>
      <c r="Q103" s="1">
        <v>0</v>
      </c>
      <c r="R103" s="1">
        <v>0</v>
      </c>
      <c r="S103" s="5">
        <v>0</v>
      </c>
      <c r="T103" s="90">
        <f t="shared" si="10"/>
        <v>4.3220000000000001</v>
      </c>
    </row>
    <row r="104" spans="1:31" x14ac:dyDescent="0.25">
      <c r="A104" s="1">
        <v>9012</v>
      </c>
      <c r="B104" s="1" t="s">
        <v>28</v>
      </c>
      <c r="C104" s="1" t="s">
        <v>24</v>
      </c>
      <c r="D104" s="2">
        <v>43671</v>
      </c>
      <c r="E104" s="3">
        <v>3</v>
      </c>
      <c r="F104" s="3">
        <v>32</v>
      </c>
      <c r="G104" s="3">
        <v>206</v>
      </c>
      <c r="H104" s="3">
        <v>633.4</v>
      </c>
      <c r="I104" s="8">
        <v>6</v>
      </c>
      <c r="J104" s="30">
        <v>409.68199999999996</v>
      </c>
      <c r="K104" s="8">
        <v>1.698</v>
      </c>
      <c r="L104" s="1">
        <v>0.81400000000000006</v>
      </c>
      <c r="M104" s="8">
        <v>2.512</v>
      </c>
      <c r="N104" s="1">
        <v>0</v>
      </c>
      <c r="O104" s="1">
        <v>0</v>
      </c>
      <c r="P104" s="1">
        <v>0</v>
      </c>
      <c r="Q104" s="1">
        <v>0</v>
      </c>
      <c r="R104" s="1">
        <v>0</v>
      </c>
      <c r="S104" s="5">
        <v>0</v>
      </c>
      <c r="T104" s="90">
        <f t="shared" si="10"/>
        <v>2.512</v>
      </c>
    </row>
    <row r="105" spans="1:31" x14ac:dyDescent="0.25">
      <c r="A105" s="1">
        <v>9003</v>
      </c>
      <c r="B105" s="1" t="s">
        <v>29</v>
      </c>
      <c r="C105" s="1" t="s">
        <v>24</v>
      </c>
      <c r="D105" s="2">
        <v>43671</v>
      </c>
      <c r="E105" s="3">
        <v>3</v>
      </c>
      <c r="F105" s="3">
        <v>32</v>
      </c>
      <c r="G105" s="3">
        <v>206</v>
      </c>
      <c r="H105" s="3">
        <v>633.4</v>
      </c>
      <c r="I105" s="8">
        <v>7</v>
      </c>
      <c r="J105" s="30">
        <v>558.36599999999999</v>
      </c>
      <c r="K105" s="8">
        <v>2.472</v>
      </c>
      <c r="L105" s="1">
        <v>1.3679999999999999</v>
      </c>
      <c r="M105" s="8">
        <v>3.84</v>
      </c>
      <c r="N105" s="1">
        <v>0</v>
      </c>
      <c r="O105" s="1">
        <v>0</v>
      </c>
      <c r="P105" s="1">
        <v>0</v>
      </c>
      <c r="Q105" s="1">
        <v>0</v>
      </c>
      <c r="R105" s="1">
        <v>0</v>
      </c>
      <c r="S105" s="5">
        <v>0</v>
      </c>
      <c r="T105" s="90">
        <f t="shared" si="10"/>
        <v>3.84</v>
      </c>
    </row>
    <row r="106" spans="1:31" x14ac:dyDescent="0.25">
      <c r="A106" s="1">
        <v>9006</v>
      </c>
      <c r="B106" s="1" t="s">
        <v>29</v>
      </c>
      <c r="C106" s="1" t="s">
        <v>24</v>
      </c>
      <c r="D106" s="2">
        <v>43671</v>
      </c>
      <c r="E106" s="3">
        <v>3</v>
      </c>
      <c r="F106" s="3">
        <v>32</v>
      </c>
      <c r="G106" s="3">
        <v>206</v>
      </c>
      <c r="H106" s="3">
        <v>633.4</v>
      </c>
      <c r="I106" s="8">
        <v>5</v>
      </c>
      <c r="J106" s="30">
        <v>415.62600000000003</v>
      </c>
      <c r="K106" s="8">
        <v>1.6640000000000001</v>
      </c>
      <c r="L106" s="1">
        <v>0.81600000000000006</v>
      </c>
      <c r="M106" s="8">
        <v>2.48</v>
      </c>
      <c r="N106" s="1">
        <v>0</v>
      </c>
      <c r="O106" s="1">
        <v>0</v>
      </c>
      <c r="P106" s="1">
        <v>0</v>
      </c>
      <c r="Q106" s="1">
        <v>0</v>
      </c>
      <c r="R106" s="1">
        <v>0</v>
      </c>
      <c r="S106" s="5">
        <v>0</v>
      </c>
      <c r="T106" s="90">
        <f t="shared" si="10"/>
        <v>2.4800000000000004</v>
      </c>
    </row>
    <row r="107" spans="1:31" x14ac:dyDescent="0.25">
      <c r="A107" s="1">
        <v>9009</v>
      </c>
      <c r="B107" s="1" t="s">
        <v>29</v>
      </c>
      <c r="C107" s="1" t="s">
        <v>24</v>
      </c>
      <c r="D107" s="2">
        <v>43671</v>
      </c>
      <c r="E107" s="3">
        <v>3</v>
      </c>
      <c r="F107" s="3">
        <v>32</v>
      </c>
      <c r="G107" s="3">
        <v>206</v>
      </c>
      <c r="H107" s="3">
        <v>633.4</v>
      </c>
      <c r="I107" s="8">
        <v>6</v>
      </c>
      <c r="J107" s="30">
        <v>452.18</v>
      </c>
      <c r="K107" s="8">
        <v>2.0260000000000002</v>
      </c>
      <c r="L107" s="1">
        <v>0.84599999999999975</v>
      </c>
      <c r="M107" s="8">
        <v>2.8719999999999999</v>
      </c>
      <c r="N107" s="1">
        <v>0</v>
      </c>
      <c r="O107" s="1">
        <v>0</v>
      </c>
      <c r="P107" s="1">
        <v>0</v>
      </c>
      <c r="Q107" s="1">
        <v>0</v>
      </c>
      <c r="R107" s="1">
        <v>0</v>
      </c>
      <c r="S107" s="5">
        <v>0</v>
      </c>
      <c r="T107" s="90">
        <f t="shared" si="10"/>
        <v>2.8719999999999999</v>
      </c>
    </row>
    <row r="108" spans="1:31" x14ac:dyDescent="0.25">
      <c r="A108" s="1">
        <v>9004</v>
      </c>
      <c r="B108" s="1" t="s">
        <v>30</v>
      </c>
      <c r="C108" s="1" t="s">
        <v>24</v>
      </c>
      <c r="D108" s="2">
        <v>43671</v>
      </c>
      <c r="E108" s="3">
        <v>3</v>
      </c>
      <c r="F108" s="3">
        <v>32</v>
      </c>
      <c r="G108" s="3">
        <v>206</v>
      </c>
      <c r="H108" s="3">
        <v>633.4</v>
      </c>
      <c r="I108" s="8">
        <v>7</v>
      </c>
      <c r="J108" s="30">
        <v>593.12400000000002</v>
      </c>
      <c r="K108" s="8">
        <v>2.57</v>
      </c>
      <c r="L108" s="1">
        <v>1.5059999999999998</v>
      </c>
      <c r="M108" s="8">
        <v>4.0759999999999996</v>
      </c>
      <c r="N108" s="1">
        <v>0</v>
      </c>
      <c r="O108" s="1">
        <v>0</v>
      </c>
      <c r="P108" s="1">
        <v>0</v>
      </c>
      <c r="Q108" s="1">
        <v>0</v>
      </c>
      <c r="R108" s="1">
        <v>0</v>
      </c>
      <c r="S108" s="5">
        <v>0</v>
      </c>
      <c r="T108" s="90">
        <f t="shared" si="10"/>
        <v>4.0759999999999996</v>
      </c>
    </row>
    <row r="109" spans="1:31" x14ac:dyDescent="0.25">
      <c r="A109" s="1">
        <v>9005</v>
      </c>
      <c r="B109" s="1" t="s">
        <v>30</v>
      </c>
      <c r="C109" s="1" t="s">
        <v>24</v>
      </c>
      <c r="D109" s="2">
        <v>43671</v>
      </c>
      <c r="E109" s="3">
        <v>3</v>
      </c>
      <c r="F109" s="3">
        <v>32</v>
      </c>
      <c r="G109" s="3">
        <v>206</v>
      </c>
      <c r="H109" s="3">
        <v>633.4</v>
      </c>
      <c r="I109" s="8">
        <v>5</v>
      </c>
      <c r="J109" s="30">
        <v>533.03800000000001</v>
      </c>
      <c r="K109" s="8">
        <v>1.03</v>
      </c>
      <c r="L109" s="1">
        <v>1.264</v>
      </c>
      <c r="M109" s="8">
        <v>2.294</v>
      </c>
      <c r="N109" s="1">
        <v>0</v>
      </c>
      <c r="O109" s="1">
        <v>0</v>
      </c>
      <c r="P109" s="1">
        <v>0</v>
      </c>
      <c r="Q109" s="1">
        <v>0</v>
      </c>
      <c r="R109" s="1">
        <v>0</v>
      </c>
      <c r="S109" s="5">
        <v>0</v>
      </c>
      <c r="T109" s="90">
        <f t="shared" si="10"/>
        <v>2.294</v>
      </c>
    </row>
    <row r="110" spans="1:31" x14ac:dyDescent="0.25">
      <c r="A110" s="1">
        <v>9011</v>
      </c>
      <c r="B110" s="1" t="s">
        <v>30</v>
      </c>
      <c r="C110" s="1" t="s">
        <v>24</v>
      </c>
      <c r="D110" s="2">
        <v>43671</v>
      </c>
      <c r="E110" s="3">
        <v>3</v>
      </c>
      <c r="F110" s="3">
        <v>32</v>
      </c>
      <c r="G110" s="3">
        <v>206</v>
      </c>
      <c r="H110" s="3">
        <v>633.4</v>
      </c>
      <c r="I110" s="8">
        <v>6</v>
      </c>
      <c r="J110" s="30">
        <v>499.63</v>
      </c>
      <c r="K110" s="8">
        <v>1.9440000000000002</v>
      </c>
      <c r="L110" s="1">
        <v>0.99599999999999977</v>
      </c>
      <c r="M110" s="8">
        <v>2.94</v>
      </c>
      <c r="N110" s="1">
        <v>0</v>
      </c>
      <c r="O110" s="1">
        <v>0</v>
      </c>
      <c r="P110" s="1">
        <v>0</v>
      </c>
      <c r="Q110" s="1">
        <v>0</v>
      </c>
      <c r="R110" s="1">
        <v>0</v>
      </c>
      <c r="S110" s="5">
        <v>0</v>
      </c>
      <c r="T110" s="90">
        <f t="shared" si="10"/>
        <v>2.94</v>
      </c>
    </row>
    <row r="111" spans="1:31" x14ac:dyDescent="0.25">
      <c r="A111" s="1">
        <v>9001</v>
      </c>
      <c r="B111" s="1" t="s">
        <v>23</v>
      </c>
      <c r="C111" s="1" t="s">
        <v>24</v>
      </c>
      <c r="D111" s="2">
        <v>43675</v>
      </c>
      <c r="E111" s="3">
        <v>4</v>
      </c>
      <c r="F111" s="3">
        <v>36</v>
      </c>
      <c r="G111" s="3">
        <v>210</v>
      </c>
      <c r="H111" s="3">
        <v>706.59999999999991</v>
      </c>
      <c r="I111" s="1">
        <v>7</v>
      </c>
      <c r="J111" s="30">
        <v>654.98</v>
      </c>
      <c r="K111" s="1">
        <v>2.4059999999999997</v>
      </c>
      <c r="L111" s="1">
        <v>1.72</v>
      </c>
      <c r="M111" s="9">
        <v>4.1259999999999994</v>
      </c>
      <c r="N111" s="1">
        <v>0</v>
      </c>
      <c r="O111" s="1">
        <v>0</v>
      </c>
      <c r="P111" s="1">
        <v>0</v>
      </c>
      <c r="Q111" s="1">
        <v>0</v>
      </c>
      <c r="R111" s="1">
        <v>0</v>
      </c>
      <c r="S111" s="5">
        <v>0</v>
      </c>
      <c r="T111" s="90">
        <f t="shared" si="10"/>
        <v>4.1259999999999994</v>
      </c>
    </row>
    <row r="112" spans="1:31" x14ac:dyDescent="0.25">
      <c r="A112" s="1">
        <v>9008</v>
      </c>
      <c r="B112" s="1" t="s">
        <v>23</v>
      </c>
      <c r="C112" s="1" t="s">
        <v>24</v>
      </c>
      <c r="D112" s="2">
        <v>43675</v>
      </c>
      <c r="E112" s="3">
        <v>4</v>
      </c>
      <c r="F112" s="3">
        <v>36</v>
      </c>
      <c r="G112" s="3">
        <v>210</v>
      </c>
      <c r="H112" s="3">
        <v>706.59999999999991</v>
      </c>
      <c r="I112" s="1">
        <v>7</v>
      </c>
      <c r="J112" s="30">
        <v>715.78800000000001</v>
      </c>
      <c r="K112" s="1">
        <v>2.62</v>
      </c>
      <c r="L112" s="1">
        <v>1.7360000000000002</v>
      </c>
      <c r="M112" s="9">
        <v>4.3559999999999999</v>
      </c>
      <c r="N112" s="1">
        <v>0</v>
      </c>
      <c r="O112" s="1">
        <v>0</v>
      </c>
      <c r="P112" s="1">
        <v>0</v>
      </c>
      <c r="Q112" s="1">
        <v>0</v>
      </c>
      <c r="R112" s="1">
        <v>0</v>
      </c>
      <c r="S112" s="5">
        <v>0</v>
      </c>
      <c r="T112" s="90">
        <f t="shared" si="10"/>
        <v>4.3559999999999999</v>
      </c>
    </row>
    <row r="113" spans="1:20" x14ac:dyDescent="0.25">
      <c r="A113" s="1">
        <v>9010</v>
      </c>
      <c r="B113" s="1" t="s">
        <v>23</v>
      </c>
      <c r="C113" s="1" t="s">
        <v>24</v>
      </c>
      <c r="D113" s="2">
        <v>43675</v>
      </c>
      <c r="E113" s="3">
        <v>4</v>
      </c>
      <c r="F113" s="3">
        <v>36</v>
      </c>
      <c r="G113" s="3">
        <v>210</v>
      </c>
      <c r="H113" s="3">
        <v>706.59999999999991</v>
      </c>
      <c r="I113" s="1">
        <v>7</v>
      </c>
      <c r="J113" s="30">
        <v>778.49399999999991</v>
      </c>
      <c r="K113" s="1">
        <v>1.7719999999999998</v>
      </c>
      <c r="L113" s="1">
        <v>2.7379999999999995</v>
      </c>
      <c r="M113" s="9">
        <v>4.51</v>
      </c>
      <c r="N113" s="1">
        <v>0</v>
      </c>
      <c r="O113" s="1">
        <v>0</v>
      </c>
      <c r="P113" s="1">
        <v>0</v>
      </c>
      <c r="Q113" s="1">
        <v>0</v>
      </c>
      <c r="R113" s="1">
        <v>0</v>
      </c>
      <c r="S113" s="5">
        <v>0</v>
      </c>
      <c r="T113" s="90">
        <f t="shared" si="10"/>
        <v>4.51</v>
      </c>
    </row>
    <row r="114" spans="1:20" x14ac:dyDescent="0.25">
      <c r="A114" s="1">
        <v>9002</v>
      </c>
      <c r="B114" s="1" t="s">
        <v>28</v>
      </c>
      <c r="C114" s="1" t="s">
        <v>24</v>
      </c>
      <c r="D114" s="2">
        <v>43675</v>
      </c>
      <c r="E114" s="3">
        <v>4</v>
      </c>
      <c r="F114" s="3">
        <v>36</v>
      </c>
      <c r="G114" s="3">
        <v>210</v>
      </c>
      <c r="H114" s="3">
        <v>706.59999999999991</v>
      </c>
      <c r="I114" s="1">
        <v>7</v>
      </c>
      <c r="J114" s="30">
        <v>787.81799999999998</v>
      </c>
      <c r="K114" s="1">
        <v>2.6040000000000001</v>
      </c>
      <c r="L114" s="1">
        <v>1.6859999999999999</v>
      </c>
      <c r="M114" s="9">
        <v>4.29</v>
      </c>
      <c r="N114" s="1">
        <v>0</v>
      </c>
      <c r="O114" s="1">
        <v>0</v>
      </c>
      <c r="P114" s="1">
        <v>0</v>
      </c>
      <c r="Q114" s="1">
        <v>0</v>
      </c>
      <c r="R114" s="1">
        <v>0</v>
      </c>
      <c r="S114" s="5">
        <v>0</v>
      </c>
      <c r="T114" s="90">
        <f t="shared" si="10"/>
        <v>4.29</v>
      </c>
    </row>
    <row r="115" spans="1:20" x14ac:dyDescent="0.25">
      <c r="A115" s="1">
        <v>9007</v>
      </c>
      <c r="B115" s="1" t="s">
        <v>28</v>
      </c>
      <c r="C115" s="1" t="s">
        <v>24</v>
      </c>
      <c r="D115" s="2">
        <v>43675</v>
      </c>
      <c r="E115" s="3">
        <v>4</v>
      </c>
      <c r="F115" s="3">
        <v>36</v>
      </c>
      <c r="G115" s="3">
        <v>210</v>
      </c>
      <c r="H115" s="3">
        <v>706.59999999999991</v>
      </c>
      <c r="I115" s="1">
        <v>6</v>
      </c>
      <c r="J115" s="30">
        <v>741.73400000000004</v>
      </c>
      <c r="K115" s="1">
        <v>2.4140000000000001</v>
      </c>
      <c r="L115" s="1">
        <v>1.5019999999999996</v>
      </c>
      <c r="M115" s="9">
        <v>3.9159999999999995</v>
      </c>
      <c r="N115" s="1">
        <v>0</v>
      </c>
      <c r="O115" s="1">
        <v>0</v>
      </c>
      <c r="P115" s="1">
        <v>0</v>
      </c>
      <c r="Q115" s="1">
        <v>0</v>
      </c>
      <c r="R115" s="1">
        <v>0</v>
      </c>
      <c r="S115" s="5">
        <v>0</v>
      </c>
      <c r="T115" s="90">
        <f t="shared" si="10"/>
        <v>3.9159999999999995</v>
      </c>
    </row>
    <row r="116" spans="1:20" x14ac:dyDescent="0.25">
      <c r="A116" s="1">
        <v>9012</v>
      </c>
      <c r="B116" s="1" t="s">
        <v>28</v>
      </c>
      <c r="C116" s="1" t="s">
        <v>24</v>
      </c>
      <c r="D116" s="2">
        <v>43675</v>
      </c>
      <c r="E116" s="3">
        <v>4</v>
      </c>
      <c r="F116" s="3">
        <v>36</v>
      </c>
      <c r="G116" s="3">
        <v>210</v>
      </c>
      <c r="H116" s="3">
        <v>706.59999999999991</v>
      </c>
      <c r="I116" s="1">
        <v>9</v>
      </c>
      <c r="J116" s="30">
        <v>898.30799999999999</v>
      </c>
      <c r="K116" s="1">
        <v>3.18</v>
      </c>
      <c r="L116" s="1">
        <v>1.9760000000000002</v>
      </c>
      <c r="M116" s="9">
        <v>5.1560000000000006</v>
      </c>
      <c r="N116" s="1">
        <v>0</v>
      </c>
      <c r="O116" s="1">
        <v>0</v>
      </c>
      <c r="P116" s="1">
        <v>0</v>
      </c>
      <c r="Q116" s="1">
        <v>0</v>
      </c>
      <c r="R116" s="1">
        <v>0</v>
      </c>
      <c r="S116" s="5">
        <v>0</v>
      </c>
      <c r="T116" s="90">
        <f t="shared" si="10"/>
        <v>5.1560000000000006</v>
      </c>
    </row>
    <row r="117" spans="1:20" x14ac:dyDescent="0.25">
      <c r="A117" s="1">
        <v>9003</v>
      </c>
      <c r="B117" s="1" t="s">
        <v>29</v>
      </c>
      <c r="C117" s="1" t="s">
        <v>24</v>
      </c>
      <c r="D117" s="2">
        <v>43675</v>
      </c>
      <c r="E117" s="3">
        <v>4</v>
      </c>
      <c r="F117" s="3">
        <v>36</v>
      </c>
      <c r="G117" s="3">
        <v>210</v>
      </c>
      <c r="H117" s="3">
        <v>706.59999999999991</v>
      </c>
      <c r="I117" s="1">
        <v>7</v>
      </c>
      <c r="J117" s="30">
        <v>756.43799999999999</v>
      </c>
      <c r="K117" s="1">
        <v>2.8519999999999999</v>
      </c>
      <c r="L117" s="1">
        <v>1.6719999999999995</v>
      </c>
      <c r="M117" s="9">
        <v>4.5239999999999991</v>
      </c>
      <c r="N117" s="1">
        <v>0</v>
      </c>
      <c r="O117" s="1">
        <v>0</v>
      </c>
      <c r="P117" s="1">
        <v>0</v>
      </c>
      <c r="Q117" s="1">
        <v>0</v>
      </c>
      <c r="R117" s="1">
        <v>0</v>
      </c>
      <c r="S117" s="5">
        <v>0</v>
      </c>
      <c r="T117" s="90">
        <f t="shared" si="10"/>
        <v>4.5239999999999991</v>
      </c>
    </row>
    <row r="118" spans="1:20" x14ac:dyDescent="0.25">
      <c r="A118" s="1">
        <v>9006</v>
      </c>
      <c r="B118" s="1" t="s">
        <v>29</v>
      </c>
      <c r="C118" s="1" t="s">
        <v>24</v>
      </c>
      <c r="D118" s="2">
        <v>43675</v>
      </c>
      <c r="E118" s="3">
        <v>4</v>
      </c>
      <c r="F118" s="3">
        <v>36</v>
      </c>
      <c r="G118" s="3">
        <v>210</v>
      </c>
      <c r="H118" s="3">
        <v>706.59999999999991</v>
      </c>
      <c r="I118" s="1">
        <v>6</v>
      </c>
      <c r="J118" s="30">
        <v>585.11</v>
      </c>
      <c r="K118" s="1">
        <v>2.1440000000000001</v>
      </c>
      <c r="L118" s="1">
        <v>1.0539999999999998</v>
      </c>
      <c r="M118" s="9">
        <v>3.198</v>
      </c>
      <c r="N118" s="1">
        <v>0</v>
      </c>
      <c r="O118" s="1">
        <v>0</v>
      </c>
      <c r="P118" s="1">
        <v>0</v>
      </c>
      <c r="Q118" s="1">
        <v>0</v>
      </c>
      <c r="R118" s="1">
        <v>0</v>
      </c>
      <c r="S118" s="5">
        <v>0</v>
      </c>
      <c r="T118" s="90">
        <f t="shared" si="10"/>
        <v>3.198</v>
      </c>
    </row>
    <row r="119" spans="1:20" x14ac:dyDescent="0.25">
      <c r="A119" s="1">
        <v>9009</v>
      </c>
      <c r="B119" s="1" t="s">
        <v>29</v>
      </c>
      <c r="C119" s="1" t="s">
        <v>24</v>
      </c>
      <c r="D119" s="2">
        <v>43675</v>
      </c>
      <c r="E119" s="3">
        <v>4</v>
      </c>
      <c r="F119" s="3">
        <v>36</v>
      </c>
      <c r="G119" s="3">
        <v>210</v>
      </c>
      <c r="H119" s="3">
        <v>706.59999999999991</v>
      </c>
      <c r="I119" s="1">
        <v>7</v>
      </c>
      <c r="J119" s="30">
        <v>932.17399999999998</v>
      </c>
      <c r="K119" s="1">
        <v>3.1619999999999999</v>
      </c>
      <c r="L119" s="1">
        <v>1.8620000000000001</v>
      </c>
      <c r="M119" s="9">
        <v>5.024</v>
      </c>
      <c r="N119" s="1">
        <v>0</v>
      </c>
      <c r="O119" s="1">
        <v>0</v>
      </c>
      <c r="P119" s="1">
        <v>0</v>
      </c>
      <c r="Q119" s="1">
        <v>0</v>
      </c>
      <c r="R119" s="1">
        <v>0</v>
      </c>
      <c r="S119" s="5">
        <v>0</v>
      </c>
      <c r="T119" s="90">
        <f t="shared" si="10"/>
        <v>5.024</v>
      </c>
    </row>
    <row r="120" spans="1:20" x14ac:dyDescent="0.25">
      <c r="A120" s="1">
        <v>9004</v>
      </c>
      <c r="B120" s="1" t="s">
        <v>30</v>
      </c>
      <c r="C120" s="1" t="s">
        <v>24</v>
      </c>
      <c r="D120" s="2">
        <v>43675</v>
      </c>
      <c r="E120" s="3">
        <v>4</v>
      </c>
      <c r="F120" s="3">
        <v>36</v>
      </c>
      <c r="G120" s="3">
        <v>210</v>
      </c>
      <c r="H120" s="3">
        <v>706.59999999999991</v>
      </c>
      <c r="I120" s="1">
        <v>7</v>
      </c>
      <c r="J120" s="30">
        <v>852.84400000000005</v>
      </c>
      <c r="K120" s="1">
        <v>2.7559999999999998</v>
      </c>
      <c r="L120" s="1">
        <v>1.7580000000000002</v>
      </c>
      <c r="M120" s="9">
        <v>4.5140000000000002</v>
      </c>
      <c r="N120" s="1">
        <v>0</v>
      </c>
      <c r="O120" s="1">
        <v>0</v>
      </c>
      <c r="P120" s="1">
        <v>0</v>
      </c>
      <c r="Q120" s="1">
        <v>0</v>
      </c>
      <c r="R120" s="1">
        <v>0</v>
      </c>
      <c r="S120" s="5">
        <v>0</v>
      </c>
      <c r="T120" s="90">
        <f t="shared" si="10"/>
        <v>4.5140000000000002</v>
      </c>
    </row>
    <row r="121" spans="1:20" x14ac:dyDescent="0.25">
      <c r="A121" s="1">
        <v>9005</v>
      </c>
      <c r="B121" s="1" t="s">
        <v>30</v>
      </c>
      <c r="C121" s="1" t="s">
        <v>24</v>
      </c>
      <c r="D121" s="2">
        <v>43675</v>
      </c>
      <c r="E121" s="3">
        <v>4</v>
      </c>
      <c r="F121" s="3">
        <v>36</v>
      </c>
      <c r="G121" s="3">
        <v>210</v>
      </c>
      <c r="H121" s="3">
        <v>706.59999999999991</v>
      </c>
      <c r="I121" s="1">
        <v>7</v>
      </c>
      <c r="J121" s="30">
        <v>827.83400000000006</v>
      </c>
      <c r="K121" s="1">
        <v>2.782</v>
      </c>
      <c r="L121" s="1">
        <v>1.61</v>
      </c>
      <c r="M121" s="9">
        <v>4.3920000000000003</v>
      </c>
      <c r="N121" s="1">
        <v>0</v>
      </c>
      <c r="O121" s="1">
        <v>0</v>
      </c>
      <c r="P121" s="1">
        <v>0</v>
      </c>
      <c r="Q121" s="1">
        <v>0</v>
      </c>
      <c r="R121" s="1">
        <v>0</v>
      </c>
      <c r="S121" s="5">
        <v>0</v>
      </c>
      <c r="T121" s="90">
        <f t="shared" si="10"/>
        <v>4.3920000000000003</v>
      </c>
    </row>
    <row r="122" spans="1:20" x14ac:dyDescent="0.25">
      <c r="A122" s="1">
        <v>9011</v>
      </c>
      <c r="B122" s="1" t="s">
        <v>30</v>
      </c>
      <c r="C122" s="1" t="s">
        <v>24</v>
      </c>
      <c r="D122" s="2">
        <v>43675</v>
      </c>
      <c r="E122" s="3">
        <v>4</v>
      </c>
      <c r="F122" s="3">
        <v>36</v>
      </c>
      <c r="G122" s="3">
        <v>210</v>
      </c>
      <c r="H122" s="3">
        <v>706.59999999999991</v>
      </c>
      <c r="I122" s="1">
        <v>7</v>
      </c>
      <c r="J122" s="30">
        <v>710.92399999999998</v>
      </c>
      <c r="K122" s="1">
        <v>2.4319999999999999</v>
      </c>
      <c r="L122" s="1">
        <v>1.4140000000000001</v>
      </c>
      <c r="M122" s="9">
        <v>3.8460000000000001</v>
      </c>
      <c r="N122" s="1">
        <v>0</v>
      </c>
      <c r="O122" s="1">
        <v>0</v>
      </c>
      <c r="P122" s="1">
        <v>0</v>
      </c>
      <c r="Q122" s="1">
        <v>0</v>
      </c>
      <c r="R122" s="1">
        <v>0</v>
      </c>
      <c r="S122" s="5">
        <v>0</v>
      </c>
      <c r="T122" s="90">
        <f t="shared" si="10"/>
        <v>3.8460000000000001</v>
      </c>
    </row>
    <row r="123" spans="1:20" x14ac:dyDescent="0.25">
      <c r="A123" s="8">
        <v>9001</v>
      </c>
      <c r="B123" s="1" t="s">
        <v>23</v>
      </c>
      <c r="C123" s="8" t="s">
        <v>31</v>
      </c>
      <c r="D123" s="2">
        <v>43678</v>
      </c>
      <c r="E123" s="3">
        <v>5</v>
      </c>
      <c r="F123" s="3">
        <v>39</v>
      </c>
      <c r="G123" s="3">
        <v>213</v>
      </c>
      <c r="H123" s="3">
        <v>758.09999999999991</v>
      </c>
      <c r="I123" s="8">
        <v>5</v>
      </c>
      <c r="J123" s="31">
        <v>498.08</v>
      </c>
      <c r="K123" s="8">
        <v>1.89</v>
      </c>
      <c r="L123" s="1">
        <v>1.5800000000000003</v>
      </c>
      <c r="M123" s="8">
        <v>3.47</v>
      </c>
      <c r="N123" s="8">
        <v>2</v>
      </c>
      <c r="O123" s="8">
        <v>0</v>
      </c>
      <c r="P123" s="1">
        <v>0</v>
      </c>
      <c r="Q123" s="1">
        <v>0</v>
      </c>
      <c r="R123" s="1">
        <v>0</v>
      </c>
      <c r="S123" s="5">
        <v>0</v>
      </c>
      <c r="T123" s="90">
        <f t="shared" si="10"/>
        <v>3.47</v>
      </c>
    </row>
    <row r="124" spans="1:20" x14ac:dyDescent="0.25">
      <c r="A124" s="8">
        <v>9001</v>
      </c>
      <c r="B124" s="1" t="s">
        <v>23</v>
      </c>
      <c r="C124" s="8" t="s">
        <v>32</v>
      </c>
      <c r="D124" s="2">
        <v>43678</v>
      </c>
      <c r="E124" s="3">
        <v>5</v>
      </c>
      <c r="F124" s="3">
        <v>39</v>
      </c>
      <c r="G124" s="3">
        <v>213</v>
      </c>
      <c r="H124" s="3">
        <v>758.09999999999991</v>
      </c>
      <c r="I124" s="8">
        <v>9</v>
      </c>
      <c r="J124" s="31">
        <v>1027.04</v>
      </c>
      <c r="K124" s="8">
        <v>3.94</v>
      </c>
      <c r="L124" s="1">
        <v>3.03</v>
      </c>
      <c r="M124" s="8">
        <v>6.97</v>
      </c>
      <c r="N124" s="8">
        <v>0</v>
      </c>
      <c r="O124" s="8">
        <v>0</v>
      </c>
      <c r="P124" s="1">
        <v>0</v>
      </c>
      <c r="Q124" s="1">
        <v>0</v>
      </c>
      <c r="R124" s="1">
        <v>0</v>
      </c>
      <c r="S124" s="5">
        <v>0</v>
      </c>
      <c r="T124" s="90">
        <f t="shared" si="10"/>
        <v>6.97</v>
      </c>
    </row>
    <row r="125" spans="1:20" x14ac:dyDescent="0.25">
      <c r="A125" s="8">
        <v>9001</v>
      </c>
      <c r="B125" s="1" t="s">
        <v>23</v>
      </c>
      <c r="C125" s="8" t="s">
        <v>33</v>
      </c>
      <c r="D125" s="2">
        <v>43678</v>
      </c>
      <c r="E125" s="3">
        <v>5</v>
      </c>
      <c r="F125" s="3">
        <v>39</v>
      </c>
      <c r="G125" s="3">
        <v>213</v>
      </c>
      <c r="H125" s="3">
        <v>758.09999999999991</v>
      </c>
      <c r="I125" s="8">
        <v>7</v>
      </c>
      <c r="J125" s="31">
        <v>550.74</v>
      </c>
      <c r="K125" s="8">
        <v>2.16</v>
      </c>
      <c r="L125" s="1">
        <v>1.52</v>
      </c>
      <c r="M125" s="8">
        <v>3.68</v>
      </c>
      <c r="N125" s="8">
        <v>0</v>
      </c>
      <c r="O125" s="8">
        <v>0</v>
      </c>
      <c r="P125" s="1">
        <v>0</v>
      </c>
      <c r="Q125" s="1">
        <v>0</v>
      </c>
      <c r="R125" s="1">
        <v>0</v>
      </c>
      <c r="S125" s="5">
        <v>0</v>
      </c>
      <c r="T125" s="90">
        <f t="shared" si="10"/>
        <v>3.68</v>
      </c>
    </row>
    <row r="126" spans="1:20" x14ac:dyDescent="0.25">
      <c r="A126" s="8">
        <v>9001</v>
      </c>
      <c r="B126" s="1" t="s">
        <v>23</v>
      </c>
      <c r="C126" s="8" t="s">
        <v>34</v>
      </c>
      <c r="D126" s="2">
        <v>43678</v>
      </c>
      <c r="E126" s="3">
        <v>5</v>
      </c>
      <c r="F126" s="3">
        <v>39</v>
      </c>
      <c r="G126" s="3">
        <v>213</v>
      </c>
      <c r="H126" s="3">
        <v>758.09999999999991</v>
      </c>
      <c r="I126" s="8">
        <v>7</v>
      </c>
      <c r="J126" s="31">
        <v>673.24</v>
      </c>
      <c r="K126" s="8">
        <v>2.77</v>
      </c>
      <c r="L126" s="1">
        <v>1.9999999999999996</v>
      </c>
      <c r="M126" s="8">
        <v>4.7699999999999996</v>
      </c>
      <c r="N126" s="8">
        <v>0</v>
      </c>
      <c r="O126" s="8">
        <v>0</v>
      </c>
      <c r="P126" s="1">
        <v>0</v>
      </c>
      <c r="Q126" s="1">
        <v>0</v>
      </c>
      <c r="R126" s="1">
        <v>0</v>
      </c>
      <c r="S126" s="5">
        <v>0</v>
      </c>
      <c r="T126" s="90">
        <f t="shared" si="10"/>
        <v>4.7699999999999996</v>
      </c>
    </row>
    <row r="127" spans="1:20" x14ac:dyDescent="0.25">
      <c r="A127" s="8">
        <v>9001</v>
      </c>
      <c r="B127" s="1" t="s">
        <v>23</v>
      </c>
      <c r="C127" s="8" t="s">
        <v>35</v>
      </c>
      <c r="D127" s="2">
        <v>43678</v>
      </c>
      <c r="E127" s="3">
        <v>5</v>
      </c>
      <c r="F127" s="3">
        <v>39</v>
      </c>
      <c r="G127" s="3">
        <v>213</v>
      </c>
      <c r="H127" s="3">
        <v>758.09999999999991</v>
      </c>
      <c r="I127" s="8">
        <v>6</v>
      </c>
      <c r="J127" s="31">
        <v>855.74</v>
      </c>
      <c r="K127" s="8">
        <v>3.79</v>
      </c>
      <c r="L127" s="1">
        <v>3.1900000000000004</v>
      </c>
      <c r="M127" s="8">
        <v>6.98</v>
      </c>
      <c r="N127" s="8">
        <v>0</v>
      </c>
      <c r="O127" s="8">
        <v>0</v>
      </c>
      <c r="P127" s="1">
        <v>0</v>
      </c>
      <c r="Q127" s="1">
        <v>0</v>
      </c>
      <c r="R127" s="1">
        <v>0</v>
      </c>
      <c r="S127" s="5">
        <v>0</v>
      </c>
      <c r="T127" s="90">
        <f t="shared" si="10"/>
        <v>6.98</v>
      </c>
    </row>
    <row r="128" spans="1:20" x14ac:dyDescent="0.25">
      <c r="A128" s="8">
        <v>9008</v>
      </c>
      <c r="B128" s="1" t="s">
        <v>23</v>
      </c>
      <c r="C128" s="8" t="s">
        <v>31</v>
      </c>
      <c r="D128" s="2">
        <v>43678</v>
      </c>
      <c r="E128" s="3">
        <v>5</v>
      </c>
      <c r="F128" s="3">
        <v>39</v>
      </c>
      <c r="G128" s="3">
        <v>213</v>
      </c>
      <c r="H128" s="3">
        <v>758.09999999999991</v>
      </c>
      <c r="I128" s="8">
        <v>7</v>
      </c>
      <c r="J128" s="31">
        <v>738.38</v>
      </c>
      <c r="K128" s="8">
        <v>3.06</v>
      </c>
      <c r="L128" s="1">
        <v>1.8599999999999999</v>
      </c>
      <c r="M128" s="8">
        <v>4.92</v>
      </c>
      <c r="N128" s="8">
        <v>1</v>
      </c>
      <c r="O128" s="8">
        <v>0</v>
      </c>
      <c r="P128" s="1">
        <v>0</v>
      </c>
      <c r="Q128" s="1">
        <v>0</v>
      </c>
      <c r="R128" s="1">
        <v>0</v>
      </c>
      <c r="S128" s="5">
        <v>0</v>
      </c>
      <c r="T128" s="90">
        <f t="shared" si="10"/>
        <v>4.92</v>
      </c>
    </row>
    <row r="129" spans="1:20" x14ac:dyDescent="0.25">
      <c r="A129" s="8">
        <v>9008</v>
      </c>
      <c r="B129" s="1" t="s">
        <v>23</v>
      </c>
      <c r="C129" s="8" t="s">
        <v>32</v>
      </c>
      <c r="D129" s="2">
        <v>43678</v>
      </c>
      <c r="E129" s="3">
        <v>5</v>
      </c>
      <c r="F129" s="3">
        <v>39</v>
      </c>
      <c r="G129" s="3">
        <v>213</v>
      </c>
      <c r="H129" s="3">
        <v>758.09999999999991</v>
      </c>
      <c r="I129" s="8">
        <v>7</v>
      </c>
      <c r="J129" s="31">
        <v>691.82</v>
      </c>
      <c r="K129" s="8">
        <v>3.07</v>
      </c>
      <c r="L129" s="1">
        <v>1.81</v>
      </c>
      <c r="M129" s="8">
        <v>4.88</v>
      </c>
      <c r="N129" s="8">
        <v>3</v>
      </c>
      <c r="O129" s="8">
        <v>0</v>
      </c>
      <c r="P129" s="1">
        <v>0</v>
      </c>
      <c r="Q129" s="1">
        <v>0</v>
      </c>
      <c r="R129" s="1">
        <v>0</v>
      </c>
      <c r="S129" s="5">
        <v>0</v>
      </c>
      <c r="T129" s="90">
        <f t="shared" si="10"/>
        <v>4.88</v>
      </c>
    </row>
    <row r="130" spans="1:20" x14ac:dyDescent="0.25">
      <c r="A130" s="8">
        <v>9008</v>
      </c>
      <c r="B130" s="1" t="s">
        <v>23</v>
      </c>
      <c r="C130" s="8" t="s">
        <v>33</v>
      </c>
      <c r="D130" s="2">
        <v>43678</v>
      </c>
      <c r="E130" s="3">
        <v>5</v>
      </c>
      <c r="F130" s="3">
        <v>39</v>
      </c>
      <c r="G130" s="3">
        <v>213</v>
      </c>
      <c r="H130" s="3">
        <v>758.09999999999991</v>
      </c>
      <c r="I130" s="8">
        <v>7</v>
      </c>
      <c r="J130" s="31">
        <v>606.42999999999995</v>
      </c>
      <c r="K130" s="8">
        <v>2.5</v>
      </c>
      <c r="L130" s="1">
        <v>1.33</v>
      </c>
      <c r="M130" s="8">
        <v>3.83</v>
      </c>
      <c r="N130" s="8">
        <v>3</v>
      </c>
      <c r="O130" s="8">
        <v>0</v>
      </c>
      <c r="P130" s="1">
        <v>0</v>
      </c>
      <c r="Q130" s="1">
        <v>0</v>
      </c>
      <c r="R130" s="1">
        <v>0</v>
      </c>
      <c r="S130" s="5">
        <v>0</v>
      </c>
      <c r="T130" s="90">
        <f t="shared" si="10"/>
        <v>3.83</v>
      </c>
    </row>
    <row r="131" spans="1:20" x14ac:dyDescent="0.25">
      <c r="A131" s="8">
        <v>9008</v>
      </c>
      <c r="B131" s="1" t="s">
        <v>23</v>
      </c>
      <c r="C131" s="8" t="s">
        <v>34</v>
      </c>
      <c r="D131" s="2">
        <v>43678</v>
      </c>
      <c r="E131" s="3">
        <v>5</v>
      </c>
      <c r="F131" s="3">
        <v>39</v>
      </c>
      <c r="G131" s="3">
        <v>213</v>
      </c>
      <c r="H131" s="3">
        <v>758.09999999999991</v>
      </c>
      <c r="I131" s="8">
        <v>8</v>
      </c>
      <c r="J131" s="31">
        <v>907.81</v>
      </c>
      <c r="K131" s="8">
        <v>3.3</v>
      </c>
      <c r="L131" s="1">
        <v>2.2300000000000004</v>
      </c>
      <c r="M131" s="8">
        <v>5.53</v>
      </c>
      <c r="N131" s="8">
        <v>2</v>
      </c>
      <c r="O131" s="8">
        <v>0</v>
      </c>
      <c r="P131" s="1">
        <v>0</v>
      </c>
      <c r="Q131" s="1">
        <v>0</v>
      </c>
      <c r="R131" s="1">
        <v>0</v>
      </c>
      <c r="S131" s="5">
        <v>0</v>
      </c>
      <c r="T131" s="90">
        <f t="shared" si="10"/>
        <v>5.53</v>
      </c>
    </row>
    <row r="132" spans="1:20" x14ac:dyDescent="0.25">
      <c r="A132" s="8">
        <v>9008</v>
      </c>
      <c r="B132" s="1" t="s">
        <v>23</v>
      </c>
      <c r="C132" s="8" t="s">
        <v>35</v>
      </c>
      <c r="D132" s="2">
        <v>43678</v>
      </c>
      <c r="E132" s="3">
        <v>5</v>
      </c>
      <c r="F132" s="3">
        <v>39</v>
      </c>
      <c r="G132" s="3">
        <v>213</v>
      </c>
      <c r="H132" s="3">
        <v>758.09999999999991</v>
      </c>
      <c r="I132" s="8">
        <v>8</v>
      </c>
      <c r="J132" s="31">
        <v>749.22</v>
      </c>
      <c r="K132" s="8">
        <v>3.29</v>
      </c>
      <c r="L132" s="1">
        <v>2.42</v>
      </c>
      <c r="M132" s="8">
        <v>5.71</v>
      </c>
      <c r="N132" s="8">
        <v>6</v>
      </c>
      <c r="O132" s="8">
        <v>0</v>
      </c>
      <c r="P132" s="1">
        <v>0</v>
      </c>
      <c r="Q132" s="1">
        <v>0</v>
      </c>
      <c r="R132" s="1">
        <v>0</v>
      </c>
      <c r="S132" s="5">
        <v>0</v>
      </c>
      <c r="T132" s="90">
        <f t="shared" si="10"/>
        <v>5.71</v>
      </c>
    </row>
    <row r="133" spans="1:20" x14ac:dyDescent="0.25">
      <c r="A133" s="8">
        <v>9010</v>
      </c>
      <c r="B133" s="1" t="s">
        <v>23</v>
      </c>
      <c r="C133" s="8" t="s">
        <v>31</v>
      </c>
      <c r="D133" s="2">
        <v>43678</v>
      </c>
      <c r="E133" s="3">
        <v>5</v>
      </c>
      <c r="F133" s="3">
        <v>39</v>
      </c>
      <c r="G133" s="3">
        <v>213</v>
      </c>
      <c r="H133" s="3">
        <v>758.09999999999991</v>
      </c>
      <c r="I133" s="8">
        <v>9</v>
      </c>
      <c r="J133" s="31">
        <v>711.92</v>
      </c>
      <c r="K133" s="8">
        <v>2.88</v>
      </c>
      <c r="L133" s="1">
        <v>2.04</v>
      </c>
      <c r="M133" s="8">
        <v>4.92</v>
      </c>
      <c r="N133" s="8">
        <v>1</v>
      </c>
      <c r="O133" s="8">
        <v>0</v>
      </c>
      <c r="P133" s="1">
        <v>0</v>
      </c>
      <c r="Q133" s="1">
        <v>0</v>
      </c>
      <c r="R133" s="1">
        <v>0</v>
      </c>
      <c r="S133" s="5">
        <v>0</v>
      </c>
      <c r="T133" s="90">
        <f t="shared" si="10"/>
        <v>4.92</v>
      </c>
    </row>
    <row r="134" spans="1:20" x14ac:dyDescent="0.25">
      <c r="A134" s="8">
        <v>9010</v>
      </c>
      <c r="B134" s="1" t="s">
        <v>23</v>
      </c>
      <c r="C134" s="8" t="s">
        <v>32</v>
      </c>
      <c r="D134" s="2">
        <v>43678</v>
      </c>
      <c r="E134" s="3">
        <v>5</v>
      </c>
      <c r="F134" s="3">
        <v>39</v>
      </c>
      <c r="G134" s="3">
        <v>213</v>
      </c>
      <c r="H134" s="3">
        <v>758.09999999999991</v>
      </c>
      <c r="I134" s="8">
        <v>3</v>
      </c>
      <c r="J134" s="31">
        <v>1035.95</v>
      </c>
      <c r="K134" s="8">
        <v>4.3899999999999997</v>
      </c>
      <c r="L134" s="1">
        <v>2.9300000000000006</v>
      </c>
      <c r="M134" s="8">
        <v>7.32</v>
      </c>
      <c r="N134" s="8">
        <v>3</v>
      </c>
      <c r="O134" s="8">
        <v>0</v>
      </c>
      <c r="P134" s="1">
        <v>0</v>
      </c>
      <c r="Q134" s="1">
        <v>0</v>
      </c>
      <c r="R134" s="1">
        <v>0</v>
      </c>
      <c r="S134" s="5">
        <v>0</v>
      </c>
      <c r="T134" s="90">
        <f t="shared" si="10"/>
        <v>7.32</v>
      </c>
    </row>
    <row r="135" spans="1:20" x14ac:dyDescent="0.25">
      <c r="A135" s="8">
        <v>9010</v>
      </c>
      <c r="B135" s="1" t="s">
        <v>23</v>
      </c>
      <c r="C135" s="8" t="s">
        <v>33</v>
      </c>
      <c r="D135" s="2">
        <v>43678</v>
      </c>
      <c r="E135" s="3">
        <v>5</v>
      </c>
      <c r="F135" s="3">
        <v>39</v>
      </c>
      <c r="G135" s="3">
        <v>213</v>
      </c>
      <c r="H135" s="3">
        <v>758.09999999999991</v>
      </c>
      <c r="I135" s="8">
        <v>7</v>
      </c>
      <c r="J135" s="31">
        <v>773.89</v>
      </c>
      <c r="K135" s="8">
        <v>2.61</v>
      </c>
      <c r="L135" s="1">
        <v>1.77</v>
      </c>
      <c r="M135" s="8">
        <v>4.38</v>
      </c>
      <c r="N135" s="8">
        <v>0</v>
      </c>
      <c r="O135" s="8">
        <v>0</v>
      </c>
      <c r="P135" s="1">
        <v>0</v>
      </c>
      <c r="Q135" s="1">
        <v>0</v>
      </c>
      <c r="R135" s="1">
        <v>0</v>
      </c>
      <c r="S135" s="5">
        <v>0</v>
      </c>
      <c r="T135" s="90">
        <f t="shared" si="10"/>
        <v>4.38</v>
      </c>
    </row>
    <row r="136" spans="1:20" x14ac:dyDescent="0.25">
      <c r="A136" s="8">
        <v>9010</v>
      </c>
      <c r="B136" s="1" t="s">
        <v>23</v>
      </c>
      <c r="C136" s="8" t="s">
        <v>35</v>
      </c>
      <c r="D136" s="2">
        <v>43678</v>
      </c>
      <c r="E136" s="3">
        <v>5</v>
      </c>
      <c r="F136" s="3">
        <v>39</v>
      </c>
      <c r="G136" s="3">
        <v>213</v>
      </c>
      <c r="H136" s="3">
        <v>758.09999999999991</v>
      </c>
      <c r="I136" s="8">
        <v>7</v>
      </c>
      <c r="J136" s="31">
        <v>744.87</v>
      </c>
      <c r="K136" s="8">
        <v>2.9</v>
      </c>
      <c r="L136" s="1">
        <v>1.8699999999999997</v>
      </c>
      <c r="M136" s="8">
        <v>4.7699999999999996</v>
      </c>
      <c r="N136" s="8">
        <v>3</v>
      </c>
      <c r="O136" s="8">
        <v>0</v>
      </c>
      <c r="P136" s="1">
        <v>0</v>
      </c>
      <c r="Q136" s="1">
        <v>0</v>
      </c>
      <c r="R136" s="1">
        <v>0</v>
      </c>
      <c r="S136" s="5">
        <v>0</v>
      </c>
      <c r="T136" s="90">
        <f t="shared" si="10"/>
        <v>4.7699999999999996</v>
      </c>
    </row>
    <row r="137" spans="1:20" x14ac:dyDescent="0.25">
      <c r="A137" s="8">
        <v>9002</v>
      </c>
      <c r="B137" s="1" t="s">
        <v>28</v>
      </c>
      <c r="C137" s="8" t="s">
        <v>31</v>
      </c>
      <c r="D137" s="2">
        <v>43678</v>
      </c>
      <c r="E137" s="3">
        <v>5</v>
      </c>
      <c r="F137" s="3">
        <v>39</v>
      </c>
      <c r="G137" s="3">
        <v>213</v>
      </c>
      <c r="H137" s="3">
        <v>758.09999999999991</v>
      </c>
      <c r="I137" s="8">
        <v>7</v>
      </c>
      <c r="J137" s="31">
        <v>881.52</v>
      </c>
      <c r="K137" s="8">
        <v>3.28</v>
      </c>
      <c r="L137" s="1">
        <v>1.73</v>
      </c>
      <c r="M137" s="8">
        <v>5.01</v>
      </c>
      <c r="N137" s="8">
        <v>0</v>
      </c>
      <c r="O137" s="8">
        <v>0</v>
      </c>
      <c r="P137" s="1">
        <v>0</v>
      </c>
      <c r="Q137" s="1">
        <v>0</v>
      </c>
      <c r="R137" s="1">
        <v>0</v>
      </c>
      <c r="S137" s="5">
        <v>0</v>
      </c>
      <c r="T137" s="90">
        <f t="shared" si="10"/>
        <v>5.01</v>
      </c>
    </row>
    <row r="138" spans="1:20" x14ac:dyDescent="0.25">
      <c r="A138" s="8">
        <v>9002</v>
      </c>
      <c r="B138" s="1" t="s">
        <v>28</v>
      </c>
      <c r="C138" s="8" t="s">
        <v>32</v>
      </c>
      <c r="D138" s="2">
        <v>43678</v>
      </c>
      <c r="E138" s="3">
        <v>5</v>
      </c>
      <c r="F138" s="3">
        <v>39</v>
      </c>
      <c r="G138" s="3">
        <v>213</v>
      </c>
      <c r="H138" s="3">
        <v>758.09999999999991</v>
      </c>
      <c r="I138" s="8">
        <v>8</v>
      </c>
      <c r="J138" s="31">
        <v>979.19</v>
      </c>
      <c r="K138" s="8">
        <v>3.19</v>
      </c>
      <c r="L138" s="1">
        <v>1.9600000000000004</v>
      </c>
      <c r="M138" s="8">
        <v>5.15</v>
      </c>
      <c r="N138" s="8">
        <v>0</v>
      </c>
      <c r="O138" s="8">
        <v>0</v>
      </c>
      <c r="P138" s="1">
        <v>0</v>
      </c>
      <c r="Q138" s="1">
        <v>0</v>
      </c>
      <c r="R138" s="1">
        <v>0</v>
      </c>
      <c r="S138" s="5">
        <v>0</v>
      </c>
      <c r="T138" s="90">
        <f t="shared" si="10"/>
        <v>5.15</v>
      </c>
    </row>
    <row r="139" spans="1:20" x14ac:dyDescent="0.25">
      <c r="A139" s="8">
        <v>9002</v>
      </c>
      <c r="B139" s="1" t="s">
        <v>28</v>
      </c>
      <c r="C139" s="8" t="s">
        <v>34</v>
      </c>
      <c r="D139" s="2">
        <v>43678</v>
      </c>
      <c r="E139" s="3">
        <v>5</v>
      </c>
      <c r="F139" s="3">
        <v>39</v>
      </c>
      <c r="G139" s="3">
        <v>213</v>
      </c>
      <c r="H139" s="3">
        <v>758.09999999999991</v>
      </c>
      <c r="I139" s="8">
        <v>8</v>
      </c>
      <c r="J139" s="31">
        <v>1225.3399999999999</v>
      </c>
      <c r="K139" s="8">
        <v>4.63</v>
      </c>
      <c r="L139" s="1">
        <v>2.5</v>
      </c>
      <c r="M139" s="8">
        <v>7.13</v>
      </c>
      <c r="N139" s="8">
        <v>2</v>
      </c>
      <c r="O139" s="8">
        <v>0</v>
      </c>
      <c r="P139" s="1">
        <v>0</v>
      </c>
      <c r="Q139" s="1">
        <v>0</v>
      </c>
      <c r="R139" s="1">
        <v>0</v>
      </c>
      <c r="S139" s="5">
        <v>0</v>
      </c>
      <c r="T139" s="90">
        <f t="shared" si="10"/>
        <v>7.13</v>
      </c>
    </row>
    <row r="140" spans="1:20" x14ac:dyDescent="0.25">
      <c r="A140" s="8">
        <v>9002</v>
      </c>
      <c r="B140" s="1" t="s">
        <v>28</v>
      </c>
      <c r="C140" s="8" t="s">
        <v>35</v>
      </c>
      <c r="D140" s="2">
        <v>43678</v>
      </c>
      <c r="E140" s="3">
        <v>5</v>
      </c>
      <c r="F140" s="3">
        <v>39</v>
      </c>
      <c r="G140" s="3">
        <v>213</v>
      </c>
      <c r="H140" s="3">
        <v>758.09999999999991</v>
      </c>
      <c r="I140" s="8">
        <v>7</v>
      </c>
      <c r="J140" s="31">
        <v>970.95</v>
      </c>
      <c r="K140" s="8">
        <v>3.37</v>
      </c>
      <c r="L140" s="1">
        <v>1.9699999999999998</v>
      </c>
      <c r="M140" s="8">
        <v>5.34</v>
      </c>
      <c r="N140" s="8">
        <v>0</v>
      </c>
      <c r="O140" s="8">
        <v>0</v>
      </c>
      <c r="P140" s="1">
        <v>0</v>
      </c>
      <c r="Q140" s="1">
        <v>0</v>
      </c>
      <c r="R140" s="1">
        <v>0</v>
      </c>
      <c r="S140" s="5">
        <v>0</v>
      </c>
      <c r="T140" s="90">
        <f t="shared" ref="T140:T203" si="11">SUM(K140,L140,P140)</f>
        <v>5.34</v>
      </c>
    </row>
    <row r="141" spans="1:20" x14ac:dyDescent="0.25">
      <c r="A141" s="8">
        <v>9007</v>
      </c>
      <c r="B141" s="1" t="s">
        <v>28</v>
      </c>
      <c r="C141" s="8" t="s">
        <v>31</v>
      </c>
      <c r="D141" s="2">
        <v>43678</v>
      </c>
      <c r="E141" s="3">
        <v>5</v>
      </c>
      <c r="F141" s="3">
        <v>39</v>
      </c>
      <c r="G141" s="3">
        <v>213</v>
      </c>
      <c r="H141" s="3">
        <v>758.09999999999991</v>
      </c>
      <c r="I141" s="8">
        <v>8</v>
      </c>
      <c r="J141" s="31">
        <v>1157.25</v>
      </c>
      <c r="K141" s="8">
        <v>4.59</v>
      </c>
      <c r="L141" s="1">
        <v>2.9800000000000004</v>
      </c>
      <c r="M141" s="8">
        <v>7.57</v>
      </c>
      <c r="N141" s="8">
        <v>0</v>
      </c>
      <c r="O141" s="8">
        <v>0</v>
      </c>
      <c r="P141" s="1">
        <v>0</v>
      </c>
      <c r="Q141" s="1">
        <v>0</v>
      </c>
      <c r="R141" s="1">
        <v>0</v>
      </c>
      <c r="S141" s="5">
        <v>0</v>
      </c>
      <c r="T141" s="90">
        <f t="shared" si="11"/>
        <v>7.57</v>
      </c>
    </row>
    <row r="142" spans="1:20" x14ac:dyDescent="0.25">
      <c r="A142" s="8">
        <v>9007</v>
      </c>
      <c r="B142" s="1" t="s">
        <v>28</v>
      </c>
      <c r="C142" s="8" t="s">
        <v>32</v>
      </c>
      <c r="D142" s="2">
        <v>43678</v>
      </c>
      <c r="E142" s="3">
        <v>5</v>
      </c>
      <c r="F142" s="3">
        <v>39</v>
      </c>
      <c r="G142" s="3">
        <v>213</v>
      </c>
      <c r="H142" s="3">
        <v>758.09999999999991</v>
      </c>
      <c r="I142" s="8">
        <v>7</v>
      </c>
      <c r="J142" s="31">
        <v>1020.01</v>
      </c>
      <c r="K142" s="8">
        <v>3.72</v>
      </c>
      <c r="L142" s="1">
        <v>2.1999999999999997</v>
      </c>
      <c r="M142" s="8">
        <v>5.92</v>
      </c>
      <c r="N142" s="8">
        <v>0</v>
      </c>
      <c r="O142" s="8">
        <v>0</v>
      </c>
      <c r="P142" s="1">
        <v>0</v>
      </c>
      <c r="Q142" s="1">
        <v>0</v>
      </c>
      <c r="R142" s="1">
        <v>0</v>
      </c>
      <c r="S142" s="5">
        <v>0</v>
      </c>
      <c r="T142" s="90">
        <f t="shared" si="11"/>
        <v>5.92</v>
      </c>
    </row>
    <row r="143" spans="1:20" x14ac:dyDescent="0.25">
      <c r="A143" s="8">
        <v>9007</v>
      </c>
      <c r="B143" s="1" t="s">
        <v>28</v>
      </c>
      <c r="C143" s="8" t="s">
        <v>33</v>
      </c>
      <c r="D143" s="2">
        <v>43678</v>
      </c>
      <c r="E143" s="3">
        <v>5</v>
      </c>
      <c r="F143" s="3">
        <v>39</v>
      </c>
      <c r="G143" s="3">
        <v>213</v>
      </c>
      <c r="H143" s="3">
        <v>758.09999999999991</v>
      </c>
      <c r="I143" s="8">
        <v>7</v>
      </c>
      <c r="J143" s="31">
        <v>1017.21</v>
      </c>
      <c r="K143" s="8">
        <v>3.85</v>
      </c>
      <c r="L143" s="1">
        <v>2.2799999999999998</v>
      </c>
      <c r="M143" s="8">
        <v>6.13</v>
      </c>
      <c r="N143" s="8">
        <v>0</v>
      </c>
      <c r="O143" s="8">
        <v>0</v>
      </c>
      <c r="P143" s="1">
        <v>0</v>
      </c>
      <c r="Q143" s="1">
        <v>0</v>
      </c>
      <c r="R143" s="1">
        <v>0</v>
      </c>
      <c r="S143" s="5">
        <v>0</v>
      </c>
      <c r="T143" s="90">
        <f t="shared" si="11"/>
        <v>6.13</v>
      </c>
    </row>
    <row r="144" spans="1:20" x14ac:dyDescent="0.25">
      <c r="A144" s="8">
        <v>9007</v>
      </c>
      <c r="B144" s="1" t="s">
        <v>28</v>
      </c>
      <c r="C144" s="8" t="s">
        <v>34</v>
      </c>
      <c r="D144" s="2">
        <v>43678</v>
      </c>
      <c r="E144" s="3">
        <v>5</v>
      </c>
      <c r="F144" s="3">
        <v>39</v>
      </c>
      <c r="G144" s="3">
        <v>213</v>
      </c>
      <c r="H144" s="3">
        <v>758.09999999999991</v>
      </c>
      <c r="I144" s="8">
        <v>7</v>
      </c>
      <c r="J144" s="31">
        <v>834.22</v>
      </c>
      <c r="K144" s="8">
        <v>2.86</v>
      </c>
      <c r="L144" s="1">
        <v>1.7399999999999998</v>
      </c>
      <c r="M144" s="8">
        <v>4.5999999999999996</v>
      </c>
      <c r="N144" s="8">
        <v>0</v>
      </c>
      <c r="O144" s="8">
        <v>0</v>
      </c>
      <c r="P144" s="1">
        <v>0</v>
      </c>
      <c r="Q144" s="1">
        <v>0</v>
      </c>
      <c r="R144" s="1">
        <v>0</v>
      </c>
      <c r="S144" s="5">
        <v>0</v>
      </c>
      <c r="T144" s="90">
        <f t="shared" si="11"/>
        <v>4.5999999999999996</v>
      </c>
    </row>
    <row r="145" spans="1:20" x14ac:dyDescent="0.25">
      <c r="A145" s="8">
        <v>9007</v>
      </c>
      <c r="B145" s="1" t="s">
        <v>28</v>
      </c>
      <c r="C145" s="8" t="s">
        <v>35</v>
      </c>
      <c r="D145" s="2">
        <v>43678</v>
      </c>
      <c r="E145" s="3">
        <v>5</v>
      </c>
      <c r="F145" s="3">
        <v>39</v>
      </c>
      <c r="G145" s="3">
        <v>213</v>
      </c>
      <c r="H145" s="3">
        <v>758.09999999999991</v>
      </c>
      <c r="I145" s="8">
        <v>8</v>
      </c>
      <c r="J145" s="31">
        <v>846.49</v>
      </c>
      <c r="K145" s="8">
        <v>3.11</v>
      </c>
      <c r="L145" s="1">
        <v>1.9600000000000004</v>
      </c>
      <c r="M145" s="8">
        <v>5.07</v>
      </c>
      <c r="N145" s="8">
        <v>0</v>
      </c>
      <c r="O145" s="8">
        <v>0</v>
      </c>
      <c r="P145" s="1">
        <v>0</v>
      </c>
      <c r="Q145" s="1">
        <v>0</v>
      </c>
      <c r="R145" s="1">
        <v>0</v>
      </c>
      <c r="S145" s="5">
        <v>0</v>
      </c>
      <c r="T145" s="90">
        <f t="shared" si="11"/>
        <v>5.07</v>
      </c>
    </row>
    <row r="146" spans="1:20" x14ac:dyDescent="0.25">
      <c r="A146" s="8">
        <v>9012</v>
      </c>
      <c r="B146" s="1" t="s">
        <v>28</v>
      </c>
      <c r="C146" s="8" t="s">
        <v>32</v>
      </c>
      <c r="D146" s="2">
        <v>43678</v>
      </c>
      <c r="E146" s="3">
        <v>5</v>
      </c>
      <c r="F146" s="3">
        <v>39</v>
      </c>
      <c r="G146" s="3">
        <v>213</v>
      </c>
      <c r="H146" s="3">
        <v>758.09999999999991</v>
      </c>
      <c r="I146" s="8">
        <v>9</v>
      </c>
      <c r="J146" s="31">
        <v>1267.0899999999999</v>
      </c>
      <c r="K146" s="8">
        <v>4.45</v>
      </c>
      <c r="L146" s="1">
        <v>2.8099999999999996</v>
      </c>
      <c r="M146" s="8">
        <v>7.26</v>
      </c>
      <c r="N146" s="8">
        <v>0</v>
      </c>
      <c r="O146" s="8">
        <v>0</v>
      </c>
      <c r="P146" s="1">
        <v>0</v>
      </c>
      <c r="Q146" s="1">
        <v>0</v>
      </c>
      <c r="R146" s="1">
        <v>0</v>
      </c>
      <c r="S146" s="5">
        <v>0</v>
      </c>
      <c r="T146" s="90">
        <f t="shared" si="11"/>
        <v>7.26</v>
      </c>
    </row>
    <row r="147" spans="1:20" x14ac:dyDescent="0.25">
      <c r="A147" s="8">
        <v>9012</v>
      </c>
      <c r="B147" s="1" t="s">
        <v>28</v>
      </c>
      <c r="C147" s="8" t="s">
        <v>33</v>
      </c>
      <c r="D147" s="2">
        <v>43678</v>
      </c>
      <c r="E147" s="3">
        <v>5</v>
      </c>
      <c r="F147" s="3">
        <v>39</v>
      </c>
      <c r="G147" s="3">
        <v>213</v>
      </c>
      <c r="H147" s="3">
        <v>758.09999999999991</v>
      </c>
      <c r="I147" s="8">
        <v>9</v>
      </c>
      <c r="J147" s="31">
        <v>767.24</v>
      </c>
      <c r="K147" s="8">
        <v>3.09</v>
      </c>
      <c r="L147" s="1">
        <v>1.63</v>
      </c>
      <c r="M147" s="8">
        <v>4.72</v>
      </c>
      <c r="N147" s="8">
        <v>0</v>
      </c>
      <c r="O147" s="8">
        <v>0</v>
      </c>
      <c r="P147" s="1">
        <v>0</v>
      </c>
      <c r="Q147" s="1">
        <v>0</v>
      </c>
      <c r="R147" s="1">
        <v>0</v>
      </c>
      <c r="S147" s="5">
        <v>0</v>
      </c>
      <c r="T147" s="90">
        <f t="shared" si="11"/>
        <v>4.72</v>
      </c>
    </row>
    <row r="148" spans="1:20" x14ac:dyDescent="0.25">
      <c r="A148" s="8">
        <v>9012</v>
      </c>
      <c r="B148" s="1" t="s">
        <v>28</v>
      </c>
      <c r="C148" s="8" t="s">
        <v>34</v>
      </c>
      <c r="D148" s="2">
        <v>43678</v>
      </c>
      <c r="E148" s="3">
        <v>5</v>
      </c>
      <c r="F148" s="3">
        <v>39</v>
      </c>
      <c r="G148" s="3">
        <v>213</v>
      </c>
      <c r="H148" s="3">
        <v>758.09999999999991</v>
      </c>
      <c r="I148" s="8">
        <v>7</v>
      </c>
      <c r="J148" s="31">
        <v>837.35</v>
      </c>
      <c r="K148" s="8">
        <v>3.31</v>
      </c>
      <c r="L148" s="1">
        <v>1.69</v>
      </c>
      <c r="M148" s="8">
        <v>5</v>
      </c>
      <c r="N148" s="8">
        <v>0</v>
      </c>
      <c r="O148" s="8">
        <v>0</v>
      </c>
      <c r="P148" s="1">
        <v>0</v>
      </c>
      <c r="Q148" s="1">
        <v>0</v>
      </c>
      <c r="R148" s="1">
        <v>0</v>
      </c>
      <c r="S148" s="5">
        <v>0</v>
      </c>
      <c r="T148" s="90">
        <f t="shared" si="11"/>
        <v>5</v>
      </c>
    </row>
    <row r="149" spans="1:20" x14ac:dyDescent="0.25">
      <c r="A149" s="8">
        <v>9012</v>
      </c>
      <c r="B149" s="1" t="s">
        <v>28</v>
      </c>
      <c r="C149" s="8" t="s">
        <v>35</v>
      </c>
      <c r="D149" s="2">
        <v>43678</v>
      </c>
      <c r="E149" s="3">
        <v>5</v>
      </c>
      <c r="F149" s="3">
        <v>39</v>
      </c>
      <c r="G149" s="3">
        <v>213</v>
      </c>
      <c r="H149" s="3">
        <v>758.09999999999991</v>
      </c>
      <c r="I149" s="8">
        <v>7</v>
      </c>
      <c r="J149" s="31">
        <v>958.57</v>
      </c>
      <c r="K149" s="8">
        <v>3.51</v>
      </c>
      <c r="L149" s="1">
        <v>1.8399999999999999</v>
      </c>
      <c r="M149" s="8">
        <v>5.35</v>
      </c>
      <c r="N149" s="8">
        <v>0</v>
      </c>
      <c r="O149" s="8">
        <v>0</v>
      </c>
      <c r="P149" s="1">
        <v>0</v>
      </c>
      <c r="Q149" s="1">
        <v>0</v>
      </c>
      <c r="R149" s="1">
        <v>0</v>
      </c>
      <c r="S149" s="5">
        <v>0</v>
      </c>
      <c r="T149" s="90">
        <f t="shared" si="11"/>
        <v>5.35</v>
      </c>
    </row>
    <row r="150" spans="1:20" x14ac:dyDescent="0.25">
      <c r="A150" s="8">
        <v>9003</v>
      </c>
      <c r="B150" s="1" t="s">
        <v>29</v>
      </c>
      <c r="C150" s="8" t="s">
        <v>31</v>
      </c>
      <c r="D150" s="2">
        <v>43678</v>
      </c>
      <c r="E150" s="3">
        <v>5</v>
      </c>
      <c r="F150" s="3">
        <v>39</v>
      </c>
      <c r="G150" s="3">
        <v>213</v>
      </c>
      <c r="H150" s="3">
        <v>758.09999999999991</v>
      </c>
      <c r="I150" s="8">
        <v>6</v>
      </c>
      <c r="J150" s="31">
        <v>838.28</v>
      </c>
      <c r="K150" s="8">
        <v>3.03</v>
      </c>
      <c r="L150" s="1">
        <v>1.77</v>
      </c>
      <c r="M150" s="8">
        <v>4.8</v>
      </c>
      <c r="N150" s="8">
        <v>0</v>
      </c>
      <c r="O150" s="8">
        <v>0</v>
      </c>
      <c r="P150" s="1">
        <v>0</v>
      </c>
      <c r="Q150" s="1">
        <v>0</v>
      </c>
      <c r="R150" s="1">
        <v>0</v>
      </c>
      <c r="S150" s="5">
        <v>0</v>
      </c>
      <c r="T150" s="90">
        <f t="shared" si="11"/>
        <v>4.8</v>
      </c>
    </row>
    <row r="151" spans="1:20" x14ac:dyDescent="0.25">
      <c r="A151" s="8">
        <v>9003</v>
      </c>
      <c r="B151" s="1" t="s">
        <v>29</v>
      </c>
      <c r="C151" s="8" t="s">
        <v>32</v>
      </c>
      <c r="D151" s="2">
        <v>43678</v>
      </c>
      <c r="E151" s="3">
        <v>5</v>
      </c>
      <c r="F151" s="3">
        <v>39</v>
      </c>
      <c r="G151" s="3">
        <v>213</v>
      </c>
      <c r="H151" s="3">
        <v>758.09999999999991</v>
      </c>
      <c r="I151" s="8">
        <v>6</v>
      </c>
      <c r="J151" s="31">
        <v>588.80999999999995</v>
      </c>
      <c r="K151" s="8">
        <v>1.89</v>
      </c>
      <c r="L151" s="1">
        <v>1.1300000000000001</v>
      </c>
      <c r="M151" s="8">
        <v>3.02</v>
      </c>
      <c r="N151" s="8">
        <v>0</v>
      </c>
      <c r="O151" s="8">
        <v>0</v>
      </c>
      <c r="P151" s="1">
        <v>0</v>
      </c>
      <c r="Q151" s="1">
        <v>0</v>
      </c>
      <c r="R151" s="1">
        <v>0</v>
      </c>
      <c r="S151" s="5">
        <v>0</v>
      </c>
      <c r="T151" s="90">
        <f t="shared" si="11"/>
        <v>3.02</v>
      </c>
    </row>
    <row r="152" spans="1:20" x14ac:dyDescent="0.25">
      <c r="A152" s="8">
        <v>9003</v>
      </c>
      <c r="B152" s="1" t="s">
        <v>29</v>
      </c>
      <c r="C152" s="8" t="s">
        <v>33</v>
      </c>
      <c r="D152" s="2">
        <v>43678</v>
      </c>
      <c r="E152" s="3">
        <v>5</v>
      </c>
      <c r="F152" s="3">
        <v>39</v>
      </c>
      <c r="G152" s="3">
        <v>213</v>
      </c>
      <c r="H152" s="3">
        <v>758.09999999999991</v>
      </c>
      <c r="I152" s="8">
        <v>6</v>
      </c>
      <c r="J152" s="31">
        <v>728.47</v>
      </c>
      <c r="K152" s="8">
        <v>2.68</v>
      </c>
      <c r="L152" s="1">
        <v>1.3599999999999999</v>
      </c>
      <c r="M152" s="8">
        <v>4.04</v>
      </c>
      <c r="N152" s="8">
        <v>0</v>
      </c>
      <c r="O152" s="8">
        <v>0</v>
      </c>
      <c r="P152" s="1">
        <v>0</v>
      </c>
      <c r="Q152" s="1">
        <v>0</v>
      </c>
      <c r="R152" s="1">
        <v>0</v>
      </c>
      <c r="S152" s="5">
        <v>0</v>
      </c>
      <c r="T152" s="90">
        <f t="shared" si="11"/>
        <v>4.04</v>
      </c>
    </row>
    <row r="153" spans="1:20" x14ac:dyDescent="0.25">
      <c r="A153" s="8">
        <v>9003</v>
      </c>
      <c r="B153" s="1" t="s">
        <v>29</v>
      </c>
      <c r="C153" s="8" t="s">
        <v>34</v>
      </c>
      <c r="D153" s="2">
        <v>43678</v>
      </c>
      <c r="E153" s="3">
        <v>5</v>
      </c>
      <c r="F153" s="3">
        <v>39</v>
      </c>
      <c r="G153" s="3">
        <v>213</v>
      </c>
      <c r="H153" s="3">
        <v>758.09999999999991</v>
      </c>
      <c r="I153" s="8">
        <v>6</v>
      </c>
      <c r="J153" s="31">
        <v>670.35</v>
      </c>
      <c r="K153" s="8">
        <v>2.37</v>
      </c>
      <c r="L153" s="1">
        <v>1.3599999999999999</v>
      </c>
      <c r="M153" s="8">
        <v>3.73</v>
      </c>
      <c r="N153" s="8">
        <v>0</v>
      </c>
      <c r="O153" s="8">
        <v>0</v>
      </c>
      <c r="P153" s="1">
        <v>0</v>
      </c>
      <c r="Q153" s="1">
        <v>0</v>
      </c>
      <c r="R153" s="1">
        <v>0</v>
      </c>
      <c r="S153" s="5">
        <v>0</v>
      </c>
      <c r="T153" s="90">
        <f t="shared" si="11"/>
        <v>3.73</v>
      </c>
    </row>
    <row r="154" spans="1:20" x14ac:dyDescent="0.25">
      <c r="A154" s="8">
        <v>9003</v>
      </c>
      <c r="B154" s="1" t="s">
        <v>29</v>
      </c>
      <c r="C154" s="8" t="s">
        <v>35</v>
      </c>
      <c r="D154" s="2">
        <v>43678</v>
      </c>
      <c r="E154" s="3">
        <v>5</v>
      </c>
      <c r="F154" s="3">
        <v>39</v>
      </c>
      <c r="G154" s="3">
        <v>213</v>
      </c>
      <c r="H154" s="3">
        <v>758.09999999999991</v>
      </c>
      <c r="I154" s="8">
        <v>8</v>
      </c>
      <c r="J154" s="31">
        <v>993.74</v>
      </c>
      <c r="K154" s="8">
        <v>3.61</v>
      </c>
      <c r="L154" s="1">
        <v>2.0500000000000003</v>
      </c>
      <c r="M154" s="8">
        <v>5.66</v>
      </c>
      <c r="N154" s="8">
        <v>2</v>
      </c>
      <c r="O154" s="8">
        <v>0</v>
      </c>
      <c r="P154" s="1">
        <v>0</v>
      </c>
      <c r="Q154" s="1">
        <v>0</v>
      </c>
      <c r="R154" s="1">
        <v>0</v>
      </c>
      <c r="S154" s="5">
        <v>0</v>
      </c>
      <c r="T154" s="90">
        <f t="shared" si="11"/>
        <v>5.66</v>
      </c>
    </row>
    <row r="155" spans="1:20" x14ac:dyDescent="0.25">
      <c r="A155" s="8">
        <v>9006</v>
      </c>
      <c r="B155" s="1" t="s">
        <v>29</v>
      </c>
      <c r="C155" s="8" t="s">
        <v>31</v>
      </c>
      <c r="D155" s="2">
        <v>43678</v>
      </c>
      <c r="E155" s="3">
        <v>5</v>
      </c>
      <c r="F155" s="3">
        <v>39</v>
      </c>
      <c r="G155" s="3">
        <v>213</v>
      </c>
      <c r="H155" s="3">
        <v>758.09999999999991</v>
      </c>
      <c r="I155" s="8">
        <v>6</v>
      </c>
      <c r="J155" s="31">
        <v>700.25</v>
      </c>
      <c r="K155" s="8">
        <v>2.67</v>
      </c>
      <c r="L155" s="1">
        <v>1.5200000000000005</v>
      </c>
      <c r="M155" s="8">
        <v>4.1900000000000004</v>
      </c>
      <c r="N155" s="8">
        <v>0</v>
      </c>
      <c r="O155" s="8">
        <v>0</v>
      </c>
      <c r="P155" s="1">
        <v>0</v>
      </c>
      <c r="Q155" s="1">
        <v>0</v>
      </c>
      <c r="R155" s="1">
        <v>0</v>
      </c>
      <c r="S155" s="5">
        <v>0</v>
      </c>
      <c r="T155" s="90">
        <f t="shared" si="11"/>
        <v>4.1900000000000004</v>
      </c>
    </row>
    <row r="156" spans="1:20" x14ac:dyDescent="0.25">
      <c r="A156" s="8">
        <v>9006</v>
      </c>
      <c r="B156" s="1" t="s">
        <v>29</v>
      </c>
      <c r="C156" s="8" t="s">
        <v>32</v>
      </c>
      <c r="D156" s="2">
        <v>43678</v>
      </c>
      <c r="E156" s="3">
        <v>5</v>
      </c>
      <c r="F156" s="3">
        <v>39</v>
      </c>
      <c r="G156" s="3">
        <v>213</v>
      </c>
      <c r="H156" s="3">
        <v>758.09999999999991</v>
      </c>
      <c r="I156" s="8">
        <v>2</v>
      </c>
      <c r="J156" s="31">
        <v>1030.3599999999999</v>
      </c>
      <c r="K156" s="8">
        <v>4.12</v>
      </c>
      <c r="L156" s="1">
        <v>2.21</v>
      </c>
      <c r="M156" s="8">
        <v>6.33</v>
      </c>
      <c r="N156" s="8">
        <v>2</v>
      </c>
      <c r="O156" s="8">
        <v>0</v>
      </c>
      <c r="P156" s="1">
        <v>0</v>
      </c>
      <c r="Q156" s="1">
        <v>0</v>
      </c>
      <c r="R156" s="1">
        <v>0</v>
      </c>
      <c r="S156" s="5">
        <v>0</v>
      </c>
      <c r="T156" s="90">
        <f t="shared" si="11"/>
        <v>6.33</v>
      </c>
    </row>
    <row r="157" spans="1:20" x14ac:dyDescent="0.25">
      <c r="A157" s="8">
        <v>9006</v>
      </c>
      <c r="B157" s="1" t="s">
        <v>29</v>
      </c>
      <c r="C157" s="8" t="s">
        <v>33</v>
      </c>
      <c r="D157" s="2">
        <v>43678</v>
      </c>
      <c r="E157" s="3">
        <v>5</v>
      </c>
      <c r="F157" s="3">
        <v>39</v>
      </c>
      <c r="G157" s="3">
        <v>213</v>
      </c>
      <c r="H157" s="3">
        <v>758.09999999999991</v>
      </c>
      <c r="I157" s="8">
        <v>9</v>
      </c>
      <c r="J157" s="31">
        <v>1074.18</v>
      </c>
      <c r="K157" s="8">
        <v>4.43</v>
      </c>
      <c r="L157" s="1">
        <v>2.4700000000000006</v>
      </c>
      <c r="M157" s="8">
        <v>6.9</v>
      </c>
      <c r="N157" s="8">
        <v>2</v>
      </c>
      <c r="O157" s="8">
        <v>0</v>
      </c>
      <c r="P157" s="1">
        <v>0</v>
      </c>
      <c r="Q157" s="1">
        <v>0</v>
      </c>
      <c r="R157" s="1">
        <v>0</v>
      </c>
      <c r="S157" s="5">
        <v>0</v>
      </c>
      <c r="T157" s="90">
        <f t="shared" si="11"/>
        <v>6.9</v>
      </c>
    </row>
    <row r="158" spans="1:20" x14ac:dyDescent="0.25">
      <c r="A158" s="8">
        <v>9006</v>
      </c>
      <c r="B158" s="1" t="s">
        <v>29</v>
      </c>
      <c r="C158" s="8" t="s">
        <v>34</v>
      </c>
      <c r="D158" s="2">
        <v>43678</v>
      </c>
      <c r="E158" s="3">
        <v>5</v>
      </c>
      <c r="F158" s="3">
        <v>39</v>
      </c>
      <c r="G158" s="3">
        <v>213</v>
      </c>
      <c r="H158" s="3">
        <v>758.09999999999991</v>
      </c>
      <c r="I158" s="8">
        <v>8</v>
      </c>
      <c r="J158" s="31">
        <v>837.75</v>
      </c>
      <c r="K158" s="8">
        <v>2.6</v>
      </c>
      <c r="L158" s="1">
        <v>1.5699999999999998</v>
      </c>
      <c r="M158" s="8">
        <v>4.17</v>
      </c>
      <c r="N158" s="8">
        <v>0</v>
      </c>
      <c r="O158" s="8">
        <v>0</v>
      </c>
      <c r="P158" s="1">
        <v>0</v>
      </c>
      <c r="Q158" s="1">
        <v>0</v>
      </c>
      <c r="R158" s="1">
        <v>0</v>
      </c>
      <c r="S158" s="5">
        <v>0</v>
      </c>
      <c r="T158" s="90">
        <f t="shared" si="11"/>
        <v>4.17</v>
      </c>
    </row>
    <row r="159" spans="1:20" x14ac:dyDescent="0.25">
      <c r="A159" s="8">
        <v>9006</v>
      </c>
      <c r="B159" s="1" t="s">
        <v>29</v>
      </c>
      <c r="C159" s="8" t="s">
        <v>35</v>
      </c>
      <c r="D159" s="2">
        <v>43678</v>
      </c>
      <c r="E159" s="3">
        <v>5</v>
      </c>
      <c r="F159" s="3">
        <v>39</v>
      </c>
      <c r="G159" s="3">
        <v>213</v>
      </c>
      <c r="H159" s="3">
        <v>758.09999999999991</v>
      </c>
      <c r="I159" s="8">
        <v>6</v>
      </c>
      <c r="J159" s="31">
        <v>586.23</v>
      </c>
      <c r="K159" s="8">
        <v>2.0099999999999998</v>
      </c>
      <c r="L159" s="1">
        <v>1.29</v>
      </c>
      <c r="M159" s="8">
        <v>3.3</v>
      </c>
      <c r="N159" s="8">
        <v>1</v>
      </c>
      <c r="O159" s="8">
        <v>0</v>
      </c>
      <c r="P159" s="1">
        <v>0</v>
      </c>
      <c r="Q159" s="1">
        <v>0</v>
      </c>
      <c r="R159" s="1">
        <v>0</v>
      </c>
      <c r="S159" s="5">
        <v>0</v>
      </c>
      <c r="T159" s="90">
        <f t="shared" si="11"/>
        <v>3.3</v>
      </c>
    </row>
    <row r="160" spans="1:20" x14ac:dyDescent="0.25">
      <c r="A160" s="8">
        <v>9009</v>
      </c>
      <c r="B160" s="1" t="s">
        <v>29</v>
      </c>
      <c r="C160" s="8" t="s">
        <v>32</v>
      </c>
      <c r="D160" s="2">
        <v>43678</v>
      </c>
      <c r="E160" s="3">
        <v>5</v>
      </c>
      <c r="F160" s="3">
        <v>39</v>
      </c>
      <c r="G160" s="3">
        <v>213</v>
      </c>
      <c r="H160" s="3">
        <v>758.09999999999991</v>
      </c>
      <c r="I160" s="8">
        <v>8</v>
      </c>
      <c r="J160" s="31">
        <v>852.68</v>
      </c>
      <c r="K160" s="8">
        <v>2.98</v>
      </c>
      <c r="L160" s="1">
        <v>1.5500000000000003</v>
      </c>
      <c r="M160" s="8">
        <v>4.53</v>
      </c>
      <c r="N160" s="8">
        <v>0</v>
      </c>
      <c r="O160" s="8">
        <v>0</v>
      </c>
      <c r="P160" s="1">
        <v>0</v>
      </c>
      <c r="Q160" s="1">
        <v>0</v>
      </c>
      <c r="R160" s="1">
        <v>0</v>
      </c>
      <c r="S160" s="5">
        <v>0</v>
      </c>
      <c r="T160" s="90">
        <f t="shared" si="11"/>
        <v>4.53</v>
      </c>
    </row>
    <row r="161" spans="1:20" x14ac:dyDescent="0.25">
      <c r="A161" s="8">
        <v>9009</v>
      </c>
      <c r="B161" s="1" t="s">
        <v>29</v>
      </c>
      <c r="C161" s="8" t="s">
        <v>33</v>
      </c>
      <c r="D161" s="2">
        <v>43678</v>
      </c>
      <c r="E161" s="3">
        <v>5</v>
      </c>
      <c r="F161" s="3">
        <v>39</v>
      </c>
      <c r="G161" s="3">
        <v>213</v>
      </c>
      <c r="H161" s="3">
        <v>758.09999999999991</v>
      </c>
      <c r="I161" s="8">
        <v>9</v>
      </c>
      <c r="J161" s="31">
        <v>973.67</v>
      </c>
      <c r="K161" s="8">
        <v>3.38</v>
      </c>
      <c r="L161" s="1">
        <v>1.9100000000000001</v>
      </c>
      <c r="M161" s="8">
        <v>5.29</v>
      </c>
      <c r="N161" s="8">
        <v>0</v>
      </c>
      <c r="O161" s="8">
        <v>0</v>
      </c>
      <c r="P161" s="1">
        <v>0</v>
      </c>
      <c r="Q161" s="1">
        <v>0</v>
      </c>
      <c r="R161" s="1">
        <v>0</v>
      </c>
      <c r="S161" s="5">
        <v>0</v>
      </c>
      <c r="T161" s="90">
        <f t="shared" si="11"/>
        <v>5.29</v>
      </c>
    </row>
    <row r="162" spans="1:20" x14ac:dyDescent="0.25">
      <c r="A162" s="8">
        <v>9009</v>
      </c>
      <c r="B162" s="1" t="s">
        <v>29</v>
      </c>
      <c r="C162" s="8" t="s">
        <v>34</v>
      </c>
      <c r="D162" s="2">
        <v>43678</v>
      </c>
      <c r="E162" s="3">
        <v>5</v>
      </c>
      <c r="F162" s="3">
        <v>39</v>
      </c>
      <c r="G162" s="3">
        <v>213</v>
      </c>
      <c r="H162" s="3">
        <v>758.09999999999991</v>
      </c>
      <c r="I162" s="8">
        <v>8</v>
      </c>
      <c r="J162" s="31">
        <v>895.31</v>
      </c>
      <c r="K162" s="8">
        <v>3.38</v>
      </c>
      <c r="L162" s="1">
        <v>1.8899999999999997</v>
      </c>
      <c r="M162" s="8">
        <v>5.27</v>
      </c>
      <c r="N162" s="8">
        <v>0</v>
      </c>
      <c r="O162" s="8">
        <v>0</v>
      </c>
      <c r="P162" s="1">
        <v>0</v>
      </c>
      <c r="Q162" s="1">
        <v>0</v>
      </c>
      <c r="R162" s="1">
        <v>0</v>
      </c>
      <c r="S162" s="5">
        <v>0</v>
      </c>
      <c r="T162" s="90">
        <f t="shared" si="11"/>
        <v>5.27</v>
      </c>
    </row>
    <row r="163" spans="1:20" x14ac:dyDescent="0.25">
      <c r="A163" s="8">
        <v>9009</v>
      </c>
      <c r="B163" s="1" t="s">
        <v>29</v>
      </c>
      <c r="C163" s="8" t="s">
        <v>35</v>
      </c>
      <c r="D163" s="2">
        <v>43678</v>
      </c>
      <c r="E163" s="3">
        <v>5</v>
      </c>
      <c r="F163" s="3">
        <v>39</v>
      </c>
      <c r="G163" s="3">
        <v>213</v>
      </c>
      <c r="H163" s="3">
        <v>758.09999999999991</v>
      </c>
      <c r="I163" s="8">
        <v>6</v>
      </c>
      <c r="J163" s="31">
        <v>726.82</v>
      </c>
      <c r="K163" s="8">
        <v>2.73</v>
      </c>
      <c r="L163" s="1">
        <v>1.52</v>
      </c>
      <c r="M163" s="8">
        <v>4.25</v>
      </c>
      <c r="N163" s="8">
        <v>1</v>
      </c>
      <c r="O163" s="8">
        <v>0</v>
      </c>
      <c r="P163" s="1">
        <v>0</v>
      </c>
      <c r="Q163" s="1">
        <v>0</v>
      </c>
      <c r="R163" s="1">
        <v>0</v>
      </c>
      <c r="S163" s="5">
        <v>0</v>
      </c>
      <c r="T163" s="90">
        <f t="shared" si="11"/>
        <v>4.25</v>
      </c>
    </row>
    <row r="164" spans="1:20" x14ac:dyDescent="0.25">
      <c r="A164" s="8">
        <v>9004</v>
      </c>
      <c r="B164" s="1" t="s">
        <v>30</v>
      </c>
      <c r="C164" s="8" t="s">
        <v>32</v>
      </c>
      <c r="D164" s="2">
        <v>43678</v>
      </c>
      <c r="E164" s="3">
        <v>5</v>
      </c>
      <c r="F164" s="3">
        <v>39</v>
      </c>
      <c r="G164" s="3">
        <v>213</v>
      </c>
      <c r="H164" s="3">
        <v>758.09999999999991</v>
      </c>
      <c r="I164" s="8">
        <v>7</v>
      </c>
      <c r="J164" s="31">
        <v>963.72</v>
      </c>
      <c r="K164" s="8">
        <v>3.79</v>
      </c>
      <c r="L164" s="1">
        <v>2.0700000000000003</v>
      </c>
      <c r="M164" s="8">
        <v>5.86</v>
      </c>
      <c r="N164" s="8">
        <v>0</v>
      </c>
      <c r="O164" s="8">
        <v>0</v>
      </c>
      <c r="P164" s="1">
        <v>0</v>
      </c>
      <c r="Q164" s="1">
        <v>0</v>
      </c>
      <c r="R164" s="1">
        <v>0</v>
      </c>
      <c r="S164" s="5">
        <v>0</v>
      </c>
      <c r="T164" s="90">
        <f t="shared" si="11"/>
        <v>5.86</v>
      </c>
    </row>
    <row r="165" spans="1:20" x14ac:dyDescent="0.25">
      <c r="A165" s="8">
        <v>9004</v>
      </c>
      <c r="B165" s="1" t="s">
        <v>30</v>
      </c>
      <c r="C165" s="8" t="s">
        <v>33</v>
      </c>
      <c r="D165" s="2">
        <v>43678</v>
      </c>
      <c r="E165" s="3">
        <v>5</v>
      </c>
      <c r="F165" s="3">
        <v>39</v>
      </c>
      <c r="G165" s="3">
        <v>213</v>
      </c>
      <c r="H165" s="3">
        <v>758.09999999999991</v>
      </c>
      <c r="I165" s="8">
        <v>10</v>
      </c>
      <c r="J165" s="31">
        <v>1138.57</v>
      </c>
      <c r="K165" s="8">
        <v>4.3499999999999996</v>
      </c>
      <c r="L165" s="1">
        <v>2.7</v>
      </c>
      <c r="M165" s="8">
        <v>7.05</v>
      </c>
      <c r="N165" s="8">
        <v>2</v>
      </c>
      <c r="O165" s="8">
        <v>0</v>
      </c>
      <c r="P165" s="1">
        <v>0</v>
      </c>
      <c r="Q165" s="1">
        <v>0</v>
      </c>
      <c r="R165" s="1">
        <v>0</v>
      </c>
      <c r="S165" s="5">
        <v>0</v>
      </c>
      <c r="T165" s="90">
        <f t="shared" si="11"/>
        <v>7.05</v>
      </c>
    </row>
    <row r="166" spans="1:20" x14ac:dyDescent="0.25">
      <c r="A166" s="8">
        <v>9004</v>
      </c>
      <c r="B166" s="1" t="s">
        <v>30</v>
      </c>
      <c r="C166" s="8" t="s">
        <v>34</v>
      </c>
      <c r="D166" s="2">
        <v>43678</v>
      </c>
      <c r="E166" s="3">
        <v>5</v>
      </c>
      <c r="F166" s="3">
        <v>39</v>
      </c>
      <c r="G166" s="3">
        <v>213</v>
      </c>
      <c r="H166" s="3">
        <v>758.09999999999991</v>
      </c>
      <c r="I166" s="8">
        <v>8</v>
      </c>
      <c r="J166" s="31">
        <v>1157.2</v>
      </c>
      <c r="K166" s="8">
        <v>4.67</v>
      </c>
      <c r="L166" s="1">
        <v>2.74</v>
      </c>
      <c r="M166" s="8">
        <v>7.41</v>
      </c>
      <c r="N166" s="8">
        <v>2</v>
      </c>
      <c r="O166" s="8">
        <v>0</v>
      </c>
      <c r="P166" s="1">
        <v>0</v>
      </c>
      <c r="Q166" s="1">
        <v>0</v>
      </c>
      <c r="R166" s="1">
        <v>0</v>
      </c>
      <c r="S166" s="5">
        <v>0</v>
      </c>
      <c r="T166" s="90">
        <f t="shared" si="11"/>
        <v>7.41</v>
      </c>
    </row>
    <row r="167" spans="1:20" x14ac:dyDescent="0.25">
      <c r="A167" s="8">
        <v>9004</v>
      </c>
      <c r="B167" s="1" t="s">
        <v>30</v>
      </c>
      <c r="C167" s="8" t="s">
        <v>35</v>
      </c>
      <c r="D167" s="2">
        <v>43678</v>
      </c>
      <c r="E167" s="3">
        <v>5</v>
      </c>
      <c r="F167" s="3">
        <v>39</v>
      </c>
      <c r="G167" s="3">
        <v>213</v>
      </c>
      <c r="H167" s="3">
        <v>758.09999999999991</v>
      </c>
      <c r="I167" s="8">
        <v>7</v>
      </c>
      <c r="J167" s="31">
        <v>1092.6099999999999</v>
      </c>
      <c r="K167" s="8">
        <v>4.03</v>
      </c>
      <c r="L167" s="1">
        <v>2.2599999999999998</v>
      </c>
      <c r="M167" s="8">
        <v>6.29</v>
      </c>
      <c r="N167" s="8">
        <v>0</v>
      </c>
      <c r="O167" s="8">
        <v>0</v>
      </c>
      <c r="P167" s="1">
        <v>0</v>
      </c>
      <c r="Q167" s="1">
        <v>0</v>
      </c>
      <c r="R167" s="1">
        <v>0</v>
      </c>
      <c r="S167" s="5">
        <v>0</v>
      </c>
      <c r="T167" s="90">
        <f t="shared" si="11"/>
        <v>6.29</v>
      </c>
    </row>
    <row r="168" spans="1:20" x14ac:dyDescent="0.25">
      <c r="A168" s="8">
        <v>9005</v>
      </c>
      <c r="B168" s="1" t="s">
        <v>30</v>
      </c>
      <c r="C168" s="8" t="s">
        <v>31</v>
      </c>
      <c r="D168" s="2">
        <v>43678</v>
      </c>
      <c r="E168" s="3">
        <v>5</v>
      </c>
      <c r="F168" s="3">
        <v>39</v>
      </c>
      <c r="G168" s="3">
        <v>213</v>
      </c>
      <c r="H168" s="3">
        <v>758.09999999999991</v>
      </c>
      <c r="I168" s="8">
        <v>9</v>
      </c>
      <c r="J168" s="31">
        <v>1012.06</v>
      </c>
      <c r="K168" s="8">
        <v>3.96</v>
      </c>
      <c r="L168" s="1">
        <v>2.3200000000000003</v>
      </c>
      <c r="M168" s="8">
        <v>6.28</v>
      </c>
      <c r="N168" s="8">
        <v>0</v>
      </c>
      <c r="O168" s="8">
        <v>0</v>
      </c>
      <c r="P168" s="1">
        <v>0</v>
      </c>
      <c r="Q168" s="1">
        <v>0</v>
      </c>
      <c r="R168" s="1">
        <v>0</v>
      </c>
      <c r="S168" s="5">
        <v>0</v>
      </c>
      <c r="T168" s="90">
        <f t="shared" si="11"/>
        <v>6.28</v>
      </c>
    </row>
    <row r="169" spans="1:20" x14ac:dyDescent="0.25">
      <c r="A169" s="8">
        <v>9005</v>
      </c>
      <c r="B169" s="1" t="s">
        <v>30</v>
      </c>
      <c r="C169" s="8" t="s">
        <v>32</v>
      </c>
      <c r="D169" s="2">
        <v>43678</v>
      </c>
      <c r="E169" s="3">
        <v>5</v>
      </c>
      <c r="F169" s="3">
        <v>39</v>
      </c>
      <c r="G169" s="3">
        <v>213</v>
      </c>
      <c r="H169" s="3">
        <v>758.09999999999991</v>
      </c>
      <c r="I169" s="8">
        <v>8</v>
      </c>
      <c r="J169" s="31">
        <v>1094.81</v>
      </c>
      <c r="K169" s="8">
        <v>4.8499999999999996</v>
      </c>
      <c r="L169" s="1">
        <v>2.5200000000000005</v>
      </c>
      <c r="M169" s="8">
        <v>7.37</v>
      </c>
      <c r="N169" s="8">
        <v>3</v>
      </c>
      <c r="O169" s="8">
        <v>0</v>
      </c>
      <c r="P169" s="1">
        <v>0</v>
      </c>
      <c r="Q169" s="1">
        <v>0</v>
      </c>
      <c r="R169" s="1">
        <v>0</v>
      </c>
      <c r="S169" s="5">
        <v>0</v>
      </c>
      <c r="T169" s="90">
        <f t="shared" si="11"/>
        <v>7.37</v>
      </c>
    </row>
    <row r="170" spans="1:20" x14ac:dyDescent="0.25">
      <c r="A170" s="8">
        <v>9005</v>
      </c>
      <c r="B170" s="1" t="s">
        <v>30</v>
      </c>
      <c r="C170" s="8" t="s">
        <v>33</v>
      </c>
      <c r="D170" s="2">
        <v>43678</v>
      </c>
      <c r="E170" s="3">
        <v>5</v>
      </c>
      <c r="F170" s="3">
        <v>39</v>
      </c>
      <c r="G170" s="3">
        <v>213</v>
      </c>
      <c r="H170" s="3">
        <v>758.09999999999991</v>
      </c>
      <c r="I170" s="8">
        <v>11</v>
      </c>
      <c r="J170" s="31">
        <v>1229.92</v>
      </c>
      <c r="K170" s="8">
        <v>4.38</v>
      </c>
      <c r="L170" s="1">
        <v>2.71</v>
      </c>
      <c r="M170" s="8">
        <v>7.09</v>
      </c>
      <c r="N170" s="8">
        <v>0</v>
      </c>
      <c r="O170" s="8">
        <v>0</v>
      </c>
      <c r="P170" s="1">
        <v>0</v>
      </c>
      <c r="Q170" s="1">
        <v>0</v>
      </c>
      <c r="R170" s="1">
        <v>0</v>
      </c>
      <c r="S170" s="5">
        <v>0</v>
      </c>
      <c r="T170" s="90">
        <f t="shared" si="11"/>
        <v>7.09</v>
      </c>
    </row>
    <row r="171" spans="1:20" x14ac:dyDescent="0.25">
      <c r="A171" s="8">
        <v>9005</v>
      </c>
      <c r="B171" s="1" t="s">
        <v>30</v>
      </c>
      <c r="C171" s="8" t="s">
        <v>34</v>
      </c>
      <c r="D171" s="2">
        <v>43678</v>
      </c>
      <c r="E171" s="3">
        <v>5</v>
      </c>
      <c r="F171" s="3">
        <v>39</v>
      </c>
      <c r="G171" s="3">
        <v>213</v>
      </c>
      <c r="H171" s="3">
        <v>758.09999999999991</v>
      </c>
      <c r="I171" s="8">
        <v>7</v>
      </c>
      <c r="J171" s="31">
        <v>981.83</v>
      </c>
      <c r="K171" s="8">
        <v>3.4</v>
      </c>
      <c r="L171" s="1">
        <v>1.6800000000000002</v>
      </c>
      <c r="M171" s="8">
        <v>5.08</v>
      </c>
      <c r="N171" s="8">
        <v>1</v>
      </c>
      <c r="O171" s="8">
        <v>0</v>
      </c>
      <c r="P171" s="1">
        <v>0</v>
      </c>
      <c r="Q171" s="1">
        <v>0</v>
      </c>
      <c r="R171" s="1">
        <v>0</v>
      </c>
      <c r="S171" s="5">
        <v>0</v>
      </c>
      <c r="T171" s="90">
        <f t="shared" si="11"/>
        <v>5.08</v>
      </c>
    </row>
    <row r="172" spans="1:20" x14ac:dyDescent="0.25">
      <c r="A172" s="8">
        <v>9005</v>
      </c>
      <c r="B172" s="1" t="s">
        <v>30</v>
      </c>
      <c r="C172" s="8" t="s">
        <v>35</v>
      </c>
      <c r="D172" s="2">
        <v>43678</v>
      </c>
      <c r="E172" s="3">
        <v>5</v>
      </c>
      <c r="F172" s="3">
        <v>39</v>
      </c>
      <c r="G172" s="3">
        <v>213</v>
      </c>
      <c r="H172" s="3">
        <v>758.09999999999991</v>
      </c>
      <c r="I172" s="8">
        <v>10</v>
      </c>
      <c r="J172" s="31">
        <v>1140.68</v>
      </c>
      <c r="K172" s="8">
        <v>4.0599999999999996</v>
      </c>
      <c r="L172" s="1">
        <v>2.3500000000000005</v>
      </c>
      <c r="M172" s="8">
        <v>6.41</v>
      </c>
      <c r="N172" s="8">
        <v>0</v>
      </c>
      <c r="O172" s="8">
        <v>0</v>
      </c>
      <c r="P172" s="1">
        <v>0</v>
      </c>
      <c r="Q172" s="1">
        <v>0</v>
      </c>
      <c r="R172" s="1">
        <v>0</v>
      </c>
      <c r="S172" s="5">
        <v>0</v>
      </c>
      <c r="T172" s="90">
        <f t="shared" si="11"/>
        <v>6.41</v>
      </c>
    </row>
    <row r="173" spans="1:20" x14ac:dyDescent="0.25">
      <c r="A173" s="8">
        <v>9011</v>
      </c>
      <c r="B173" s="1" t="s">
        <v>30</v>
      </c>
      <c r="C173" s="8" t="s">
        <v>32</v>
      </c>
      <c r="D173" s="2">
        <v>43678</v>
      </c>
      <c r="E173" s="3">
        <v>5</v>
      </c>
      <c r="F173" s="3">
        <v>39</v>
      </c>
      <c r="G173" s="3">
        <v>213</v>
      </c>
      <c r="H173" s="3">
        <v>758.09999999999991</v>
      </c>
      <c r="I173" s="8">
        <v>7</v>
      </c>
      <c r="J173" s="31">
        <v>812.38</v>
      </c>
      <c r="K173" s="8">
        <v>2.78</v>
      </c>
      <c r="L173" s="1">
        <v>1.5500000000000003</v>
      </c>
      <c r="M173" s="8">
        <v>4.33</v>
      </c>
      <c r="N173" s="8">
        <v>0</v>
      </c>
      <c r="O173" s="8">
        <v>0</v>
      </c>
      <c r="P173" s="1">
        <v>0</v>
      </c>
      <c r="Q173" s="1">
        <v>0</v>
      </c>
      <c r="R173" s="1">
        <v>0</v>
      </c>
      <c r="S173" s="5">
        <v>0</v>
      </c>
      <c r="T173" s="90">
        <f t="shared" si="11"/>
        <v>4.33</v>
      </c>
    </row>
    <row r="174" spans="1:20" x14ac:dyDescent="0.25">
      <c r="A174" s="8">
        <v>9011</v>
      </c>
      <c r="B174" s="1" t="s">
        <v>30</v>
      </c>
      <c r="C174" s="8" t="s">
        <v>33</v>
      </c>
      <c r="D174" s="2">
        <v>43678</v>
      </c>
      <c r="E174" s="3">
        <v>5</v>
      </c>
      <c r="F174" s="3">
        <v>39</v>
      </c>
      <c r="G174" s="3">
        <v>213</v>
      </c>
      <c r="H174" s="3">
        <v>758.09999999999991</v>
      </c>
      <c r="I174" s="8">
        <v>8</v>
      </c>
      <c r="J174" s="31">
        <v>1018.28</v>
      </c>
      <c r="K174" s="8">
        <v>3.45</v>
      </c>
      <c r="L174" s="1">
        <v>2.2699999999999996</v>
      </c>
      <c r="M174" s="8">
        <v>5.72</v>
      </c>
      <c r="N174" s="8">
        <v>0</v>
      </c>
      <c r="O174" s="8">
        <v>0</v>
      </c>
      <c r="P174" s="1">
        <v>0</v>
      </c>
      <c r="Q174" s="1">
        <v>0</v>
      </c>
      <c r="R174" s="1">
        <v>0</v>
      </c>
      <c r="S174" s="5">
        <v>0</v>
      </c>
      <c r="T174" s="90">
        <f t="shared" si="11"/>
        <v>5.72</v>
      </c>
    </row>
    <row r="175" spans="1:20" x14ac:dyDescent="0.25">
      <c r="A175" s="8">
        <v>9011</v>
      </c>
      <c r="B175" s="1" t="s">
        <v>30</v>
      </c>
      <c r="C175" s="8" t="s">
        <v>34</v>
      </c>
      <c r="D175" s="2">
        <v>43678</v>
      </c>
      <c r="E175" s="3">
        <v>5</v>
      </c>
      <c r="F175" s="3">
        <v>39</v>
      </c>
      <c r="G175" s="3">
        <v>213</v>
      </c>
      <c r="H175" s="3">
        <v>758.09999999999991</v>
      </c>
      <c r="I175" s="8">
        <v>11</v>
      </c>
      <c r="J175" s="31">
        <v>1141.53</v>
      </c>
      <c r="K175" s="8">
        <v>4.41</v>
      </c>
      <c r="L175" s="1">
        <v>2.7</v>
      </c>
      <c r="M175" s="8">
        <v>7.11</v>
      </c>
      <c r="N175" s="8">
        <v>1</v>
      </c>
      <c r="O175" s="8">
        <v>0</v>
      </c>
      <c r="P175" s="1">
        <v>0</v>
      </c>
      <c r="Q175" s="1">
        <v>0</v>
      </c>
      <c r="R175" s="1">
        <v>0</v>
      </c>
      <c r="S175" s="5">
        <v>0</v>
      </c>
      <c r="T175" s="90">
        <f t="shared" si="11"/>
        <v>7.11</v>
      </c>
    </row>
    <row r="176" spans="1:20" x14ac:dyDescent="0.25">
      <c r="A176" s="8">
        <v>9011</v>
      </c>
      <c r="B176" s="1" t="s">
        <v>30</v>
      </c>
      <c r="C176" s="8" t="s">
        <v>35</v>
      </c>
      <c r="D176" s="2">
        <v>43678</v>
      </c>
      <c r="E176" s="3">
        <v>5</v>
      </c>
      <c r="F176" s="3">
        <v>39</v>
      </c>
      <c r="G176" s="3">
        <v>213</v>
      </c>
      <c r="H176" s="3">
        <v>758.09999999999991</v>
      </c>
      <c r="I176" s="8">
        <v>10</v>
      </c>
      <c r="J176" s="31">
        <v>1252.68</v>
      </c>
      <c r="K176" s="8">
        <v>4.1900000000000004</v>
      </c>
      <c r="L176" s="1">
        <v>2.67</v>
      </c>
      <c r="M176" s="8">
        <v>6.86</v>
      </c>
      <c r="N176" s="8">
        <v>0</v>
      </c>
      <c r="O176" s="8">
        <v>0</v>
      </c>
      <c r="P176" s="1">
        <v>0</v>
      </c>
      <c r="Q176" s="1">
        <v>0</v>
      </c>
      <c r="R176" s="1">
        <v>0</v>
      </c>
      <c r="S176" s="5">
        <v>0</v>
      </c>
      <c r="T176" s="90">
        <f t="shared" si="11"/>
        <v>6.86</v>
      </c>
    </row>
    <row r="177" spans="1:20" x14ac:dyDescent="0.25">
      <c r="A177" s="3">
        <v>9001</v>
      </c>
      <c r="B177" s="1" t="s">
        <v>23</v>
      </c>
      <c r="C177" s="3" t="s">
        <v>37</v>
      </c>
      <c r="D177" s="2">
        <v>43685</v>
      </c>
      <c r="E177" s="3">
        <v>6</v>
      </c>
      <c r="F177" s="3">
        <v>46</v>
      </c>
      <c r="G177" s="3">
        <v>220</v>
      </c>
      <c r="H177" s="3">
        <v>877.8</v>
      </c>
      <c r="I177" s="3">
        <v>7</v>
      </c>
      <c r="J177" s="30">
        <v>1072.2</v>
      </c>
      <c r="K177" s="3">
        <v>5.13</v>
      </c>
      <c r="L177" s="1">
        <v>4.45</v>
      </c>
      <c r="M177" s="3">
        <v>9.58</v>
      </c>
      <c r="N177" s="3">
        <v>3</v>
      </c>
      <c r="O177" s="3">
        <v>0</v>
      </c>
      <c r="P177" s="1">
        <v>0</v>
      </c>
      <c r="Q177" s="1">
        <v>0</v>
      </c>
      <c r="R177" s="1">
        <v>0</v>
      </c>
      <c r="S177" s="5">
        <v>0</v>
      </c>
      <c r="T177" s="90">
        <f t="shared" si="11"/>
        <v>9.58</v>
      </c>
    </row>
    <row r="178" spans="1:20" x14ac:dyDescent="0.25">
      <c r="A178" s="3">
        <v>9001</v>
      </c>
      <c r="B178" s="1" t="s">
        <v>23</v>
      </c>
      <c r="C178" s="3" t="s">
        <v>38</v>
      </c>
      <c r="D178" s="2">
        <v>43685</v>
      </c>
      <c r="E178" s="3">
        <v>6</v>
      </c>
      <c r="F178" s="3">
        <v>46</v>
      </c>
      <c r="G178" s="3">
        <v>220</v>
      </c>
      <c r="H178" s="3">
        <v>877.8</v>
      </c>
      <c r="I178" s="3">
        <v>8</v>
      </c>
      <c r="J178" s="30">
        <v>942.95</v>
      </c>
      <c r="K178" s="3">
        <v>4.09</v>
      </c>
      <c r="L178" s="1">
        <v>3.08</v>
      </c>
      <c r="M178" s="3">
        <v>7.17</v>
      </c>
      <c r="N178" s="3">
        <v>3</v>
      </c>
      <c r="O178" s="3">
        <v>0</v>
      </c>
      <c r="P178" s="1">
        <v>0</v>
      </c>
      <c r="Q178" s="1">
        <v>0</v>
      </c>
      <c r="R178" s="1">
        <v>0</v>
      </c>
      <c r="S178" s="5">
        <v>0</v>
      </c>
      <c r="T178" s="90">
        <f t="shared" si="11"/>
        <v>7.17</v>
      </c>
    </row>
    <row r="179" spans="1:20" x14ac:dyDescent="0.25">
      <c r="A179" s="3">
        <v>9001</v>
      </c>
      <c r="B179" s="1" t="s">
        <v>23</v>
      </c>
      <c r="C179" s="3" t="s">
        <v>34</v>
      </c>
      <c r="D179" s="2">
        <v>43685</v>
      </c>
      <c r="E179" s="3">
        <v>6</v>
      </c>
      <c r="F179" s="3">
        <v>46</v>
      </c>
      <c r="G179" s="3">
        <v>220</v>
      </c>
      <c r="H179" s="3">
        <v>877.8</v>
      </c>
      <c r="I179" s="3">
        <v>8</v>
      </c>
      <c r="J179" s="30">
        <v>949.42</v>
      </c>
      <c r="K179" s="3">
        <v>3.87</v>
      </c>
      <c r="L179" s="1">
        <v>3.76</v>
      </c>
      <c r="M179" s="3">
        <v>7.63</v>
      </c>
      <c r="N179" s="3">
        <v>3</v>
      </c>
      <c r="O179" s="3">
        <v>0</v>
      </c>
      <c r="P179" s="1">
        <v>0</v>
      </c>
      <c r="Q179" s="1">
        <v>0</v>
      </c>
      <c r="R179" s="1">
        <v>0</v>
      </c>
      <c r="S179" s="5">
        <v>0</v>
      </c>
      <c r="T179" s="90">
        <f t="shared" si="11"/>
        <v>7.63</v>
      </c>
    </row>
    <row r="180" spans="1:20" x14ac:dyDescent="0.25">
      <c r="A180" s="3">
        <v>9008</v>
      </c>
      <c r="B180" s="1" t="s">
        <v>23</v>
      </c>
      <c r="C180" s="3" t="s">
        <v>36</v>
      </c>
      <c r="D180" s="2">
        <v>43685</v>
      </c>
      <c r="E180" s="3">
        <v>6</v>
      </c>
      <c r="F180" s="3">
        <v>46</v>
      </c>
      <c r="G180" s="3">
        <v>220</v>
      </c>
      <c r="H180" s="3">
        <v>877.8</v>
      </c>
      <c r="I180" s="3">
        <v>8</v>
      </c>
      <c r="J180" s="30">
        <v>1023.61</v>
      </c>
      <c r="K180" s="3">
        <v>4.22</v>
      </c>
      <c r="L180" s="1">
        <v>3.3100000000000005</v>
      </c>
      <c r="M180" s="3">
        <v>7.53</v>
      </c>
      <c r="N180" s="3">
        <v>4</v>
      </c>
      <c r="O180" s="3">
        <v>0</v>
      </c>
      <c r="P180" s="1">
        <v>0</v>
      </c>
      <c r="Q180" s="3">
        <v>0</v>
      </c>
      <c r="R180" s="1">
        <v>0</v>
      </c>
      <c r="S180" s="5">
        <v>0</v>
      </c>
      <c r="T180" s="90">
        <f t="shared" si="11"/>
        <v>7.53</v>
      </c>
    </row>
    <row r="181" spans="1:20" x14ac:dyDescent="0.25">
      <c r="A181" s="3">
        <v>9008</v>
      </c>
      <c r="B181" s="1" t="s">
        <v>23</v>
      </c>
      <c r="C181" s="3" t="s">
        <v>32</v>
      </c>
      <c r="D181" s="2">
        <v>43685</v>
      </c>
      <c r="E181" s="3">
        <v>6</v>
      </c>
      <c r="F181" s="3">
        <v>46</v>
      </c>
      <c r="G181" s="3">
        <v>220</v>
      </c>
      <c r="H181" s="3">
        <v>877.8</v>
      </c>
      <c r="I181" s="3">
        <v>8</v>
      </c>
      <c r="J181" s="30">
        <v>1053.33</v>
      </c>
      <c r="K181" s="3">
        <v>4.5199999999999996</v>
      </c>
      <c r="L181" s="1">
        <v>3.7900000000000009</v>
      </c>
      <c r="M181" s="3">
        <v>8.31</v>
      </c>
      <c r="N181" s="3">
        <v>9</v>
      </c>
      <c r="O181" s="3">
        <v>0</v>
      </c>
      <c r="P181" s="1">
        <v>0</v>
      </c>
      <c r="Q181" s="3">
        <v>0</v>
      </c>
      <c r="R181" s="1">
        <v>0</v>
      </c>
      <c r="S181" s="5">
        <v>0</v>
      </c>
      <c r="T181" s="90">
        <f t="shared" si="11"/>
        <v>8.31</v>
      </c>
    </row>
    <row r="182" spans="1:20" x14ac:dyDescent="0.25">
      <c r="A182" s="3">
        <v>9008</v>
      </c>
      <c r="B182" s="1" t="s">
        <v>23</v>
      </c>
      <c r="C182" s="3" t="s">
        <v>38</v>
      </c>
      <c r="D182" s="2">
        <v>43685</v>
      </c>
      <c r="E182" s="3">
        <v>6</v>
      </c>
      <c r="F182" s="3">
        <v>46</v>
      </c>
      <c r="G182" s="3">
        <v>220</v>
      </c>
      <c r="H182" s="3">
        <v>877.8</v>
      </c>
      <c r="I182" s="3">
        <v>7</v>
      </c>
      <c r="J182" s="30">
        <v>922.67</v>
      </c>
      <c r="K182" s="3">
        <v>4.13</v>
      </c>
      <c r="L182" s="1">
        <v>3.54</v>
      </c>
      <c r="M182" s="3">
        <v>7.67</v>
      </c>
      <c r="N182" s="3">
        <v>5</v>
      </c>
      <c r="O182" s="3">
        <v>0</v>
      </c>
      <c r="P182" s="1">
        <v>0</v>
      </c>
      <c r="Q182" s="3">
        <v>0</v>
      </c>
      <c r="R182" s="1">
        <v>0</v>
      </c>
      <c r="S182" s="5">
        <v>0</v>
      </c>
      <c r="T182" s="90">
        <f t="shared" si="11"/>
        <v>7.67</v>
      </c>
    </row>
    <row r="183" spans="1:20" x14ac:dyDescent="0.25">
      <c r="A183" s="3">
        <v>9008</v>
      </c>
      <c r="B183" s="1" t="s">
        <v>23</v>
      </c>
      <c r="C183" s="3" t="s">
        <v>39</v>
      </c>
      <c r="D183" s="2">
        <v>43685</v>
      </c>
      <c r="E183" s="3">
        <v>6</v>
      </c>
      <c r="F183" s="3">
        <v>46</v>
      </c>
      <c r="G183" s="3">
        <v>220</v>
      </c>
      <c r="H183" s="3">
        <v>877.8</v>
      </c>
      <c r="I183" s="3">
        <v>7</v>
      </c>
      <c r="J183" s="30">
        <v>865.25</v>
      </c>
      <c r="K183" s="3">
        <v>3.81</v>
      </c>
      <c r="L183" s="1">
        <v>3.9</v>
      </c>
      <c r="M183" s="3">
        <v>7.71</v>
      </c>
      <c r="N183" s="3">
        <v>6</v>
      </c>
      <c r="O183" s="3">
        <v>0</v>
      </c>
      <c r="P183" s="1">
        <v>0</v>
      </c>
      <c r="Q183" s="3">
        <v>0</v>
      </c>
      <c r="R183" s="1">
        <v>0</v>
      </c>
      <c r="S183" s="5">
        <v>0</v>
      </c>
      <c r="T183" s="90">
        <f t="shared" si="11"/>
        <v>7.71</v>
      </c>
    </row>
    <row r="184" spans="1:20" x14ac:dyDescent="0.25">
      <c r="A184" s="3">
        <v>9010</v>
      </c>
      <c r="B184" s="1" t="s">
        <v>23</v>
      </c>
      <c r="C184" s="3" t="s">
        <v>36</v>
      </c>
      <c r="D184" s="2">
        <v>43685</v>
      </c>
      <c r="E184" s="3">
        <v>6</v>
      </c>
      <c r="F184" s="3">
        <v>46</v>
      </c>
      <c r="G184" s="3">
        <v>220</v>
      </c>
      <c r="H184" s="3">
        <v>877.8</v>
      </c>
      <c r="I184" s="3">
        <v>10</v>
      </c>
      <c r="J184" s="30">
        <v>1324.23</v>
      </c>
      <c r="K184" s="3">
        <v>5.62</v>
      </c>
      <c r="L184" s="1">
        <v>5.0100000000000007</v>
      </c>
      <c r="M184" s="3">
        <v>10.63</v>
      </c>
      <c r="N184" s="3">
        <v>5</v>
      </c>
      <c r="O184" s="3">
        <v>0</v>
      </c>
      <c r="P184" s="1">
        <v>0</v>
      </c>
      <c r="Q184" s="3">
        <v>0</v>
      </c>
      <c r="R184" s="1">
        <v>0</v>
      </c>
      <c r="S184" s="5">
        <v>0</v>
      </c>
      <c r="T184" s="90">
        <f t="shared" si="11"/>
        <v>10.63</v>
      </c>
    </row>
    <row r="185" spans="1:20" x14ac:dyDescent="0.25">
      <c r="A185" s="3">
        <v>9010</v>
      </c>
      <c r="B185" s="1" t="s">
        <v>23</v>
      </c>
      <c r="C185" s="3" t="s">
        <v>32</v>
      </c>
      <c r="D185" s="2">
        <v>43685</v>
      </c>
      <c r="E185" s="3">
        <v>6</v>
      </c>
      <c r="F185" s="3">
        <v>46</v>
      </c>
      <c r="G185" s="3">
        <v>220</v>
      </c>
      <c r="H185" s="3">
        <v>877.8</v>
      </c>
      <c r="I185" s="3">
        <v>7</v>
      </c>
      <c r="J185" s="30">
        <v>908.48</v>
      </c>
      <c r="K185" s="3">
        <v>3.79</v>
      </c>
      <c r="L185" s="1">
        <v>3.29</v>
      </c>
      <c r="M185" s="3">
        <v>7.08</v>
      </c>
      <c r="N185" s="3">
        <v>5</v>
      </c>
      <c r="O185" s="3">
        <v>0</v>
      </c>
      <c r="P185" s="1">
        <v>0</v>
      </c>
      <c r="Q185" s="3">
        <v>0</v>
      </c>
      <c r="R185" s="1">
        <v>0</v>
      </c>
      <c r="S185" s="5">
        <v>0</v>
      </c>
      <c r="T185" s="90">
        <f t="shared" si="11"/>
        <v>7.08</v>
      </c>
    </row>
    <row r="186" spans="1:20" x14ac:dyDescent="0.25">
      <c r="A186" s="3">
        <v>9010</v>
      </c>
      <c r="B186" s="1" t="s">
        <v>23</v>
      </c>
      <c r="C186" s="3" t="s">
        <v>33</v>
      </c>
      <c r="D186" s="2">
        <v>43685</v>
      </c>
      <c r="E186" s="3">
        <v>6</v>
      </c>
      <c r="F186" s="3">
        <v>46</v>
      </c>
      <c r="G186" s="3">
        <v>220</v>
      </c>
      <c r="H186" s="3">
        <v>877.8</v>
      </c>
      <c r="I186" s="3">
        <v>8</v>
      </c>
      <c r="J186" s="30">
        <v>922.67</v>
      </c>
      <c r="K186" s="3">
        <v>3.8</v>
      </c>
      <c r="L186" s="1">
        <v>3.7700000000000005</v>
      </c>
      <c r="M186" s="3">
        <v>7.57</v>
      </c>
      <c r="N186" s="3">
        <v>4</v>
      </c>
      <c r="O186" s="3">
        <v>0</v>
      </c>
      <c r="P186" s="1">
        <v>0</v>
      </c>
      <c r="Q186" s="3">
        <v>0</v>
      </c>
      <c r="R186" s="1">
        <v>0</v>
      </c>
      <c r="S186" s="5">
        <v>0</v>
      </c>
      <c r="T186" s="90">
        <f t="shared" si="11"/>
        <v>7.57</v>
      </c>
    </row>
    <row r="187" spans="1:20" x14ac:dyDescent="0.25">
      <c r="A187" s="3">
        <v>9010</v>
      </c>
      <c r="B187" s="1" t="s">
        <v>23</v>
      </c>
      <c r="C187" s="3" t="s">
        <v>34</v>
      </c>
      <c r="D187" s="2">
        <v>43685</v>
      </c>
      <c r="E187" s="3">
        <v>6</v>
      </c>
      <c r="F187" s="3">
        <v>46</v>
      </c>
      <c r="G187" s="3">
        <v>220</v>
      </c>
      <c r="H187" s="3">
        <v>877.8</v>
      </c>
      <c r="I187" s="3">
        <v>8</v>
      </c>
      <c r="J187" s="30">
        <v>999.51</v>
      </c>
      <c r="K187" s="3">
        <v>4.59</v>
      </c>
      <c r="L187" s="1">
        <v>4.0500000000000007</v>
      </c>
      <c r="M187" s="3">
        <v>8.64</v>
      </c>
      <c r="N187" s="3">
        <v>2</v>
      </c>
      <c r="O187" s="3">
        <v>0</v>
      </c>
      <c r="P187" s="1">
        <v>0</v>
      </c>
      <c r="Q187" s="3">
        <v>0</v>
      </c>
      <c r="R187" s="1">
        <v>0</v>
      </c>
      <c r="S187" s="5">
        <v>0</v>
      </c>
      <c r="T187" s="90">
        <f t="shared" si="11"/>
        <v>8.64</v>
      </c>
    </row>
    <row r="188" spans="1:20" x14ac:dyDescent="0.25">
      <c r="A188" s="3">
        <v>9010</v>
      </c>
      <c r="B188" s="1" t="s">
        <v>23</v>
      </c>
      <c r="C188" s="3" t="s">
        <v>35</v>
      </c>
      <c r="D188" s="2">
        <v>43685</v>
      </c>
      <c r="E188" s="3">
        <v>6</v>
      </c>
      <c r="F188" s="3">
        <v>46</v>
      </c>
      <c r="G188" s="3">
        <v>220</v>
      </c>
      <c r="H188" s="3">
        <v>877.8</v>
      </c>
      <c r="I188" s="3">
        <v>8</v>
      </c>
      <c r="J188" s="30">
        <v>951.75</v>
      </c>
      <c r="K188" s="3">
        <v>4.1100000000000003</v>
      </c>
      <c r="L188" s="1">
        <v>3.29</v>
      </c>
      <c r="M188" s="3">
        <v>7.4</v>
      </c>
      <c r="N188" s="3">
        <v>2</v>
      </c>
      <c r="O188" s="3">
        <v>0</v>
      </c>
      <c r="P188" s="1">
        <v>0</v>
      </c>
      <c r="Q188" s="3">
        <v>0</v>
      </c>
      <c r="R188" s="1">
        <v>0</v>
      </c>
      <c r="S188" s="5">
        <v>0</v>
      </c>
      <c r="T188" s="90">
        <f t="shared" si="11"/>
        <v>7.4</v>
      </c>
    </row>
    <row r="189" spans="1:20" x14ac:dyDescent="0.25">
      <c r="A189" s="3">
        <v>9002</v>
      </c>
      <c r="B189" s="1" t="s">
        <v>28</v>
      </c>
      <c r="C189" s="3" t="s">
        <v>36</v>
      </c>
      <c r="D189" s="2">
        <v>43685</v>
      </c>
      <c r="E189" s="3">
        <v>6</v>
      </c>
      <c r="F189" s="3">
        <v>46</v>
      </c>
      <c r="G189" s="3">
        <v>220</v>
      </c>
      <c r="H189" s="3">
        <v>877.8</v>
      </c>
      <c r="I189" s="3">
        <v>7</v>
      </c>
      <c r="J189" s="30">
        <v>1128.19</v>
      </c>
      <c r="K189" s="3">
        <v>4.66</v>
      </c>
      <c r="L189" s="1">
        <v>3.7699999999999996</v>
      </c>
      <c r="M189" s="3">
        <v>8.43</v>
      </c>
      <c r="N189" s="3">
        <v>9</v>
      </c>
      <c r="O189" s="3">
        <v>0</v>
      </c>
      <c r="P189" s="1">
        <v>0</v>
      </c>
      <c r="Q189" s="1">
        <v>0</v>
      </c>
      <c r="R189" s="1">
        <v>0</v>
      </c>
      <c r="S189" s="5">
        <v>0</v>
      </c>
      <c r="T189" s="90">
        <f t="shared" si="11"/>
        <v>8.43</v>
      </c>
    </row>
    <row r="190" spans="1:20" x14ac:dyDescent="0.25">
      <c r="A190" s="3">
        <v>9002</v>
      </c>
      <c r="B190" s="1" t="s">
        <v>28</v>
      </c>
      <c r="C190" s="3" t="s">
        <v>37</v>
      </c>
      <c r="D190" s="2">
        <v>43685</v>
      </c>
      <c r="E190" s="3">
        <v>6</v>
      </c>
      <c r="F190" s="3">
        <v>46</v>
      </c>
      <c r="G190" s="3">
        <v>220</v>
      </c>
      <c r="H190" s="3">
        <v>877.8</v>
      </c>
      <c r="I190" s="3">
        <v>8</v>
      </c>
      <c r="J190" s="30">
        <v>1243.8900000000001</v>
      </c>
      <c r="K190" s="3">
        <v>4.53</v>
      </c>
      <c r="L190" s="1">
        <v>3.79</v>
      </c>
      <c r="M190" s="3">
        <v>8.32</v>
      </c>
      <c r="N190" s="3">
        <v>8</v>
      </c>
      <c r="O190" s="3">
        <v>0</v>
      </c>
      <c r="P190" s="1">
        <v>0</v>
      </c>
      <c r="Q190" s="1">
        <v>0</v>
      </c>
      <c r="R190" s="1">
        <v>0</v>
      </c>
      <c r="S190" s="5">
        <v>0</v>
      </c>
      <c r="T190" s="90">
        <f t="shared" si="11"/>
        <v>8.32</v>
      </c>
    </row>
    <row r="191" spans="1:20" x14ac:dyDescent="0.25">
      <c r="A191" s="3">
        <v>9002</v>
      </c>
      <c r="B191" s="1" t="s">
        <v>28</v>
      </c>
      <c r="C191" s="3" t="s">
        <v>38</v>
      </c>
      <c r="D191" s="2">
        <v>43685</v>
      </c>
      <c r="E191" s="3">
        <v>6</v>
      </c>
      <c r="F191" s="3">
        <v>46</v>
      </c>
      <c r="G191" s="3">
        <v>220</v>
      </c>
      <c r="H191" s="3">
        <v>877.8</v>
      </c>
      <c r="I191" s="3">
        <v>9</v>
      </c>
      <c r="J191" s="30">
        <v>1508.36</v>
      </c>
      <c r="K191" s="3">
        <v>6.45</v>
      </c>
      <c r="L191" s="1">
        <v>5.13</v>
      </c>
      <c r="M191" s="3">
        <v>11.58</v>
      </c>
      <c r="N191" s="3">
        <v>12</v>
      </c>
      <c r="O191" s="3">
        <v>0</v>
      </c>
      <c r="P191" s="1">
        <v>0</v>
      </c>
      <c r="Q191" s="1">
        <v>0</v>
      </c>
      <c r="R191" s="1">
        <v>0</v>
      </c>
      <c r="S191" s="5">
        <v>0</v>
      </c>
      <c r="T191" s="90">
        <f t="shared" si="11"/>
        <v>11.58</v>
      </c>
    </row>
    <row r="192" spans="1:20" x14ac:dyDescent="0.25">
      <c r="A192" s="3">
        <v>9002</v>
      </c>
      <c r="B192" s="1" t="s">
        <v>28</v>
      </c>
      <c r="C192" s="3" t="s">
        <v>40</v>
      </c>
      <c r="D192" s="2">
        <v>43685</v>
      </c>
      <c r="E192" s="3">
        <v>6</v>
      </c>
      <c r="F192" s="3">
        <v>46</v>
      </c>
      <c r="G192" s="3">
        <v>220</v>
      </c>
      <c r="H192" s="3">
        <v>877.8</v>
      </c>
      <c r="I192" s="3">
        <v>7</v>
      </c>
      <c r="J192" s="30">
        <v>828.19</v>
      </c>
      <c r="K192" s="3">
        <v>2.48</v>
      </c>
      <c r="L192" s="1">
        <v>2.2100000000000004</v>
      </c>
      <c r="M192" s="3">
        <v>4.6900000000000004</v>
      </c>
      <c r="N192" s="3">
        <v>8</v>
      </c>
      <c r="O192" s="3">
        <v>0</v>
      </c>
      <c r="P192" s="1">
        <v>0</v>
      </c>
      <c r="Q192" s="1">
        <v>0</v>
      </c>
      <c r="R192" s="1">
        <v>0</v>
      </c>
      <c r="S192" s="5">
        <v>0</v>
      </c>
      <c r="T192" s="90">
        <f t="shared" si="11"/>
        <v>4.6900000000000004</v>
      </c>
    </row>
    <row r="193" spans="1:20" x14ac:dyDescent="0.25">
      <c r="A193" s="3">
        <v>9007</v>
      </c>
      <c r="B193" s="1" t="s">
        <v>28</v>
      </c>
      <c r="C193" s="3" t="s">
        <v>36</v>
      </c>
      <c r="D193" s="2">
        <v>43685</v>
      </c>
      <c r="E193" s="3">
        <v>6</v>
      </c>
      <c r="F193" s="3">
        <v>46</v>
      </c>
      <c r="G193" s="3">
        <v>220</v>
      </c>
      <c r="H193" s="3">
        <v>877.8</v>
      </c>
      <c r="I193" s="3">
        <v>8</v>
      </c>
      <c r="J193" s="30">
        <v>1173.58</v>
      </c>
      <c r="K193" s="3">
        <v>5.46</v>
      </c>
      <c r="L193" s="1">
        <v>3.8</v>
      </c>
      <c r="M193" s="3">
        <v>9.26</v>
      </c>
      <c r="N193" s="3">
        <v>8</v>
      </c>
      <c r="O193" s="3">
        <v>0</v>
      </c>
      <c r="P193" s="1">
        <v>0</v>
      </c>
      <c r="Q193" s="3">
        <v>0</v>
      </c>
      <c r="R193" s="1">
        <v>0</v>
      </c>
      <c r="S193" s="5">
        <v>0</v>
      </c>
      <c r="T193" s="90">
        <f t="shared" si="11"/>
        <v>9.26</v>
      </c>
    </row>
    <row r="194" spans="1:20" x14ac:dyDescent="0.25">
      <c r="A194" s="3">
        <v>9007</v>
      </c>
      <c r="B194" s="1" t="s">
        <v>28</v>
      </c>
      <c r="C194" s="3" t="s">
        <v>37</v>
      </c>
      <c r="D194" s="2">
        <v>43685</v>
      </c>
      <c r="E194" s="3">
        <v>6</v>
      </c>
      <c r="F194" s="3">
        <v>46</v>
      </c>
      <c r="G194" s="3">
        <v>220</v>
      </c>
      <c r="H194" s="3">
        <v>877.8</v>
      </c>
      <c r="I194" s="3">
        <v>9</v>
      </c>
      <c r="J194" s="30">
        <v>1263.55</v>
      </c>
      <c r="K194" s="3">
        <v>4.97</v>
      </c>
      <c r="L194" s="1">
        <v>4.62</v>
      </c>
      <c r="M194" s="3">
        <v>9.59</v>
      </c>
      <c r="N194" s="3">
        <v>11</v>
      </c>
      <c r="O194" s="3">
        <v>0</v>
      </c>
      <c r="P194" s="1">
        <v>0</v>
      </c>
      <c r="Q194" s="3">
        <v>0</v>
      </c>
      <c r="R194" s="1">
        <v>0</v>
      </c>
      <c r="S194" s="5">
        <v>0</v>
      </c>
      <c r="T194" s="90">
        <f t="shared" si="11"/>
        <v>9.59</v>
      </c>
    </row>
    <row r="195" spans="1:20" x14ac:dyDescent="0.25">
      <c r="A195" s="3">
        <v>9007</v>
      </c>
      <c r="B195" s="1" t="s">
        <v>28</v>
      </c>
      <c r="C195" s="3" t="s">
        <v>38</v>
      </c>
      <c r="D195" s="2">
        <v>43685</v>
      </c>
      <c r="E195" s="3">
        <v>6</v>
      </c>
      <c r="F195" s="3">
        <v>46</v>
      </c>
      <c r="G195" s="3">
        <v>220</v>
      </c>
      <c r="H195" s="3">
        <v>877.8</v>
      </c>
      <c r="I195" s="3">
        <v>8</v>
      </c>
      <c r="J195" s="30">
        <v>1197.9000000000001</v>
      </c>
      <c r="K195" s="3">
        <v>5.36</v>
      </c>
      <c r="L195" s="1">
        <v>4.4299999999999988</v>
      </c>
      <c r="M195" s="3">
        <v>9.7899999999999991</v>
      </c>
      <c r="N195" s="3">
        <v>7</v>
      </c>
      <c r="O195" s="3">
        <v>0</v>
      </c>
      <c r="P195" s="1">
        <v>0</v>
      </c>
      <c r="Q195" s="3">
        <v>0</v>
      </c>
      <c r="R195" s="1">
        <v>0</v>
      </c>
      <c r="S195" s="5">
        <v>0</v>
      </c>
      <c r="T195" s="90">
        <f t="shared" si="11"/>
        <v>9.7899999999999991</v>
      </c>
    </row>
    <row r="196" spans="1:20" x14ac:dyDescent="0.25">
      <c r="A196" s="3">
        <v>9007</v>
      </c>
      <c r="B196" s="1" t="s">
        <v>28</v>
      </c>
      <c r="C196" s="3" t="s">
        <v>40</v>
      </c>
      <c r="D196" s="2">
        <v>43685</v>
      </c>
      <c r="E196" s="3">
        <v>6</v>
      </c>
      <c r="F196" s="3">
        <v>46</v>
      </c>
      <c r="G196" s="3">
        <v>220</v>
      </c>
      <c r="H196" s="3">
        <v>877.8</v>
      </c>
      <c r="I196" s="3">
        <v>10</v>
      </c>
      <c r="J196" s="30">
        <v>1614.08</v>
      </c>
      <c r="K196" s="3">
        <v>6.45</v>
      </c>
      <c r="L196" s="1">
        <v>5.0200000000000005</v>
      </c>
      <c r="M196" s="3">
        <v>11.47</v>
      </c>
      <c r="N196" s="3">
        <v>7</v>
      </c>
      <c r="O196" s="3">
        <v>0</v>
      </c>
      <c r="P196" s="1">
        <v>0</v>
      </c>
      <c r="Q196" s="3">
        <v>0</v>
      </c>
      <c r="R196" s="1">
        <v>0</v>
      </c>
      <c r="S196" s="5">
        <v>0</v>
      </c>
      <c r="T196" s="90">
        <f t="shared" si="11"/>
        <v>11.47</v>
      </c>
    </row>
    <row r="197" spans="1:20" x14ac:dyDescent="0.25">
      <c r="A197" s="3">
        <v>9012</v>
      </c>
      <c r="B197" s="1" t="s">
        <v>28</v>
      </c>
      <c r="C197" s="3" t="s">
        <v>36</v>
      </c>
      <c r="D197" s="2">
        <v>43685</v>
      </c>
      <c r="E197" s="3">
        <v>6</v>
      </c>
      <c r="F197" s="3">
        <v>46</v>
      </c>
      <c r="G197" s="3">
        <v>220</v>
      </c>
      <c r="H197" s="3">
        <v>877.8</v>
      </c>
      <c r="I197" s="3">
        <v>7</v>
      </c>
      <c r="J197" s="30">
        <v>933.87</v>
      </c>
      <c r="K197" s="3">
        <v>2.99</v>
      </c>
      <c r="L197" s="1">
        <v>2.1099999999999994</v>
      </c>
      <c r="M197" s="3">
        <v>5.0999999999999996</v>
      </c>
      <c r="N197" s="3">
        <v>0</v>
      </c>
      <c r="O197" s="3">
        <v>0</v>
      </c>
      <c r="P197" s="1">
        <v>0</v>
      </c>
      <c r="Q197" s="3">
        <v>0</v>
      </c>
      <c r="R197" s="1">
        <v>0</v>
      </c>
      <c r="S197" s="5">
        <v>0</v>
      </c>
      <c r="T197" s="90">
        <f t="shared" si="11"/>
        <v>5.0999999999999996</v>
      </c>
    </row>
    <row r="198" spans="1:20" x14ac:dyDescent="0.25">
      <c r="A198" s="3">
        <v>9012</v>
      </c>
      <c r="B198" s="1" t="s">
        <v>28</v>
      </c>
      <c r="C198" s="3" t="s">
        <v>37</v>
      </c>
      <c r="D198" s="2">
        <v>43685</v>
      </c>
      <c r="E198" s="3">
        <v>6</v>
      </c>
      <c r="F198" s="3">
        <v>46</v>
      </c>
      <c r="G198" s="3">
        <v>220</v>
      </c>
      <c r="H198" s="3">
        <v>877.8</v>
      </c>
      <c r="I198" s="3">
        <v>10</v>
      </c>
      <c r="J198" s="30">
        <v>1606.3</v>
      </c>
      <c r="K198" s="3">
        <v>6.01</v>
      </c>
      <c r="L198" s="1">
        <v>3.9800000000000004</v>
      </c>
      <c r="M198" s="3">
        <v>9.99</v>
      </c>
      <c r="N198" s="3">
        <v>8</v>
      </c>
      <c r="O198" s="3">
        <v>0</v>
      </c>
      <c r="P198" s="1">
        <v>0</v>
      </c>
      <c r="Q198" s="3">
        <v>0</v>
      </c>
      <c r="R198" s="1">
        <v>0</v>
      </c>
      <c r="S198" s="5">
        <v>0</v>
      </c>
      <c r="T198" s="90">
        <f t="shared" si="11"/>
        <v>9.99</v>
      </c>
    </row>
    <row r="199" spans="1:20" x14ac:dyDescent="0.25">
      <c r="A199" s="3">
        <v>9012</v>
      </c>
      <c r="B199" s="1" t="s">
        <v>28</v>
      </c>
      <c r="C199" s="3" t="s">
        <v>38</v>
      </c>
      <c r="D199" s="2">
        <v>43685</v>
      </c>
      <c r="E199" s="3">
        <v>6</v>
      </c>
      <c r="F199" s="3">
        <v>46</v>
      </c>
      <c r="G199" s="3">
        <v>220</v>
      </c>
      <c r="H199" s="3">
        <v>877.8</v>
      </c>
      <c r="I199" s="3">
        <v>10</v>
      </c>
      <c r="J199" s="30">
        <v>1296.94</v>
      </c>
      <c r="K199" s="3">
        <v>5.39</v>
      </c>
      <c r="L199" s="1">
        <v>4.1399999999999997</v>
      </c>
      <c r="M199" s="3">
        <v>9.5299999999999994</v>
      </c>
      <c r="N199" s="3">
        <v>7</v>
      </c>
      <c r="O199" s="3">
        <v>0</v>
      </c>
      <c r="P199" s="1">
        <v>0</v>
      </c>
      <c r="Q199" s="3">
        <v>0</v>
      </c>
      <c r="R199" s="1">
        <v>0</v>
      </c>
      <c r="S199" s="5">
        <v>0</v>
      </c>
      <c r="T199" s="90">
        <f t="shared" si="11"/>
        <v>9.5299999999999994</v>
      </c>
    </row>
    <row r="200" spans="1:20" x14ac:dyDescent="0.25">
      <c r="A200" s="3">
        <v>9012</v>
      </c>
      <c r="B200" s="1" t="s">
        <v>28</v>
      </c>
      <c r="C200" s="3" t="s">
        <v>40</v>
      </c>
      <c r="D200" s="2">
        <v>43685</v>
      </c>
      <c r="E200" s="3">
        <v>6</v>
      </c>
      <c r="F200" s="3">
        <v>46</v>
      </c>
      <c r="G200" s="3">
        <v>220</v>
      </c>
      <c r="H200" s="3">
        <v>877.8</v>
      </c>
      <c r="I200" s="3">
        <v>7</v>
      </c>
      <c r="J200" s="30">
        <v>840.37</v>
      </c>
      <c r="K200" s="3">
        <v>3.06</v>
      </c>
      <c r="L200" s="1">
        <v>2.0900000000000003</v>
      </c>
      <c r="M200" s="3">
        <v>5.15</v>
      </c>
      <c r="N200" s="3">
        <v>3</v>
      </c>
      <c r="O200" s="3">
        <v>0</v>
      </c>
      <c r="P200" s="1">
        <v>0</v>
      </c>
      <c r="Q200" s="3">
        <v>0</v>
      </c>
      <c r="R200" s="1">
        <v>0</v>
      </c>
      <c r="S200" s="5">
        <v>0</v>
      </c>
      <c r="T200" s="90">
        <f t="shared" si="11"/>
        <v>5.15</v>
      </c>
    </row>
    <row r="201" spans="1:20" x14ac:dyDescent="0.25">
      <c r="A201" s="3">
        <v>9012</v>
      </c>
      <c r="B201" s="1" t="s">
        <v>28</v>
      </c>
      <c r="C201" s="3" t="s">
        <v>39</v>
      </c>
      <c r="D201" s="2">
        <v>43685</v>
      </c>
      <c r="E201" s="3">
        <v>6</v>
      </c>
      <c r="F201" s="3">
        <v>46</v>
      </c>
      <c r="G201" s="3">
        <v>220</v>
      </c>
      <c r="H201" s="3">
        <v>877.8</v>
      </c>
      <c r="I201" s="3">
        <v>9</v>
      </c>
      <c r="J201" s="30">
        <v>1342.35</v>
      </c>
      <c r="K201" s="3">
        <v>5.48</v>
      </c>
      <c r="L201" s="1">
        <v>4.0499999999999989</v>
      </c>
      <c r="M201" s="3">
        <v>9.5299999999999994</v>
      </c>
      <c r="N201" s="3">
        <v>7</v>
      </c>
      <c r="O201" s="3">
        <v>0</v>
      </c>
      <c r="P201" s="1">
        <v>0</v>
      </c>
      <c r="Q201" s="3">
        <v>0</v>
      </c>
      <c r="R201" s="1">
        <v>0</v>
      </c>
      <c r="S201" s="5">
        <v>0</v>
      </c>
      <c r="T201" s="90">
        <f t="shared" si="11"/>
        <v>9.5299999999999994</v>
      </c>
    </row>
    <row r="202" spans="1:20" x14ac:dyDescent="0.25">
      <c r="A202" s="3">
        <v>9003</v>
      </c>
      <c r="B202" s="1" t="s">
        <v>29</v>
      </c>
      <c r="C202" s="3" t="s">
        <v>36</v>
      </c>
      <c r="D202" s="2">
        <v>43685</v>
      </c>
      <c r="E202" s="3">
        <v>6</v>
      </c>
      <c r="F202" s="3">
        <v>46</v>
      </c>
      <c r="G202" s="3">
        <v>220</v>
      </c>
      <c r="H202" s="3">
        <v>877.8</v>
      </c>
      <c r="I202" s="3">
        <v>10</v>
      </c>
      <c r="J202" s="30">
        <v>1345.16</v>
      </c>
      <c r="K202" s="3">
        <v>6.31</v>
      </c>
      <c r="L202" s="1">
        <v>4.6700000000000008</v>
      </c>
      <c r="M202" s="3">
        <v>10.98</v>
      </c>
      <c r="N202" s="3">
        <v>9</v>
      </c>
      <c r="O202" s="3">
        <v>0</v>
      </c>
      <c r="P202" s="1">
        <v>0</v>
      </c>
      <c r="Q202" s="1">
        <v>0</v>
      </c>
      <c r="R202" s="1">
        <v>0</v>
      </c>
      <c r="S202" s="5">
        <v>0</v>
      </c>
      <c r="T202" s="90">
        <f t="shared" si="11"/>
        <v>10.98</v>
      </c>
    </row>
    <row r="203" spans="1:20" x14ac:dyDescent="0.25">
      <c r="A203" s="3">
        <v>9003</v>
      </c>
      <c r="B203" s="1" t="s">
        <v>29</v>
      </c>
      <c r="C203" s="3" t="s">
        <v>32</v>
      </c>
      <c r="D203" s="2">
        <v>43685</v>
      </c>
      <c r="E203" s="3">
        <v>6</v>
      </c>
      <c r="F203" s="3">
        <v>46</v>
      </c>
      <c r="G203" s="3">
        <v>220</v>
      </c>
      <c r="H203" s="3">
        <v>877.8</v>
      </c>
      <c r="I203" s="3">
        <v>9</v>
      </c>
      <c r="J203" s="30">
        <v>1353.26</v>
      </c>
      <c r="K203" s="3">
        <v>7.29</v>
      </c>
      <c r="L203" s="1">
        <v>5.2700000000000005</v>
      </c>
      <c r="M203" s="3">
        <v>12.56</v>
      </c>
      <c r="N203" s="3">
        <v>5</v>
      </c>
      <c r="O203" s="3">
        <v>0</v>
      </c>
      <c r="P203" s="1">
        <v>0</v>
      </c>
      <c r="Q203" s="1">
        <v>0</v>
      </c>
      <c r="R203" s="1">
        <v>0</v>
      </c>
      <c r="S203" s="5">
        <v>0</v>
      </c>
      <c r="T203" s="90">
        <f t="shared" si="11"/>
        <v>12.56</v>
      </c>
    </row>
    <row r="204" spans="1:20" x14ac:dyDescent="0.25">
      <c r="A204" s="3">
        <v>9003</v>
      </c>
      <c r="B204" s="1" t="s">
        <v>29</v>
      </c>
      <c r="C204" s="3" t="s">
        <v>38</v>
      </c>
      <c r="D204" s="2">
        <v>43685</v>
      </c>
      <c r="E204" s="3">
        <v>6</v>
      </c>
      <c r="F204" s="3">
        <v>46</v>
      </c>
      <c r="G204" s="3">
        <v>220</v>
      </c>
      <c r="H204" s="3">
        <v>877.8</v>
      </c>
      <c r="I204" s="3">
        <v>10</v>
      </c>
      <c r="J204" s="30">
        <v>1524.02</v>
      </c>
      <c r="K204" s="3">
        <v>6.41</v>
      </c>
      <c r="L204" s="1">
        <v>4.8100000000000005</v>
      </c>
      <c r="M204" s="3">
        <v>11.22</v>
      </c>
      <c r="N204" s="3">
        <v>8</v>
      </c>
      <c r="O204" s="3">
        <v>0</v>
      </c>
      <c r="P204" s="1">
        <v>0</v>
      </c>
      <c r="Q204" s="1">
        <v>0</v>
      </c>
      <c r="R204" s="1">
        <v>0</v>
      </c>
      <c r="S204" s="5">
        <v>0</v>
      </c>
      <c r="T204" s="90">
        <f t="shared" ref="T204:T264" si="12">SUM(K204,L204,P204)</f>
        <v>11.22</v>
      </c>
    </row>
    <row r="205" spans="1:20" x14ac:dyDescent="0.25">
      <c r="A205" s="3">
        <v>9003</v>
      </c>
      <c r="B205" s="1" t="s">
        <v>29</v>
      </c>
      <c r="C205" s="3" t="s">
        <v>40</v>
      </c>
      <c r="D205" s="2">
        <v>43685</v>
      </c>
      <c r="E205" s="3">
        <v>6</v>
      </c>
      <c r="F205" s="3">
        <v>46</v>
      </c>
      <c r="G205" s="3">
        <v>220</v>
      </c>
      <c r="H205" s="3">
        <v>877.8</v>
      </c>
      <c r="I205" s="3">
        <v>7</v>
      </c>
      <c r="J205" s="30">
        <v>1096.23</v>
      </c>
      <c r="K205" s="3">
        <v>5.04</v>
      </c>
      <c r="L205" s="1">
        <v>3.6000000000000005</v>
      </c>
      <c r="M205" s="3">
        <v>8.64</v>
      </c>
      <c r="N205" s="3">
        <v>10</v>
      </c>
      <c r="O205" s="3">
        <v>0</v>
      </c>
      <c r="P205" s="1">
        <v>0</v>
      </c>
      <c r="Q205" s="1">
        <v>0</v>
      </c>
      <c r="R205" s="1">
        <v>0</v>
      </c>
      <c r="S205" s="5">
        <v>0</v>
      </c>
      <c r="T205" s="90">
        <f t="shared" si="12"/>
        <v>8.64</v>
      </c>
    </row>
    <row r="206" spans="1:20" x14ac:dyDescent="0.25">
      <c r="A206" s="3">
        <v>9003</v>
      </c>
      <c r="B206" s="1" t="s">
        <v>29</v>
      </c>
      <c r="C206" s="3" t="s">
        <v>39</v>
      </c>
      <c r="D206" s="2">
        <v>43685</v>
      </c>
      <c r="E206" s="3">
        <v>6</v>
      </c>
      <c r="F206" s="3">
        <v>46</v>
      </c>
      <c r="G206" s="3">
        <v>220</v>
      </c>
      <c r="H206" s="3">
        <v>877.8</v>
      </c>
      <c r="I206" s="3">
        <v>8</v>
      </c>
      <c r="J206" s="30">
        <v>752.02</v>
      </c>
      <c r="K206" s="3">
        <v>2.61</v>
      </c>
      <c r="L206" s="1">
        <v>2.1999999999999997</v>
      </c>
      <c r="M206" s="3">
        <v>4.8099999999999996</v>
      </c>
      <c r="N206" s="3">
        <v>0</v>
      </c>
      <c r="O206" s="3">
        <v>0</v>
      </c>
      <c r="P206" s="1">
        <v>0</v>
      </c>
      <c r="Q206" s="3">
        <v>0</v>
      </c>
      <c r="R206" s="1">
        <v>0</v>
      </c>
      <c r="S206" s="5">
        <v>0</v>
      </c>
      <c r="T206" s="90">
        <f t="shared" si="12"/>
        <v>4.8099999999999996</v>
      </c>
    </row>
    <row r="207" spans="1:20" x14ac:dyDescent="0.25">
      <c r="A207" s="3">
        <v>9006</v>
      </c>
      <c r="B207" s="1" t="s">
        <v>29</v>
      </c>
      <c r="C207" s="3" t="s">
        <v>36</v>
      </c>
      <c r="D207" s="2">
        <v>43685</v>
      </c>
      <c r="E207" s="3">
        <v>6</v>
      </c>
      <c r="F207" s="3">
        <v>46</v>
      </c>
      <c r="G207" s="3">
        <v>220</v>
      </c>
      <c r="H207" s="3">
        <v>877.8</v>
      </c>
      <c r="I207" s="3">
        <v>7</v>
      </c>
      <c r="J207" s="30">
        <v>815.96</v>
      </c>
      <c r="K207" s="3">
        <v>3.81</v>
      </c>
      <c r="L207" s="1">
        <v>2.9</v>
      </c>
      <c r="M207" s="3">
        <v>6.71</v>
      </c>
      <c r="N207" s="3">
        <v>1</v>
      </c>
      <c r="O207" s="3">
        <v>0</v>
      </c>
      <c r="P207" s="1">
        <v>0</v>
      </c>
      <c r="Q207" s="3">
        <v>0</v>
      </c>
      <c r="R207" s="1">
        <v>0</v>
      </c>
      <c r="S207" s="5">
        <v>0</v>
      </c>
      <c r="T207" s="90">
        <f t="shared" si="12"/>
        <v>6.71</v>
      </c>
    </row>
    <row r="208" spans="1:20" x14ac:dyDescent="0.25">
      <c r="A208" s="3">
        <v>9006</v>
      </c>
      <c r="B208" s="1" t="s">
        <v>29</v>
      </c>
      <c r="C208" s="3" t="s">
        <v>37</v>
      </c>
      <c r="D208" s="2">
        <v>43685</v>
      </c>
      <c r="E208" s="3">
        <v>6</v>
      </c>
      <c r="F208" s="3">
        <v>46</v>
      </c>
      <c r="G208" s="3">
        <v>220</v>
      </c>
      <c r="H208" s="3">
        <v>877.8</v>
      </c>
      <c r="I208" s="3">
        <v>8</v>
      </c>
      <c r="J208" s="30">
        <v>1248.6500000000001</v>
      </c>
      <c r="K208" s="3">
        <v>5.31</v>
      </c>
      <c r="L208" s="1">
        <v>4.5000000000000009</v>
      </c>
      <c r="M208" s="3">
        <v>9.81</v>
      </c>
      <c r="N208" s="3">
        <v>9</v>
      </c>
      <c r="O208" s="3">
        <v>0</v>
      </c>
      <c r="P208" s="1">
        <v>0</v>
      </c>
      <c r="Q208" s="3">
        <v>0</v>
      </c>
      <c r="R208" s="1">
        <v>0</v>
      </c>
      <c r="S208" s="5">
        <v>0</v>
      </c>
      <c r="T208" s="90">
        <f t="shared" si="12"/>
        <v>9.81</v>
      </c>
    </row>
    <row r="209" spans="1:20" x14ac:dyDescent="0.25">
      <c r="A209" s="3">
        <v>9006</v>
      </c>
      <c r="B209" s="1" t="s">
        <v>29</v>
      </c>
      <c r="C209" s="3" t="s">
        <v>38</v>
      </c>
      <c r="D209" s="2">
        <v>43685</v>
      </c>
      <c r="E209" s="3">
        <v>6</v>
      </c>
      <c r="F209" s="3">
        <v>46</v>
      </c>
      <c r="G209" s="3">
        <v>220</v>
      </c>
      <c r="H209" s="3">
        <v>877.8</v>
      </c>
      <c r="I209" s="3">
        <v>9</v>
      </c>
      <c r="J209" s="30">
        <v>1148.95</v>
      </c>
      <c r="K209" s="3">
        <v>5.48</v>
      </c>
      <c r="L209" s="1">
        <v>3.99</v>
      </c>
      <c r="M209" s="3">
        <v>9.4700000000000006</v>
      </c>
      <c r="N209" s="3">
        <v>3</v>
      </c>
      <c r="O209" s="3">
        <v>0</v>
      </c>
      <c r="P209" s="1">
        <v>0</v>
      </c>
      <c r="Q209" s="3">
        <v>0</v>
      </c>
      <c r="R209" s="1">
        <v>0</v>
      </c>
      <c r="S209" s="5">
        <v>0</v>
      </c>
      <c r="T209" s="90">
        <f t="shared" si="12"/>
        <v>9.4700000000000006</v>
      </c>
    </row>
    <row r="210" spans="1:20" x14ac:dyDescent="0.25">
      <c r="A210" s="3">
        <v>9006</v>
      </c>
      <c r="B210" s="1" t="s">
        <v>29</v>
      </c>
      <c r="C210" s="3" t="s">
        <v>40</v>
      </c>
      <c r="D210" s="2">
        <v>43685</v>
      </c>
      <c r="E210" s="3">
        <v>6</v>
      </c>
      <c r="F210" s="3">
        <v>46</v>
      </c>
      <c r="G210" s="3">
        <v>220</v>
      </c>
      <c r="H210" s="3">
        <v>877.8</v>
      </c>
      <c r="I210" s="3">
        <v>9</v>
      </c>
      <c r="J210" s="30">
        <v>1226.98</v>
      </c>
      <c r="K210" s="3">
        <v>6.04</v>
      </c>
      <c r="L210" s="1">
        <v>3.9899999999999993</v>
      </c>
      <c r="M210" s="3">
        <v>10.029999999999999</v>
      </c>
      <c r="N210" s="3">
        <v>6</v>
      </c>
      <c r="O210" s="3">
        <v>0</v>
      </c>
      <c r="P210" s="1">
        <v>0</v>
      </c>
      <c r="Q210" s="3">
        <v>0</v>
      </c>
      <c r="R210" s="1">
        <v>0</v>
      </c>
      <c r="S210" s="5">
        <v>0</v>
      </c>
      <c r="T210" s="90">
        <f t="shared" si="12"/>
        <v>10.029999999999999</v>
      </c>
    </row>
    <row r="211" spans="1:20" x14ac:dyDescent="0.25">
      <c r="A211" s="3">
        <v>9006</v>
      </c>
      <c r="B211" s="1" t="s">
        <v>29</v>
      </c>
      <c r="C211" s="3" t="s">
        <v>39</v>
      </c>
      <c r="D211" s="2">
        <v>43685</v>
      </c>
      <c r="E211" s="3">
        <v>6</v>
      </c>
      <c r="F211" s="3">
        <v>46</v>
      </c>
      <c r="G211" s="3">
        <v>220</v>
      </c>
      <c r="H211" s="3">
        <v>877.8</v>
      </c>
      <c r="I211" s="3">
        <v>8</v>
      </c>
      <c r="J211" s="30">
        <v>959.92</v>
      </c>
      <c r="K211" s="3">
        <v>4.63</v>
      </c>
      <c r="L211" s="1">
        <v>3.3899999999999997</v>
      </c>
      <c r="M211" s="3">
        <v>8.02</v>
      </c>
      <c r="N211" s="3">
        <v>4</v>
      </c>
      <c r="O211" s="3">
        <v>0</v>
      </c>
      <c r="P211" s="1">
        <v>0</v>
      </c>
      <c r="Q211" s="3">
        <v>0</v>
      </c>
      <c r="R211" s="1">
        <v>0</v>
      </c>
      <c r="S211" s="5">
        <v>0</v>
      </c>
      <c r="T211" s="90">
        <f t="shared" si="12"/>
        <v>8.02</v>
      </c>
    </row>
    <row r="212" spans="1:20" x14ac:dyDescent="0.25">
      <c r="A212" s="3">
        <v>9009</v>
      </c>
      <c r="B212" s="1" t="s">
        <v>29</v>
      </c>
      <c r="C212" s="3" t="s">
        <v>36</v>
      </c>
      <c r="D212" s="2">
        <v>43685</v>
      </c>
      <c r="E212" s="3">
        <v>6</v>
      </c>
      <c r="F212" s="3">
        <v>46</v>
      </c>
      <c r="G212" s="3">
        <v>220</v>
      </c>
      <c r="H212" s="3">
        <v>877.8</v>
      </c>
      <c r="I212" s="3">
        <v>7</v>
      </c>
      <c r="J212" s="30">
        <v>719.85</v>
      </c>
      <c r="K212" s="3">
        <v>3.13</v>
      </c>
      <c r="L212" s="1">
        <v>4.16</v>
      </c>
      <c r="M212" s="3">
        <v>7.29</v>
      </c>
      <c r="N212" s="3">
        <v>5</v>
      </c>
      <c r="O212" s="3">
        <v>0</v>
      </c>
      <c r="P212" s="1">
        <v>0</v>
      </c>
      <c r="Q212" s="3">
        <v>0</v>
      </c>
      <c r="R212" s="1">
        <v>0</v>
      </c>
      <c r="S212" s="5">
        <v>0</v>
      </c>
      <c r="T212" s="90">
        <f t="shared" si="12"/>
        <v>7.29</v>
      </c>
    </row>
    <row r="213" spans="1:20" x14ac:dyDescent="0.25">
      <c r="A213" s="3">
        <v>9009</v>
      </c>
      <c r="B213" s="1" t="s">
        <v>29</v>
      </c>
      <c r="C213" s="3" t="s">
        <v>37</v>
      </c>
      <c r="D213" s="2">
        <v>43685</v>
      </c>
      <c r="E213" s="3">
        <v>6</v>
      </c>
      <c r="F213" s="3">
        <v>46</v>
      </c>
      <c r="G213" s="3">
        <v>220</v>
      </c>
      <c r="H213" s="3">
        <v>877.8</v>
      </c>
      <c r="I213" s="3">
        <v>7</v>
      </c>
      <c r="J213" s="30">
        <v>997.08</v>
      </c>
      <c r="K213" s="3">
        <v>4.08</v>
      </c>
      <c r="L213" s="1">
        <v>3.4799999999999995</v>
      </c>
      <c r="M213" s="3">
        <v>7.56</v>
      </c>
      <c r="N213" s="3">
        <v>9</v>
      </c>
      <c r="O213" s="3">
        <v>0</v>
      </c>
      <c r="P213" s="1">
        <v>0</v>
      </c>
      <c r="Q213" s="3">
        <v>0</v>
      </c>
      <c r="R213" s="1">
        <v>0</v>
      </c>
      <c r="S213" s="5">
        <v>0</v>
      </c>
      <c r="T213" s="90">
        <f t="shared" si="12"/>
        <v>7.56</v>
      </c>
    </row>
    <row r="214" spans="1:20" x14ac:dyDescent="0.25">
      <c r="A214" s="3">
        <v>9009</v>
      </c>
      <c r="B214" s="1" t="s">
        <v>29</v>
      </c>
      <c r="C214" s="3" t="s">
        <v>40</v>
      </c>
      <c r="D214" s="2">
        <v>43685</v>
      </c>
      <c r="E214" s="3">
        <v>6</v>
      </c>
      <c r="F214" s="3">
        <v>46</v>
      </c>
      <c r="G214" s="3">
        <v>220</v>
      </c>
      <c r="H214" s="3">
        <v>877.8</v>
      </c>
      <c r="I214" s="3">
        <v>8</v>
      </c>
      <c r="J214" s="30">
        <v>985.95</v>
      </c>
      <c r="K214" s="3">
        <v>4.0999999999999996</v>
      </c>
      <c r="L214" s="1">
        <v>2.8800000000000008</v>
      </c>
      <c r="M214" s="3">
        <v>6.98</v>
      </c>
      <c r="N214" s="3">
        <v>6</v>
      </c>
      <c r="O214" s="3">
        <v>0</v>
      </c>
      <c r="P214" s="1">
        <v>0</v>
      </c>
      <c r="Q214" s="3">
        <v>0</v>
      </c>
      <c r="R214" s="1">
        <v>0</v>
      </c>
      <c r="S214" s="5">
        <v>0</v>
      </c>
      <c r="T214" s="90">
        <f t="shared" si="12"/>
        <v>6.98</v>
      </c>
    </row>
    <row r="215" spans="1:20" x14ac:dyDescent="0.25">
      <c r="A215" s="3">
        <v>9004</v>
      </c>
      <c r="B215" s="1" t="s">
        <v>30</v>
      </c>
      <c r="C215" s="3" t="s">
        <v>31</v>
      </c>
      <c r="D215" s="2">
        <v>43685</v>
      </c>
      <c r="E215" s="3">
        <v>6</v>
      </c>
      <c r="F215" s="3">
        <v>46</v>
      </c>
      <c r="G215" s="3">
        <v>220</v>
      </c>
      <c r="H215" s="3">
        <v>877.8</v>
      </c>
      <c r="I215" s="3">
        <v>9</v>
      </c>
      <c r="J215" s="30">
        <v>1161.1300000000001</v>
      </c>
      <c r="K215" s="3">
        <v>5.6</v>
      </c>
      <c r="L215" s="1">
        <v>4.4000000000000004</v>
      </c>
      <c r="M215" s="3">
        <v>10</v>
      </c>
      <c r="N215" s="3">
        <v>4</v>
      </c>
      <c r="O215" s="3">
        <v>0</v>
      </c>
      <c r="P215" s="1">
        <v>0</v>
      </c>
      <c r="Q215" s="3">
        <v>0</v>
      </c>
      <c r="R215" s="1">
        <v>0</v>
      </c>
      <c r="S215" s="5">
        <v>0</v>
      </c>
      <c r="T215" s="90">
        <f t="shared" si="12"/>
        <v>10</v>
      </c>
    </row>
    <row r="216" spans="1:20" x14ac:dyDescent="0.25">
      <c r="A216" s="3">
        <v>9004</v>
      </c>
      <c r="B216" s="1" t="s">
        <v>30</v>
      </c>
      <c r="C216" s="3" t="s">
        <v>32</v>
      </c>
      <c r="D216" s="2">
        <v>43685</v>
      </c>
      <c r="E216" s="3">
        <v>6</v>
      </c>
      <c r="F216" s="3">
        <v>46</v>
      </c>
      <c r="G216" s="3">
        <v>220</v>
      </c>
      <c r="H216" s="3">
        <v>877.8</v>
      </c>
      <c r="I216" s="3">
        <v>10</v>
      </c>
      <c r="J216" s="30">
        <v>1406.7</v>
      </c>
      <c r="K216" s="3">
        <v>4.47</v>
      </c>
      <c r="L216" s="1">
        <v>4.05</v>
      </c>
      <c r="M216" s="3">
        <v>8.52</v>
      </c>
      <c r="N216" s="3">
        <v>2</v>
      </c>
      <c r="O216" s="3">
        <v>0</v>
      </c>
      <c r="P216" s="1">
        <v>0</v>
      </c>
      <c r="Q216" s="3">
        <v>0</v>
      </c>
      <c r="R216" s="1">
        <v>0</v>
      </c>
      <c r="S216" s="5">
        <v>0</v>
      </c>
      <c r="T216" s="90">
        <f t="shared" si="12"/>
        <v>8.52</v>
      </c>
    </row>
    <row r="217" spans="1:20" x14ac:dyDescent="0.25">
      <c r="A217" s="3">
        <v>9004</v>
      </c>
      <c r="B217" s="1" t="s">
        <v>30</v>
      </c>
      <c r="C217" s="3" t="s">
        <v>40</v>
      </c>
      <c r="D217" s="2">
        <v>43685</v>
      </c>
      <c r="E217" s="3">
        <v>6</v>
      </c>
      <c r="F217" s="3">
        <v>46</v>
      </c>
      <c r="G217" s="3">
        <v>220</v>
      </c>
      <c r="H217" s="3">
        <v>877.8</v>
      </c>
      <c r="I217" s="3">
        <v>9</v>
      </c>
      <c r="J217" s="30">
        <v>1222.3699999999999</v>
      </c>
      <c r="K217" s="3">
        <v>5.03</v>
      </c>
      <c r="L217" s="1">
        <v>3.669999999999999</v>
      </c>
      <c r="M217" s="3">
        <v>8.6999999999999993</v>
      </c>
      <c r="N217" s="3">
        <v>7</v>
      </c>
      <c r="O217" s="3">
        <v>0</v>
      </c>
      <c r="P217" s="1">
        <v>0</v>
      </c>
      <c r="Q217" s="3">
        <v>0</v>
      </c>
      <c r="R217" s="1">
        <v>0</v>
      </c>
      <c r="S217" s="5">
        <v>0</v>
      </c>
      <c r="T217" s="90">
        <f t="shared" si="12"/>
        <v>8.6999999999999993</v>
      </c>
    </row>
    <row r="218" spans="1:20" x14ac:dyDescent="0.25">
      <c r="A218" s="3">
        <v>9005</v>
      </c>
      <c r="B218" s="1" t="s">
        <v>30</v>
      </c>
      <c r="C218" s="3" t="s">
        <v>36</v>
      </c>
      <c r="D218" s="2">
        <v>43685</v>
      </c>
      <c r="E218" s="3">
        <v>6</v>
      </c>
      <c r="F218" s="3">
        <v>46</v>
      </c>
      <c r="G218" s="3">
        <v>220</v>
      </c>
      <c r="H218" s="3">
        <v>877.8</v>
      </c>
      <c r="I218" s="3">
        <v>10</v>
      </c>
      <c r="J218" s="30">
        <v>1163.08</v>
      </c>
      <c r="K218" s="3">
        <v>4.1900000000000004</v>
      </c>
      <c r="L218" s="1">
        <v>3.3699999999999992</v>
      </c>
      <c r="M218" s="3">
        <v>7.56</v>
      </c>
      <c r="N218" s="3">
        <v>10</v>
      </c>
      <c r="O218" s="3">
        <v>0</v>
      </c>
      <c r="P218" s="1">
        <v>0</v>
      </c>
      <c r="Q218" s="3">
        <v>0</v>
      </c>
      <c r="R218" s="1">
        <v>0</v>
      </c>
      <c r="S218" s="5">
        <v>0</v>
      </c>
      <c r="T218" s="90">
        <f t="shared" si="12"/>
        <v>7.56</v>
      </c>
    </row>
    <row r="219" spans="1:20" x14ac:dyDescent="0.25">
      <c r="A219" s="3">
        <v>9005</v>
      </c>
      <c r="B219" s="1" t="s">
        <v>30</v>
      </c>
      <c r="C219" s="3" t="s">
        <v>37</v>
      </c>
      <c r="D219" s="2">
        <v>43685</v>
      </c>
      <c r="E219" s="3">
        <v>6</v>
      </c>
      <c r="F219" s="3">
        <v>46</v>
      </c>
      <c r="G219" s="3">
        <v>220</v>
      </c>
      <c r="H219" s="3">
        <v>877.8</v>
      </c>
      <c r="I219" s="3">
        <v>7</v>
      </c>
      <c r="J219" s="30">
        <v>989.45</v>
      </c>
      <c r="K219" s="3">
        <v>3.05</v>
      </c>
      <c r="L219" s="1">
        <v>1.96</v>
      </c>
      <c r="M219" s="3">
        <v>5.01</v>
      </c>
      <c r="N219" s="3">
        <v>3</v>
      </c>
      <c r="O219" s="3">
        <v>0</v>
      </c>
      <c r="P219" s="1">
        <v>0</v>
      </c>
      <c r="Q219" s="3">
        <v>0</v>
      </c>
      <c r="R219" s="1">
        <v>0</v>
      </c>
      <c r="S219" s="5">
        <v>0</v>
      </c>
      <c r="T219" s="90">
        <f t="shared" si="12"/>
        <v>5.01</v>
      </c>
    </row>
    <row r="220" spans="1:20" x14ac:dyDescent="0.25">
      <c r="A220" s="3">
        <v>9005</v>
      </c>
      <c r="B220" s="1" t="s">
        <v>30</v>
      </c>
      <c r="C220" s="3" t="s">
        <v>38</v>
      </c>
      <c r="D220" s="2">
        <v>43685</v>
      </c>
      <c r="E220" s="3">
        <v>6</v>
      </c>
      <c r="F220" s="3">
        <v>46</v>
      </c>
      <c r="G220" s="3">
        <v>220</v>
      </c>
      <c r="H220" s="3">
        <v>877.8</v>
      </c>
      <c r="I220" s="3">
        <v>8</v>
      </c>
      <c r="J220" s="30">
        <v>1108.0899999999999</v>
      </c>
      <c r="K220" s="3">
        <v>4.88</v>
      </c>
      <c r="L220" s="1">
        <v>2.84</v>
      </c>
      <c r="M220" s="3">
        <v>7.72</v>
      </c>
      <c r="N220" s="3">
        <v>4</v>
      </c>
      <c r="O220" s="3">
        <v>0</v>
      </c>
      <c r="P220" s="1">
        <v>0</v>
      </c>
      <c r="Q220" s="3">
        <v>0</v>
      </c>
      <c r="R220" s="1">
        <v>0</v>
      </c>
      <c r="S220" s="5">
        <v>0</v>
      </c>
      <c r="T220" s="90">
        <f t="shared" si="12"/>
        <v>7.72</v>
      </c>
    </row>
    <row r="221" spans="1:20" x14ac:dyDescent="0.25">
      <c r="A221" s="3">
        <v>9005</v>
      </c>
      <c r="B221" s="1" t="s">
        <v>30</v>
      </c>
      <c r="C221" s="3" t="s">
        <v>40</v>
      </c>
      <c r="D221" s="2">
        <v>43685</v>
      </c>
      <c r="E221" s="3">
        <v>6</v>
      </c>
      <c r="F221" s="3">
        <v>46</v>
      </c>
      <c r="G221" s="3">
        <v>220</v>
      </c>
      <c r="H221" s="3">
        <v>877.8</v>
      </c>
      <c r="I221" s="3">
        <v>10</v>
      </c>
      <c r="J221" s="30">
        <v>1143.96</v>
      </c>
      <c r="K221" s="3">
        <v>4.99</v>
      </c>
      <c r="L221" s="1">
        <v>3.76</v>
      </c>
      <c r="M221" s="3">
        <v>8.75</v>
      </c>
      <c r="N221" s="3">
        <v>8</v>
      </c>
      <c r="O221" s="3">
        <v>0</v>
      </c>
      <c r="P221" s="1">
        <v>0</v>
      </c>
      <c r="Q221" s="3">
        <v>0</v>
      </c>
      <c r="R221" s="1">
        <v>0</v>
      </c>
      <c r="S221" s="5">
        <v>0</v>
      </c>
      <c r="T221" s="90">
        <f t="shared" si="12"/>
        <v>8.75</v>
      </c>
    </row>
    <row r="222" spans="1:20" x14ac:dyDescent="0.25">
      <c r="A222" s="3">
        <v>9005</v>
      </c>
      <c r="B222" s="1" t="s">
        <v>30</v>
      </c>
      <c r="C222" s="3" t="s">
        <v>39</v>
      </c>
      <c r="D222" s="2">
        <v>43685</v>
      </c>
      <c r="E222" s="3">
        <v>6</v>
      </c>
      <c r="F222" s="3">
        <v>46</v>
      </c>
      <c r="G222" s="3">
        <v>220</v>
      </c>
      <c r="H222" s="3">
        <v>877.8</v>
      </c>
      <c r="I222" s="3">
        <v>10</v>
      </c>
      <c r="J222" s="30">
        <v>1679.55</v>
      </c>
      <c r="K222" s="3">
        <v>6.15</v>
      </c>
      <c r="L222" s="1">
        <v>5.27</v>
      </c>
      <c r="M222" s="3">
        <v>11.42</v>
      </c>
      <c r="N222" s="3">
        <v>0</v>
      </c>
      <c r="O222" s="3">
        <v>0</v>
      </c>
      <c r="P222" s="1">
        <v>0</v>
      </c>
      <c r="Q222" s="3">
        <v>0</v>
      </c>
      <c r="R222" s="1">
        <v>0</v>
      </c>
      <c r="S222" s="5">
        <v>0</v>
      </c>
      <c r="T222" s="90">
        <f t="shared" si="12"/>
        <v>11.42</v>
      </c>
    </row>
    <row r="223" spans="1:20" x14ac:dyDescent="0.25">
      <c r="A223" s="3">
        <v>9011</v>
      </c>
      <c r="B223" s="1" t="s">
        <v>30</v>
      </c>
      <c r="C223" s="3" t="s">
        <v>36</v>
      </c>
      <c r="D223" s="2">
        <v>43685</v>
      </c>
      <c r="E223" s="3">
        <v>6</v>
      </c>
      <c r="F223" s="3">
        <v>46</v>
      </c>
      <c r="G223" s="3">
        <v>220</v>
      </c>
      <c r="H223" s="3">
        <v>877.8</v>
      </c>
      <c r="I223" s="3">
        <v>9</v>
      </c>
      <c r="J223" s="30">
        <v>1061.68</v>
      </c>
      <c r="K223" s="3">
        <v>4.0599999999999996</v>
      </c>
      <c r="L223" s="1">
        <v>2.9200000000000008</v>
      </c>
      <c r="M223" s="3">
        <v>6.98</v>
      </c>
      <c r="N223" s="3">
        <v>2</v>
      </c>
      <c r="O223" s="3">
        <v>0</v>
      </c>
      <c r="P223" s="1">
        <v>0</v>
      </c>
      <c r="Q223" s="3">
        <v>0</v>
      </c>
      <c r="R223" s="1">
        <v>0</v>
      </c>
      <c r="S223" s="5">
        <v>0</v>
      </c>
      <c r="T223" s="90">
        <f t="shared" si="12"/>
        <v>6.98</v>
      </c>
    </row>
    <row r="224" spans="1:20" x14ac:dyDescent="0.25">
      <c r="A224" s="3">
        <v>9011</v>
      </c>
      <c r="B224" s="1" t="s">
        <v>30</v>
      </c>
      <c r="C224" s="3" t="s">
        <v>37</v>
      </c>
      <c r="D224" s="2">
        <v>43685</v>
      </c>
      <c r="E224" s="3">
        <v>6</v>
      </c>
      <c r="F224" s="3">
        <v>46</v>
      </c>
      <c r="G224" s="3">
        <v>220</v>
      </c>
      <c r="H224" s="3">
        <v>877.8</v>
      </c>
      <c r="I224" s="3">
        <v>8</v>
      </c>
      <c r="J224" s="30">
        <v>1016.11</v>
      </c>
      <c r="K224" s="3">
        <v>4.08</v>
      </c>
      <c r="L224" s="1">
        <v>2.9799999999999995</v>
      </c>
      <c r="M224" s="3">
        <v>7.06</v>
      </c>
      <c r="N224" s="3">
        <v>6</v>
      </c>
      <c r="O224" s="3">
        <v>0</v>
      </c>
      <c r="P224" s="1">
        <v>0</v>
      </c>
      <c r="Q224" s="3">
        <v>0</v>
      </c>
      <c r="R224" s="1">
        <v>0</v>
      </c>
      <c r="S224" s="5">
        <v>0</v>
      </c>
      <c r="T224" s="90">
        <f t="shared" si="12"/>
        <v>7.06</v>
      </c>
    </row>
    <row r="225" spans="1:20" x14ac:dyDescent="0.25">
      <c r="A225" s="3">
        <v>9011</v>
      </c>
      <c r="B225" s="1" t="s">
        <v>30</v>
      </c>
      <c r="C225" s="3" t="s">
        <v>38</v>
      </c>
      <c r="D225" s="2">
        <v>43685</v>
      </c>
      <c r="E225" s="3">
        <v>6</v>
      </c>
      <c r="F225" s="3">
        <v>46</v>
      </c>
      <c r="G225" s="3">
        <v>220</v>
      </c>
      <c r="H225" s="3">
        <v>877.8</v>
      </c>
      <c r="I225" s="3">
        <v>10</v>
      </c>
      <c r="J225" s="30">
        <v>1398.78</v>
      </c>
      <c r="K225" s="3">
        <v>5.78</v>
      </c>
      <c r="L225" s="1">
        <v>4.46</v>
      </c>
      <c r="M225" s="3">
        <v>10.24</v>
      </c>
      <c r="N225" s="3">
        <v>3</v>
      </c>
      <c r="O225" s="3">
        <v>0</v>
      </c>
      <c r="P225" s="1">
        <v>0</v>
      </c>
      <c r="Q225" s="3">
        <v>0</v>
      </c>
      <c r="R225" s="1">
        <v>0</v>
      </c>
      <c r="S225" s="5">
        <v>0</v>
      </c>
      <c r="T225" s="90">
        <f t="shared" si="12"/>
        <v>10.24</v>
      </c>
    </row>
    <row r="226" spans="1:20" x14ac:dyDescent="0.25">
      <c r="A226" s="3">
        <v>9011</v>
      </c>
      <c r="B226" s="1" t="s">
        <v>30</v>
      </c>
      <c r="C226" s="3" t="s">
        <v>40</v>
      </c>
      <c r="D226" s="2">
        <v>43685</v>
      </c>
      <c r="E226" s="3">
        <v>6</v>
      </c>
      <c r="F226" s="3">
        <v>46</v>
      </c>
      <c r="G226" s="3">
        <v>220</v>
      </c>
      <c r="H226" s="3">
        <v>877.8</v>
      </c>
      <c r="I226" s="3">
        <v>9</v>
      </c>
      <c r="J226" s="30">
        <v>1267.28</v>
      </c>
      <c r="K226" s="3">
        <v>5.4</v>
      </c>
      <c r="L226" s="1">
        <v>3.8699999999999992</v>
      </c>
      <c r="M226" s="3">
        <v>9.27</v>
      </c>
      <c r="N226" s="3">
        <v>6</v>
      </c>
      <c r="O226" s="3">
        <v>0</v>
      </c>
      <c r="P226" s="1">
        <v>0</v>
      </c>
      <c r="Q226" s="3">
        <v>0</v>
      </c>
      <c r="R226" s="1">
        <v>0</v>
      </c>
      <c r="S226" s="5">
        <v>0</v>
      </c>
      <c r="T226" s="90">
        <f t="shared" si="12"/>
        <v>9.27</v>
      </c>
    </row>
    <row r="227" spans="1:20" x14ac:dyDescent="0.25">
      <c r="A227" s="1">
        <v>9001</v>
      </c>
      <c r="B227" s="1" t="s">
        <v>23</v>
      </c>
      <c r="C227" s="1" t="s">
        <v>31</v>
      </c>
      <c r="D227" s="12">
        <v>43693</v>
      </c>
      <c r="E227" s="3">
        <v>7</v>
      </c>
      <c r="F227" s="3">
        <v>54</v>
      </c>
      <c r="G227" s="3">
        <v>228</v>
      </c>
      <c r="H227" s="3">
        <v>1028.1000000000001</v>
      </c>
      <c r="I227" s="8">
        <v>8</v>
      </c>
      <c r="J227" s="31">
        <v>1159.6300000000001</v>
      </c>
      <c r="K227" s="8">
        <v>5.18</v>
      </c>
      <c r="L227" s="1">
        <v>7.82</v>
      </c>
      <c r="M227" s="1">
        <v>14.19</v>
      </c>
      <c r="N227" s="8">
        <v>20</v>
      </c>
      <c r="O227" s="8">
        <v>1</v>
      </c>
      <c r="P227" s="1">
        <v>0</v>
      </c>
      <c r="Q227" s="3">
        <v>0</v>
      </c>
      <c r="R227" s="1">
        <v>0</v>
      </c>
      <c r="S227" s="5">
        <v>0</v>
      </c>
      <c r="T227" s="90">
        <f t="shared" si="12"/>
        <v>13</v>
      </c>
    </row>
    <row r="228" spans="1:20" x14ac:dyDescent="0.25">
      <c r="A228" s="1">
        <v>9001</v>
      </c>
      <c r="B228" s="1" t="s">
        <v>23</v>
      </c>
      <c r="C228" s="1" t="s">
        <v>32</v>
      </c>
      <c r="D228" s="12">
        <v>43693</v>
      </c>
      <c r="E228" s="3">
        <v>7</v>
      </c>
      <c r="F228" s="3">
        <v>54</v>
      </c>
      <c r="G228" s="3">
        <v>228</v>
      </c>
      <c r="H228" s="3">
        <v>1028.1000000000001</v>
      </c>
      <c r="I228" s="8">
        <v>7</v>
      </c>
      <c r="J228" s="31">
        <v>958.3</v>
      </c>
      <c r="K228" s="8">
        <v>4.97</v>
      </c>
      <c r="L228" s="1">
        <v>6.27</v>
      </c>
      <c r="M228" s="1">
        <v>11.49</v>
      </c>
      <c r="N228" s="8">
        <v>16</v>
      </c>
      <c r="O228" s="8">
        <v>0</v>
      </c>
      <c r="P228" s="1">
        <v>0</v>
      </c>
      <c r="Q228" s="3">
        <v>0</v>
      </c>
      <c r="R228" s="1">
        <v>0</v>
      </c>
      <c r="S228" s="5">
        <v>0</v>
      </c>
      <c r="T228" s="90">
        <f t="shared" si="12"/>
        <v>11.239999999999998</v>
      </c>
    </row>
    <row r="229" spans="1:20" x14ac:dyDescent="0.25">
      <c r="A229" s="1">
        <v>9001</v>
      </c>
      <c r="B229" s="1" t="s">
        <v>23</v>
      </c>
      <c r="C229" s="1" t="s">
        <v>33</v>
      </c>
      <c r="D229" s="12">
        <v>43693</v>
      </c>
      <c r="E229" s="3">
        <v>7</v>
      </c>
      <c r="F229" s="3">
        <v>54</v>
      </c>
      <c r="G229" s="3">
        <v>228</v>
      </c>
      <c r="H229" s="3">
        <v>1028.1000000000001</v>
      </c>
      <c r="I229" s="8">
        <v>8</v>
      </c>
      <c r="J229" s="31">
        <v>881.95</v>
      </c>
      <c r="K229" s="8">
        <v>3.74</v>
      </c>
      <c r="L229" s="1">
        <v>4.42</v>
      </c>
      <c r="M229" s="1">
        <v>8.18</v>
      </c>
      <c r="N229" s="8">
        <v>19</v>
      </c>
      <c r="O229" s="8">
        <v>0</v>
      </c>
      <c r="P229" s="1">
        <v>0</v>
      </c>
      <c r="Q229" s="3">
        <v>0</v>
      </c>
      <c r="R229" s="1">
        <v>0</v>
      </c>
      <c r="S229" s="5">
        <v>0</v>
      </c>
      <c r="T229" s="90">
        <f t="shared" si="12"/>
        <v>8.16</v>
      </c>
    </row>
    <row r="230" spans="1:20" x14ac:dyDescent="0.25">
      <c r="A230" s="1">
        <v>9001</v>
      </c>
      <c r="B230" s="1" t="s">
        <v>23</v>
      </c>
      <c r="C230" s="1" t="s">
        <v>34</v>
      </c>
      <c r="D230" s="12">
        <v>43693</v>
      </c>
      <c r="E230" s="3">
        <v>7</v>
      </c>
      <c r="F230" s="3">
        <v>54</v>
      </c>
      <c r="G230" s="3">
        <v>228</v>
      </c>
      <c r="H230" s="3">
        <v>1028.1000000000001</v>
      </c>
      <c r="I230" s="8">
        <v>10</v>
      </c>
      <c r="J230" s="31">
        <v>1564.81</v>
      </c>
      <c r="K230" s="8">
        <v>7.17</v>
      </c>
      <c r="L230" s="1">
        <v>10.39</v>
      </c>
      <c r="M230" s="1">
        <v>17.55</v>
      </c>
      <c r="N230" s="8">
        <v>29</v>
      </c>
      <c r="O230" s="8">
        <v>0</v>
      </c>
      <c r="P230" s="1">
        <v>0</v>
      </c>
      <c r="Q230" s="3">
        <v>0</v>
      </c>
      <c r="R230" s="1">
        <v>0</v>
      </c>
      <c r="S230" s="5">
        <v>0</v>
      </c>
      <c r="T230" s="90">
        <f t="shared" si="12"/>
        <v>17.560000000000002</v>
      </c>
    </row>
    <row r="231" spans="1:20" x14ac:dyDescent="0.25">
      <c r="A231" s="1">
        <v>9001</v>
      </c>
      <c r="B231" s="1" t="s">
        <v>23</v>
      </c>
      <c r="C231" s="1" t="s">
        <v>35</v>
      </c>
      <c r="D231" s="12">
        <v>43693</v>
      </c>
      <c r="E231" s="3">
        <v>7</v>
      </c>
      <c r="F231" s="3">
        <v>54</v>
      </c>
      <c r="G231" s="3">
        <v>228</v>
      </c>
      <c r="H231" s="3">
        <v>1028.1000000000001</v>
      </c>
      <c r="I231" s="8">
        <v>9</v>
      </c>
      <c r="J231" s="31">
        <v>1699</v>
      </c>
      <c r="K231" s="8">
        <v>7.4</v>
      </c>
      <c r="L231" s="1">
        <v>10.15</v>
      </c>
      <c r="M231" s="1">
        <v>17.46</v>
      </c>
      <c r="N231" s="8">
        <v>37</v>
      </c>
      <c r="O231" s="8">
        <v>0</v>
      </c>
      <c r="P231" s="1">
        <v>0</v>
      </c>
      <c r="Q231" s="3">
        <v>0</v>
      </c>
      <c r="R231" s="1">
        <v>0</v>
      </c>
      <c r="S231" s="5">
        <v>0</v>
      </c>
      <c r="T231" s="90">
        <f t="shared" si="12"/>
        <v>17.55</v>
      </c>
    </row>
    <row r="232" spans="1:20" x14ac:dyDescent="0.25">
      <c r="A232" s="1">
        <v>9008</v>
      </c>
      <c r="B232" s="1" t="s">
        <v>23</v>
      </c>
      <c r="C232" s="1" t="s">
        <v>31</v>
      </c>
      <c r="D232" s="12">
        <v>43693</v>
      </c>
      <c r="E232" s="3">
        <v>7</v>
      </c>
      <c r="F232" s="3">
        <v>54</v>
      </c>
      <c r="G232" s="3">
        <v>228</v>
      </c>
      <c r="H232" s="3">
        <v>1028.1000000000001</v>
      </c>
      <c r="I232" s="8">
        <v>8</v>
      </c>
      <c r="J232" s="31">
        <v>1229.45</v>
      </c>
      <c r="K232" s="8"/>
      <c r="L232" s="1"/>
      <c r="M232" s="8">
        <v>11.84</v>
      </c>
      <c r="N232" s="8">
        <v>20</v>
      </c>
      <c r="O232" s="8">
        <v>1</v>
      </c>
      <c r="P232" s="1">
        <v>0</v>
      </c>
      <c r="Q232" s="3">
        <v>0</v>
      </c>
      <c r="R232" s="1">
        <v>0</v>
      </c>
      <c r="S232" s="5">
        <v>0</v>
      </c>
    </row>
    <row r="233" spans="1:20" x14ac:dyDescent="0.25">
      <c r="A233" s="1">
        <v>9008</v>
      </c>
      <c r="B233" s="1" t="s">
        <v>23</v>
      </c>
      <c r="C233" s="1" t="s">
        <v>32</v>
      </c>
      <c r="D233" s="12">
        <v>43693</v>
      </c>
      <c r="E233" s="3">
        <v>7</v>
      </c>
      <c r="F233" s="3">
        <v>54</v>
      </c>
      <c r="G233" s="3">
        <v>228</v>
      </c>
      <c r="H233" s="3">
        <v>1028.1000000000001</v>
      </c>
      <c r="I233" s="8">
        <v>8</v>
      </c>
      <c r="J233" s="31">
        <v>1141.56</v>
      </c>
      <c r="K233" s="8"/>
      <c r="L233" s="1"/>
      <c r="M233" s="8">
        <v>11.819999999999997</v>
      </c>
      <c r="N233" s="8">
        <v>20</v>
      </c>
      <c r="O233" s="8">
        <v>0</v>
      </c>
      <c r="P233" s="1">
        <v>0</v>
      </c>
      <c r="Q233" s="3">
        <v>0</v>
      </c>
      <c r="R233" s="1">
        <v>0</v>
      </c>
      <c r="S233" s="5">
        <v>0</v>
      </c>
    </row>
    <row r="234" spans="1:20" x14ac:dyDescent="0.25">
      <c r="A234" s="1">
        <v>9008</v>
      </c>
      <c r="B234" s="1" t="s">
        <v>23</v>
      </c>
      <c r="C234" s="1" t="s">
        <v>33</v>
      </c>
      <c r="D234" s="12">
        <v>43693</v>
      </c>
      <c r="E234" s="3">
        <v>7</v>
      </c>
      <c r="F234" s="3">
        <v>54</v>
      </c>
      <c r="G234" s="3">
        <v>228</v>
      </c>
      <c r="H234" s="3">
        <v>1028.1000000000001</v>
      </c>
      <c r="I234" s="8">
        <v>9</v>
      </c>
      <c r="J234" s="31">
        <v>1144.99</v>
      </c>
      <c r="K234" s="8">
        <v>4.7300000000000004</v>
      </c>
      <c r="L234" s="1">
        <v>9.4</v>
      </c>
      <c r="M234" s="1">
        <v>14.12</v>
      </c>
      <c r="N234" s="8">
        <v>19</v>
      </c>
      <c r="O234" s="8">
        <v>0</v>
      </c>
      <c r="P234" s="1">
        <v>0</v>
      </c>
      <c r="Q234" s="3">
        <v>0</v>
      </c>
      <c r="R234" s="1">
        <v>0</v>
      </c>
      <c r="S234" s="5">
        <v>0</v>
      </c>
      <c r="T234" s="90">
        <f t="shared" si="12"/>
        <v>14.13</v>
      </c>
    </row>
    <row r="235" spans="1:20" x14ac:dyDescent="0.25">
      <c r="A235" s="1">
        <v>9008</v>
      </c>
      <c r="B235" s="1" t="s">
        <v>23</v>
      </c>
      <c r="C235" s="1" t="s">
        <v>34</v>
      </c>
      <c r="D235" s="12">
        <v>43693</v>
      </c>
      <c r="E235" s="3">
        <v>7</v>
      </c>
      <c r="F235" s="3">
        <v>54</v>
      </c>
      <c r="G235" s="3">
        <v>228</v>
      </c>
      <c r="H235" s="3">
        <v>1028.1000000000001</v>
      </c>
      <c r="I235" s="8">
        <v>8</v>
      </c>
      <c r="J235" s="31">
        <v>1047.68</v>
      </c>
      <c r="K235" s="8"/>
      <c r="L235" s="1"/>
      <c r="M235" s="8">
        <v>13.179999999999996</v>
      </c>
      <c r="N235" s="8">
        <v>19</v>
      </c>
      <c r="O235" s="8">
        <v>0</v>
      </c>
      <c r="P235" s="1">
        <v>0</v>
      </c>
      <c r="Q235" s="3">
        <v>0</v>
      </c>
      <c r="R235" s="1">
        <v>0</v>
      </c>
      <c r="S235" s="5">
        <v>0</v>
      </c>
    </row>
    <row r="236" spans="1:20" x14ac:dyDescent="0.25">
      <c r="A236" s="1">
        <v>9008</v>
      </c>
      <c r="B236" s="1" t="s">
        <v>23</v>
      </c>
      <c r="C236" s="1" t="s">
        <v>35</v>
      </c>
      <c r="D236" s="12">
        <v>43693</v>
      </c>
      <c r="E236" s="3">
        <v>7</v>
      </c>
      <c r="F236" s="3">
        <v>54</v>
      </c>
      <c r="G236" s="3">
        <v>228</v>
      </c>
      <c r="H236" s="3">
        <v>1028.1000000000001</v>
      </c>
      <c r="I236" s="8">
        <v>8</v>
      </c>
      <c r="J236" s="31">
        <v>1031.03</v>
      </c>
      <c r="K236" s="8"/>
      <c r="L236" s="1"/>
      <c r="M236" s="8">
        <v>10.02</v>
      </c>
      <c r="N236" s="8">
        <v>20</v>
      </c>
      <c r="O236" s="8">
        <v>0</v>
      </c>
      <c r="P236" s="1">
        <v>0</v>
      </c>
      <c r="Q236" s="3">
        <v>0</v>
      </c>
      <c r="R236" s="1">
        <v>0</v>
      </c>
      <c r="S236" s="5">
        <v>0</v>
      </c>
    </row>
    <row r="237" spans="1:20" x14ac:dyDescent="0.25">
      <c r="A237" s="1">
        <v>9010</v>
      </c>
      <c r="B237" s="1" t="s">
        <v>23</v>
      </c>
      <c r="C237" s="1" t="s">
        <v>31</v>
      </c>
      <c r="D237" s="12">
        <v>43693</v>
      </c>
      <c r="E237" s="3">
        <v>7</v>
      </c>
      <c r="F237" s="3">
        <v>54</v>
      </c>
      <c r="G237" s="3">
        <v>228</v>
      </c>
      <c r="H237" s="3">
        <v>1028.1000000000001</v>
      </c>
      <c r="I237" s="8">
        <v>9</v>
      </c>
      <c r="J237" s="31">
        <v>1262.3900000000001</v>
      </c>
      <c r="K237" s="8">
        <v>6.2</v>
      </c>
      <c r="L237" s="1">
        <v>8.67</v>
      </c>
      <c r="M237" s="1">
        <v>14.86</v>
      </c>
      <c r="N237" s="8">
        <v>20</v>
      </c>
      <c r="O237" s="8">
        <v>0</v>
      </c>
      <c r="P237" s="1">
        <v>0</v>
      </c>
      <c r="Q237" s="3">
        <v>0</v>
      </c>
      <c r="R237" s="1">
        <v>0</v>
      </c>
      <c r="S237" s="5">
        <v>0</v>
      </c>
      <c r="T237" s="90">
        <f t="shared" si="12"/>
        <v>14.870000000000001</v>
      </c>
    </row>
    <row r="238" spans="1:20" x14ac:dyDescent="0.25">
      <c r="A238" s="1">
        <v>9010</v>
      </c>
      <c r="B238" s="1" t="s">
        <v>23</v>
      </c>
      <c r="C238" s="1" t="s">
        <v>32</v>
      </c>
      <c r="D238" s="12">
        <v>43693</v>
      </c>
      <c r="E238" s="3">
        <v>7</v>
      </c>
      <c r="F238" s="3">
        <v>54</v>
      </c>
      <c r="G238" s="3">
        <v>228</v>
      </c>
      <c r="H238" s="3">
        <v>1028.1000000000001</v>
      </c>
      <c r="I238" s="8">
        <v>9</v>
      </c>
      <c r="J238" s="31">
        <v>1465.08</v>
      </c>
      <c r="K238" s="8">
        <v>7.27</v>
      </c>
      <c r="L238" s="1">
        <v>9.86</v>
      </c>
      <c r="M238" s="1">
        <v>17.239999999999998</v>
      </c>
      <c r="N238" s="8">
        <v>30</v>
      </c>
      <c r="O238" s="8">
        <v>0</v>
      </c>
      <c r="P238" s="1">
        <v>0</v>
      </c>
      <c r="Q238" s="3">
        <v>0</v>
      </c>
      <c r="R238" s="1">
        <v>0</v>
      </c>
      <c r="S238" s="5">
        <v>0</v>
      </c>
      <c r="T238" s="90">
        <f t="shared" si="12"/>
        <v>17.13</v>
      </c>
    </row>
    <row r="239" spans="1:20" x14ac:dyDescent="0.25">
      <c r="A239" s="1">
        <v>9010</v>
      </c>
      <c r="B239" s="1" t="s">
        <v>23</v>
      </c>
      <c r="C239" s="1" t="s">
        <v>33</v>
      </c>
      <c r="D239" s="12">
        <v>43693</v>
      </c>
      <c r="E239" s="3">
        <v>7</v>
      </c>
      <c r="F239" s="3">
        <v>54</v>
      </c>
      <c r="G239" s="3">
        <v>228</v>
      </c>
      <c r="H239" s="3">
        <v>1028.1000000000001</v>
      </c>
      <c r="I239" s="8">
        <v>7</v>
      </c>
      <c r="J239" s="31">
        <v>810.57</v>
      </c>
      <c r="K239" s="8">
        <v>3.32</v>
      </c>
      <c r="L239" s="1">
        <v>4.93</v>
      </c>
      <c r="M239" s="1">
        <v>8.2799999999999994</v>
      </c>
      <c r="N239" s="8">
        <v>16</v>
      </c>
      <c r="O239" s="8">
        <v>0</v>
      </c>
      <c r="P239" s="1">
        <v>0</v>
      </c>
      <c r="Q239" s="3">
        <v>0</v>
      </c>
      <c r="R239" s="1">
        <v>0</v>
      </c>
      <c r="S239" s="5">
        <v>0</v>
      </c>
      <c r="T239" s="90">
        <f t="shared" si="12"/>
        <v>8.25</v>
      </c>
    </row>
    <row r="240" spans="1:20" x14ac:dyDescent="0.25">
      <c r="A240" s="1">
        <v>9010</v>
      </c>
      <c r="B240" s="1" t="s">
        <v>23</v>
      </c>
      <c r="C240" s="1" t="s">
        <v>34</v>
      </c>
      <c r="D240" s="12">
        <v>43693</v>
      </c>
      <c r="E240" s="3">
        <v>7</v>
      </c>
      <c r="F240" s="3">
        <v>54</v>
      </c>
      <c r="G240" s="3">
        <v>228</v>
      </c>
      <c r="H240" s="3">
        <v>1028.1000000000001</v>
      </c>
      <c r="I240" s="8">
        <v>9</v>
      </c>
      <c r="J240" s="31">
        <v>985.77</v>
      </c>
      <c r="K240" s="8"/>
      <c r="L240" s="1"/>
      <c r="M240" s="8">
        <v>8.9699999999999989</v>
      </c>
      <c r="N240" s="8">
        <v>28</v>
      </c>
      <c r="O240" s="8">
        <v>0</v>
      </c>
      <c r="P240" s="1">
        <v>0</v>
      </c>
      <c r="Q240" s="3">
        <v>0</v>
      </c>
      <c r="R240" s="1">
        <v>0</v>
      </c>
      <c r="S240" s="5">
        <v>0</v>
      </c>
    </row>
    <row r="241" spans="1:20" x14ac:dyDescent="0.25">
      <c r="A241" s="1">
        <v>9002</v>
      </c>
      <c r="B241" s="1" t="s">
        <v>28</v>
      </c>
      <c r="C241" s="1" t="s">
        <v>31</v>
      </c>
      <c r="D241" s="12">
        <v>43693</v>
      </c>
      <c r="E241" s="3">
        <v>7</v>
      </c>
      <c r="F241" s="3">
        <v>54</v>
      </c>
      <c r="G241" s="3">
        <v>228</v>
      </c>
      <c r="H241" s="3">
        <v>1028.1000000000001</v>
      </c>
      <c r="I241" s="8">
        <v>9</v>
      </c>
      <c r="J241" s="31">
        <v>1432.22</v>
      </c>
      <c r="K241" s="8">
        <v>5.37</v>
      </c>
      <c r="L241" s="1">
        <v>10.19</v>
      </c>
      <c r="M241" s="1">
        <v>15.53</v>
      </c>
      <c r="N241" s="8">
        <v>21</v>
      </c>
      <c r="O241" s="8">
        <v>0</v>
      </c>
      <c r="P241" s="1">
        <v>0</v>
      </c>
      <c r="Q241" s="3">
        <v>0</v>
      </c>
      <c r="R241" s="1">
        <v>0</v>
      </c>
      <c r="S241" s="5">
        <v>0</v>
      </c>
      <c r="T241" s="90">
        <f t="shared" si="12"/>
        <v>15.559999999999999</v>
      </c>
    </row>
    <row r="242" spans="1:20" x14ac:dyDescent="0.25">
      <c r="A242" s="1">
        <v>9002</v>
      </c>
      <c r="B242" s="1" t="s">
        <v>28</v>
      </c>
      <c r="C242" s="1" t="s">
        <v>32</v>
      </c>
      <c r="D242" s="12">
        <v>43693</v>
      </c>
      <c r="E242" s="3">
        <v>7</v>
      </c>
      <c r="F242" s="3">
        <v>54</v>
      </c>
      <c r="G242" s="3">
        <v>228</v>
      </c>
      <c r="H242" s="3">
        <v>1028.1000000000001</v>
      </c>
      <c r="I242" s="8">
        <v>12</v>
      </c>
      <c r="J242" s="31">
        <v>1936.68</v>
      </c>
      <c r="K242" s="8">
        <v>7.46</v>
      </c>
      <c r="L242" s="1">
        <v>11.25</v>
      </c>
      <c r="M242" s="1">
        <v>18.73</v>
      </c>
      <c r="N242" s="8">
        <v>23</v>
      </c>
      <c r="O242" s="8">
        <v>0</v>
      </c>
      <c r="P242" s="1">
        <v>0</v>
      </c>
      <c r="Q242" s="3">
        <v>0</v>
      </c>
      <c r="R242" s="1">
        <v>0</v>
      </c>
      <c r="S242" s="5">
        <v>0</v>
      </c>
      <c r="T242" s="90">
        <f t="shared" si="12"/>
        <v>18.71</v>
      </c>
    </row>
    <row r="243" spans="1:20" x14ac:dyDescent="0.25">
      <c r="A243" s="1">
        <v>9002</v>
      </c>
      <c r="B243" s="1" t="s">
        <v>28</v>
      </c>
      <c r="C243" s="1" t="s">
        <v>33</v>
      </c>
      <c r="D243" s="12">
        <v>43693</v>
      </c>
      <c r="E243" s="3">
        <v>7</v>
      </c>
      <c r="F243" s="3">
        <v>54</v>
      </c>
      <c r="G243" s="3">
        <v>228</v>
      </c>
      <c r="H243" s="3">
        <v>1028.1000000000001</v>
      </c>
      <c r="I243" s="8">
        <v>9</v>
      </c>
      <c r="J243" s="31">
        <v>1418.9</v>
      </c>
      <c r="K243" s="8">
        <v>5.26</v>
      </c>
      <c r="L243" s="1">
        <v>7.47</v>
      </c>
      <c r="M243" s="1">
        <v>12.72</v>
      </c>
      <c r="N243" s="8">
        <v>18</v>
      </c>
      <c r="O243" s="8">
        <v>0</v>
      </c>
      <c r="P243" s="1">
        <v>0</v>
      </c>
      <c r="Q243" s="3">
        <v>0</v>
      </c>
      <c r="R243" s="1">
        <v>0</v>
      </c>
      <c r="S243" s="5">
        <v>0</v>
      </c>
      <c r="T243" s="90">
        <f t="shared" si="12"/>
        <v>12.73</v>
      </c>
    </row>
    <row r="244" spans="1:20" x14ac:dyDescent="0.25">
      <c r="A244" s="1">
        <v>9002</v>
      </c>
      <c r="B244" s="1" t="s">
        <v>28</v>
      </c>
      <c r="C244" s="1" t="s">
        <v>34</v>
      </c>
      <c r="D244" s="12">
        <v>43693</v>
      </c>
      <c r="E244" s="3">
        <v>7</v>
      </c>
      <c r="F244" s="3">
        <v>54</v>
      </c>
      <c r="G244" s="3">
        <v>228</v>
      </c>
      <c r="H244" s="3">
        <v>1028.1000000000001</v>
      </c>
      <c r="I244" s="8">
        <v>9</v>
      </c>
      <c r="J244" s="31">
        <v>1419.5</v>
      </c>
      <c r="K244" s="8"/>
      <c r="L244" s="1"/>
      <c r="M244" s="8">
        <v>10.579999999999998</v>
      </c>
      <c r="N244" s="8">
        <v>16</v>
      </c>
      <c r="O244" s="8">
        <v>0</v>
      </c>
      <c r="P244" s="1">
        <v>0</v>
      </c>
      <c r="Q244" s="3">
        <v>0</v>
      </c>
      <c r="R244" s="1">
        <v>0</v>
      </c>
      <c r="S244" s="5">
        <v>0</v>
      </c>
    </row>
    <row r="245" spans="1:20" x14ac:dyDescent="0.25">
      <c r="A245" s="1">
        <v>9007</v>
      </c>
      <c r="B245" s="1" t="s">
        <v>28</v>
      </c>
      <c r="C245" s="1" t="s">
        <v>31</v>
      </c>
      <c r="D245" s="12">
        <v>43693</v>
      </c>
      <c r="E245" s="3">
        <v>7</v>
      </c>
      <c r="F245" s="3">
        <v>54</v>
      </c>
      <c r="G245" s="3">
        <v>228</v>
      </c>
      <c r="H245" s="3">
        <v>1028.1000000000001</v>
      </c>
      <c r="I245" s="8">
        <v>8</v>
      </c>
      <c r="J245" s="31">
        <v>1152.79</v>
      </c>
      <c r="K245" s="8">
        <v>4.18</v>
      </c>
      <c r="L245" s="1">
        <v>8.2100000000000009</v>
      </c>
      <c r="M245" s="1">
        <v>12.36</v>
      </c>
      <c r="N245" s="8">
        <v>16</v>
      </c>
      <c r="O245" s="8">
        <v>0</v>
      </c>
      <c r="P245" s="1">
        <v>0</v>
      </c>
      <c r="Q245" s="3">
        <v>0</v>
      </c>
      <c r="R245" s="1">
        <v>0</v>
      </c>
      <c r="S245" s="5">
        <v>0</v>
      </c>
      <c r="T245" s="90">
        <f t="shared" si="12"/>
        <v>12.39</v>
      </c>
    </row>
    <row r="246" spans="1:20" x14ac:dyDescent="0.25">
      <c r="A246" s="1">
        <v>9007</v>
      </c>
      <c r="B246" s="1" t="s">
        <v>28</v>
      </c>
      <c r="C246" s="1" t="s">
        <v>32</v>
      </c>
      <c r="D246" s="12">
        <v>43693</v>
      </c>
      <c r="E246" s="3">
        <v>7</v>
      </c>
      <c r="F246" s="3">
        <v>54</v>
      </c>
      <c r="G246" s="3">
        <v>228</v>
      </c>
      <c r="H246" s="3">
        <v>1028.1000000000001</v>
      </c>
      <c r="I246" s="8">
        <v>7</v>
      </c>
      <c r="J246" s="31">
        <v>1011.7</v>
      </c>
      <c r="K246" s="8"/>
      <c r="L246" s="1"/>
      <c r="M246" s="8">
        <v>11.690000000000001</v>
      </c>
      <c r="N246" s="8">
        <v>16</v>
      </c>
      <c r="O246" s="8">
        <v>0</v>
      </c>
      <c r="P246" s="1">
        <v>0</v>
      </c>
      <c r="Q246" s="3">
        <v>0</v>
      </c>
      <c r="R246" s="1">
        <v>0</v>
      </c>
      <c r="S246" s="5">
        <v>0</v>
      </c>
    </row>
    <row r="247" spans="1:20" x14ac:dyDescent="0.25">
      <c r="A247" s="1">
        <v>9007</v>
      </c>
      <c r="B247" s="1" t="s">
        <v>28</v>
      </c>
      <c r="C247" s="1" t="s">
        <v>33</v>
      </c>
      <c r="D247" s="12">
        <v>43693</v>
      </c>
      <c r="E247" s="3">
        <v>7</v>
      </c>
      <c r="F247" s="3">
        <v>54</v>
      </c>
      <c r="G247" s="3">
        <v>228</v>
      </c>
      <c r="H247" s="3">
        <v>1028.1000000000001</v>
      </c>
      <c r="I247" s="8">
        <v>8</v>
      </c>
      <c r="J247" s="31">
        <v>1014.33</v>
      </c>
      <c r="K247" s="8">
        <v>4.75</v>
      </c>
      <c r="L247" s="1">
        <v>7.49</v>
      </c>
      <c r="M247" s="1">
        <v>12.34</v>
      </c>
      <c r="N247" s="8">
        <v>10</v>
      </c>
      <c r="O247" s="8">
        <v>1</v>
      </c>
      <c r="P247" s="1">
        <v>0</v>
      </c>
      <c r="Q247" s="3">
        <v>0</v>
      </c>
      <c r="R247" s="1">
        <v>0</v>
      </c>
      <c r="S247" s="5">
        <v>0</v>
      </c>
      <c r="T247" s="90">
        <f t="shared" si="12"/>
        <v>12.24</v>
      </c>
    </row>
    <row r="248" spans="1:20" x14ac:dyDescent="0.25">
      <c r="A248" s="1">
        <v>9007</v>
      </c>
      <c r="B248" s="1" t="s">
        <v>28</v>
      </c>
      <c r="C248" s="1" t="s">
        <v>34</v>
      </c>
      <c r="D248" s="12">
        <v>43693</v>
      </c>
      <c r="E248" s="3">
        <v>7</v>
      </c>
      <c r="F248" s="3">
        <v>54</v>
      </c>
      <c r="G248" s="3">
        <v>228</v>
      </c>
      <c r="H248" s="3">
        <v>1028.1000000000001</v>
      </c>
      <c r="I248" s="8">
        <v>9</v>
      </c>
      <c r="J248" s="31">
        <v>1266.26</v>
      </c>
      <c r="K248" s="8"/>
      <c r="L248" s="1"/>
      <c r="M248" s="8">
        <v>12.179999999999996</v>
      </c>
      <c r="N248" s="8">
        <v>18</v>
      </c>
      <c r="O248" s="8">
        <v>0</v>
      </c>
      <c r="P248" s="1">
        <v>0</v>
      </c>
      <c r="Q248" s="3">
        <v>0</v>
      </c>
      <c r="R248" s="1">
        <v>0</v>
      </c>
      <c r="S248" s="5">
        <v>0</v>
      </c>
    </row>
    <row r="249" spans="1:20" x14ac:dyDescent="0.25">
      <c r="A249" s="1">
        <v>9007</v>
      </c>
      <c r="B249" s="1" t="s">
        <v>28</v>
      </c>
      <c r="C249" s="1" t="s">
        <v>35</v>
      </c>
      <c r="D249" s="12">
        <v>43693</v>
      </c>
      <c r="E249" s="3">
        <v>7</v>
      </c>
      <c r="F249" s="3">
        <v>54</v>
      </c>
      <c r="G249" s="3">
        <v>228</v>
      </c>
      <c r="H249" s="3">
        <v>1028.1000000000001</v>
      </c>
      <c r="I249" s="8">
        <v>8</v>
      </c>
      <c r="J249" s="31">
        <v>1300.32</v>
      </c>
      <c r="K249" s="8">
        <v>6.52</v>
      </c>
      <c r="L249" s="1">
        <v>11.05</v>
      </c>
      <c r="M249" s="1">
        <v>17.600000000000001</v>
      </c>
      <c r="N249" s="8">
        <v>22</v>
      </c>
      <c r="O249" s="8">
        <v>0</v>
      </c>
      <c r="P249" s="1">
        <v>0</v>
      </c>
      <c r="Q249" s="3">
        <v>0</v>
      </c>
      <c r="R249" s="1">
        <v>0</v>
      </c>
      <c r="S249" s="5">
        <v>0</v>
      </c>
      <c r="T249" s="90">
        <f t="shared" si="12"/>
        <v>17.57</v>
      </c>
    </row>
    <row r="250" spans="1:20" x14ac:dyDescent="0.25">
      <c r="A250" s="1">
        <v>9012</v>
      </c>
      <c r="B250" s="1" t="s">
        <v>28</v>
      </c>
      <c r="C250" s="1" t="s">
        <v>31</v>
      </c>
      <c r="D250" s="12">
        <v>43693</v>
      </c>
      <c r="E250" s="3">
        <v>7</v>
      </c>
      <c r="F250" s="3">
        <v>54</v>
      </c>
      <c r="G250" s="3">
        <v>228</v>
      </c>
      <c r="H250" s="3">
        <v>1028.1000000000001</v>
      </c>
      <c r="I250" s="8">
        <v>8</v>
      </c>
      <c r="J250" s="31">
        <v>1064</v>
      </c>
      <c r="K250" s="8"/>
      <c r="L250" s="1"/>
      <c r="M250" s="8">
        <v>9.11</v>
      </c>
      <c r="N250" s="8">
        <v>20</v>
      </c>
      <c r="O250" s="8">
        <v>0</v>
      </c>
      <c r="P250" s="1">
        <v>0</v>
      </c>
      <c r="Q250" s="3">
        <v>0</v>
      </c>
      <c r="R250" s="1">
        <v>0</v>
      </c>
      <c r="S250" s="5">
        <v>0</v>
      </c>
    </row>
    <row r="251" spans="1:20" x14ac:dyDescent="0.25">
      <c r="A251" s="1">
        <v>9012</v>
      </c>
      <c r="B251" s="1" t="s">
        <v>28</v>
      </c>
      <c r="C251" s="1" t="s">
        <v>32</v>
      </c>
      <c r="D251" s="12">
        <v>43693</v>
      </c>
      <c r="E251" s="3">
        <v>7</v>
      </c>
      <c r="F251" s="3">
        <v>54</v>
      </c>
      <c r="G251" s="3">
        <v>228</v>
      </c>
      <c r="H251" s="3">
        <v>1028.1000000000001</v>
      </c>
      <c r="I251" s="8">
        <v>8</v>
      </c>
      <c r="J251" s="31">
        <v>1186.25</v>
      </c>
      <c r="K251" s="8"/>
      <c r="L251" s="1"/>
      <c r="M251" s="8">
        <v>9.98</v>
      </c>
      <c r="N251" s="8">
        <v>17</v>
      </c>
      <c r="O251" s="8">
        <v>0</v>
      </c>
      <c r="P251" s="1">
        <v>0</v>
      </c>
      <c r="Q251" s="3">
        <v>0</v>
      </c>
      <c r="R251" s="1">
        <v>0</v>
      </c>
      <c r="S251" s="5">
        <v>0</v>
      </c>
    </row>
    <row r="252" spans="1:20" x14ac:dyDescent="0.25">
      <c r="A252" s="1">
        <v>9012</v>
      </c>
      <c r="B252" s="1" t="s">
        <v>28</v>
      </c>
      <c r="C252" s="1" t="s">
        <v>34</v>
      </c>
      <c r="D252" s="12">
        <v>43693</v>
      </c>
      <c r="E252" s="3">
        <v>7</v>
      </c>
      <c r="F252" s="3">
        <v>54</v>
      </c>
      <c r="G252" s="3">
        <v>228</v>
      </c>
      <c r="H252" s="3">
        <v>1028.1000000000001</v>
      </c>
      <c r="I252" s="8">
        <v>9</v>
      </c>
      <c r="J252" s="31">
        <v>1521.83</v>
      </c>
      <c r="K252" s="8">
        <v>10.050000000000001</v>
      </c>
      <c r="L252" s="1">
        <v>6.95</v>
      </c>
      <c r="M252" s="1">
        <v>17.04</v>
      </c>
      <c r="N252" s="8">
        <v>15</v>
      </c>
      <c r="O252" s="8">
        <v>0</v>
      </c>
      <c r="P252" s="1">
        <v>0</v>
      </c>
      <c r="Q252" s="3">
        <v>0</v>
      </c>
      <c r="R252" s="1">
        <v>0</v>
      </c>
      <c r="S252" s="5">
        <v>0</v>
      </c>
      <c r="T252" s="90">
        <f t="shared" si="12"/>
        <v>17</v>
      </c>
    </row>
    <row r="253" spans="1:20" x14ac:dyDescent="0.25">
      <c r="A253" s="1">
        <v>9003</v>
      </c>
      <c r="B253" s="1" t="s">
        <v>29</v>
      </c>
      <c r="C253" s="1" t="s">
        <v>31</v>
      </c>
      <c r="D253" s="12">
        <v>43693</v>
      </c>
      <c r="E253" s="3">
        <v>7</v>
      </c>
      <c r="F253" s="3">
        <v>54</v>
      </c>
      <c r="G253" s="3">
        <v>228</v>
      </c>
      <c r="H253" s="3">
        <v>1028.1000000000001</v>
      </c>
      <c r="I253" s="8">
        <v>8</v>
      </c>
      <c r="J253" s="31">
        <v>1230.3399999999999</v>
      </c>
      <c r="K253" s="8"/>
      <c r="L253" s="1"/>
      <c r="M253" s="8">
        <v>13.349999999999998</v>
      </c>
      <c r="N253" s="8">
        <v>24</v>
      </c>
      <c r="O253" s="8">
        <v>0</v>
      </c>
      <c r="P253" s="1">
        <v>0</v>
      </c>
      <c r="Q253" s="3">
        <v>0</v>
      </c>
      <c r="R253" s="1">
        <v>0</v>
      </c>
      <c r="S253" s="5">
        <v>0</v>
      </c>
    </row>
    <row r="254" spans="1:20" x14ac:dyDescent="0.25">
      <c r="A254" s="1">
        <v>9003</v>
      </c>
      <c r="B254" s="1" t="s">
        <v>29</v>
      </c>
      <c r="C254" s="1" t="s">
        <v>32</v>
      </c>
      <c r="D254" s="12">
        <v>43693</v>
      </c>
      <c r="E254" s="3">
        <v>7</v>
      </c>
      <c r="F254" s="3">
        <v>54</v>
      </c>
      <c r="G254" s="3">
        <v>228</v>
      </c>
      <c r="H254" s="3">
        <v>1028.1000000000001</v>
      </c>
      <c r="I254" s="8">
        <v>7</v>
      </c>
      <c r="J254" s="31">
        <v>1033.79</v>
      </c>
      <c r="K254" s="8">
        <v>6.31</v>
      </c>
      <c r="L254" s="1">
        <v>10.25</v>
      </c>
      <c r="M254" s="1">
        <v>14.15</v>
      </c>
      <c r="N254" s="8">
        <v>19</v>
      </c>
      <c r="O254" s="8">
        <v>0</v>
      </c>
      <c r="P254" s="1">
        <v>0</v>
      </c>
      <c r="Q254" s="3">
        <v>0</v>
      </c>
      <c r="R254" s="1">
        <v>0</v>
      </c>
      <c r="S254" s="5">
        <v>0</v>
      </c>
      <c r="T254" s="90">
        <f t="shared" si="12"/>
        <v>16.559999999999999</v>
      </c>
    </row>
    <row r="255" spans="1:20" x14ac:dyDescent="0.25">
      <c r="A255" s="1">
        <v>9003</v>
      </c>
      <c r="B255" s="1" t="s">
        <v>29</v>
      </c>
      <c r="C255" s="1" t="s">
        <v>33</v>
      </c>
      <c r="D255" s="12">
        <v>43693</v>
      </c>
      <c r="E255" s="3">
        <v>7</v>
      </c>
      <c r="F255" s="3">
        <v>54</v>
      </c>
      <c r="G255" s="3">
        <v>228</v>
      </c>
      <c r="H255" s="3">
        <v>1028.1000000000001</v>
      </c>
      <c r="I255" s="8">
        <v>7</v>
      </c>
      <c r="J255" s="31">
        <v>1188.3499999999999</v>
      </c>
      <c r="K255" s="8"/>
      <c r="L255" s="1"/>
      <c r="M255" s="8">
        <v>9.9499999999999993</v>
      </c>
      <c r="N255" s="8">
        <v>17</v>
      </c>
      <c r="O255" s="8">
        <v>2</v>
      </c>
      <c r="P255" s="1">
        <v>0</v>
      </c>
      <c r="Q255" s="3">
        <v>0</v>
      </c>
      <c r="R255" s="1">
        <v>0</v>
      </c>
      <c r="S255" s="5">
        <v>0</v>
      </c>
    </row>
    <row r="256" spans="1:20" x14ac:dyDescent="0.25">
      <c r="A256" s="1">
        <v>9003</v>
      </c>
      <c r="B256" s="1" t="s">
        <v>29</v>
      </c>
      <c r="C256" s="1" t="s">
        <v>34</v>
      </c>
      <c r="D256" s="12">
        <v>43693</v>
      </c>
      <c r="E256" s="3">
        <v>7</v>
      </c>
      <c r="F256" s="3">
        <v>54</v>
      </c>
      <c r="G256" s="3">
        <v>228</v>
      </c>
      <c r="H256" s="3">
        <v>1028.1000000000001</v>
      </c>
      <c r="I256" s="8">
        <v>6</v>
      </c>
      <c r="J256" s="31">
        <v>947.96</v>
      </c>
      <c r="K256" s="8">
        <v>3.92</v>
      </c>
      <c r="L256" s="1">
        <v>7.31</v>
      </c>
      <c r="M256" s="1">
        <v>11.25</v>
      </c>
      <c r="N256" s="8">
        <v>18</v>
      </c>
      <c r="O256" s="8">
        <v>0</v>
      </c>
      <c r="P256" s="1">
        <v>0</v>
      </c>
      <c r="Q256" s="3">
        <v>0</v>
      </c>
      <c r="R256" s="1">
        <v>0</v>
      </c>
      <c r="S256" s="5">
        <v>0</v>
      </c>
      <c r="T256" s="90">
        <f t="shared" si="12"/>
        <v>11.23</v>
      </c>
    </row>
    <row r="257" spans="1:20" x14ac:dyDescent="0.25">
      <c r="A257" s="1">
        <v>9003</v>
      </c>
      <c r="B257" s="1" t="s">
        <v>29</v>
      </c>
      <c r="C257" s="1" t="s">
        <v>35</v>
      </c>
      <c r="D257" s="12">
        <v>43693</v>
      </c>
      <c r="E257" s="3">
        <v>7</v>
      </c>
      <c r="F257" s="3">
        <v>54</v>
      </c>
      <c r="G257" s="3">
        <v>228</v>
      </c>
      <c r="H257" s="3">
        <v>1028.1000000000001</v>
      </c>
      <c r="I257" s="8">
        <v>8</v>
      </c>
      <c r="J257" s="31">
        <v>1303.93</v>
      </c>
      <c r="K257" s="8"/>
      <c r="L257" s="1"/>
      <c r="M257" s="8">
        <v>12.55</v>
      </c>
      <c r="N257" s="8">
        <v>16</v>
      </c>
      <c r="O257" s="8">
        <v>0</v>
      </c>
      <c r="P257" s="1">
        <v>0</v>
      </c>
      <c r="Q257" s="3">
        <v>0</v>
      </c>
      <c r="R257" s="1">
        <v>0</v>
      </c>
      <c r="S257" s="5">
        <v>0</v>
      </c>
    </row>
    <row r="258" spans="1:20" x14ac:dyDescent="0.25">
      <c r="A258" s="1">
        <v>9006</v>
      </c>
      <c r="B258" s="1" t="s">
        <v>29</v>
      </c>
      <c r="C258" s="1" t="s">
        <v>31</v>
      </c>
      <c r="D258" s="12">
        <v>43693</v>
      </c>
      <c r="E258" s="3">
        <v>7</v>
      </c>
      <c r="F258" s="3">
        <v>54</v>
      </c>
      <c r="G258" s="3">
        <v>228</v>
      </c>
      <c r="H258" s="3">
        <v>1028.1000000000001</v>
      </c>
      <c r="I258" s="8">
        <v>7</v>
      </c>
      <c r="J258" s="31">
        <v>937.79</v>
      </c>
      <c r="K258" s="8">
        <v>4.5999999999999996</v>
      </c>
      <c r="L258" s="1">
        <v>4.8099999999999996</v>
      </c>
      <c r="M258" s="1">
        <v>9.34</v>
      </c>
      <c r="N258" s="8">
        <v>19</v>
      </c>
      <c r="O258" s="8">
        <v>0</v>
      </c>
      <c r="P258" s="1">
        <v>0</v>
      </c>
      <c r="Q258" s="3">
        <v>0</v>
      </c>
      <c r="R258" s="1">
        <v>0</v>
      </c>
      <c r="S258" s="5">
        <v>0</v>
      </c>
      <c r="T258" s="90">
        <f t="shared" si="12"/>
        <v>9.41</v>
      </c>
    </row>
    <row r="259" spans="1:20" x14ac:dyDescent="0.25">
      <c r="A259" s="1">
        <v>9006</v>
      </c>
      <c r="B259" s="1" t="s">
        <v>29</v>
      </c>
      <c r="C259" s="1" t="s">
        <v>35</v>
      </c>
      <c r="D259" s="12">
        <v>43693</v>
      </c>
      <c r="E259" s="3">
        <v>7</v>
      </c>
      <c r="F259" s="3">
        <v>54</v>
      </c>
      <c r="G259" s="3">
        <v>228</v>
      </c>
      <c r="H259" s="3">
        <v>1028.1000000000001</v>
      </c>
      <c r="I259" s="8">
        <v>7</v>
      </c>
      <c r="J259" s="31">
        <v>1890.8</v>
      </c>
      <c r="K259" s="8"/>
      <c r="L259" s="1"/>
      <c r="M259" s="8">
        <v>6.509999999999998</v>
      </c>
      <c r="N259" s="8">
        <v>9</v>
      </c>
      <c r="O259" s="8">
        <v>0</v>
      </c>
      <c r="P259" s="1">
        <v>0</v>
      </c>
      <c r="Q259" s="3">
        <v>0</v>
      </c>
      <c r="R259" s="1">
        <v>0</v>
      </c>
      <c r="S259" s="5">
        <v>0</v>
      </c>
    </row>
    <row r="260" spans="1:20" x14ac:dyDescent="0.25">
      <c r="A260" s="1">
        <v>9009</v>
      </c>
      <c r="B260" s="1" t="s">
        <v>29</v>
      </c>
      <c r="C260" s="1" t="s">
        <v>31</v>
      </c>
      <c r="D260" s="12">
        <v>43693</v>
      </c>
      <c r="E260" s="3">
        <v>7</v>
      </c>
      <c r="F260" s="3">
        <v>54</v>
      </c>
      <c r="G260" s="3">
        <v>228</v>
      </c>
      <c r="H260" s="3">
        <v>1028.1000000000001</v>
      </c>
      <c r="I260" s="8">
        <v>8</v>
      </c>
      <c r="J260" s="31">
        <v>1271.6199999999999</v>
      </c>
      <c r="K260" s="8"/>
      <c r="L260" s="1"/>
      <c r="M260" s="8">
        <v>13.470000000000002</v>
      </c>
      <c r="N260" s="8">
        <v>22</v>
      </c>
      <c r="O260" s="8">
        <v>0</v>
      </c>
      <c r="P260" s="1">
        <v>0</v>
      </c>
      <c r="Q260" s="3">
        <v>0</v>
      </c>
      <c r="R260" s="1">
        <v>0</v>
      </c>
      <c r="S260" s="5">
        <v>0</v>
      </c>
    </row>
    <row r="261" spans="1:20" x14ac:dyDescent="0.25">
      <c r="A261" s="1">
        <v>9009</v>
      </c>
      <c r="B261" s="1" t="s">
        <v>29</v>
      </c>
      <c r="C261" s="1" t="s">
        <v>32</v>
      </c>
      <c r="D261" s="12">
        <v>43693</v>
      </c>
      <c r="E261" s="3">
        <v>7</v>
      </c>
      <c r="F261" s="3">
        <v>54</v>
      </c>
      <c r="G261" s="3">
        <v>228</v>
      </c>
      <c r="H261" s="3">
        <v>1028.1000000000001</v>
      </c>
      <c r="I261" s="8">
        <v>8</v>
      </c>
      <c r="J261" s="31">
        <v>1348.28</v>
      </c>
      <c r="K261" s="8">
        <v>5.35</v>
      </c>
      <c r="L261" s="1">
        <v>6.73</v>
      </c>
      <c r="M261" s="1">
        <v>12.19</v>
      </c>
      <c r="N261" s="8">
        <v>20</v>
      </c>
      <c r="O261" s="8">
        <v>0</v>
      </c>
      <c r="P261" s="1">
        <v>0</v>
      </c>
      <c r="Q261" s="3">
        <v>0</v>
      </c>
      <c r="R261" s="1">
        <v>0</v>
      </c>
      <c r="S261" s="5">
        <v>0</v>
      </c>
      <c r="T261" s="90">
        <f t="shared" si="12"/>
        <v>12.08</v>
      </c>
    </row>
    <row r="262" spans="1:20" x14ac:dyDescent="0.25">
      <c r="A262" s="1">
        <v>9009</v>
      </c>
      <c r="B262" s="1" t="s">
        <v>29</v>
      </c>
      <c r="C262" s="1" t="s">
        <v>33</v>
      </c>
      <c r="D262" s="12">
        <v>43693</v>
      </c>
      <c r="E262" s="3">
        <v>7</v>
      </c>
      <c r="F262" s="3">
        <v>54</v>
      </c>
      <c r="G262" s="3">
        <v>228</v>
      </c>
      <c r="H262" s="3">
        <v>1028.1000000000001</v>
      </c>
      <c r="I262" s="8">
        <v>9</v>
      </c>
      <c r="J262" s="31">
        <v>1361.32</v>
      </c>
      <c r="K262" s="8"/>
      <c r="L262" s="1"/>
      <c r="M262" s="8">
        <v>12.02</v>
      </c>
      <c r="N262" s="8">
        <v>4</v>
      </c>
      <c r="O262" s="8">
        <v>0</v>
      </c>
      <c r="P262" s="1">
        <v>0</v>
      </c>
      <c r="Q262" s="3">
        <v>0</v>
      </c>
      <c r="R262" s="1">
        <v>0</v>
      </c>
      <c r="S262" s="5">
        <v>0</v>
      </c>
    </row>
    <row r="263" spans="1:20" x14ac:dyDescent="0.25">
      <c r="A263" s="1">
        <v>9009</v>
      </c>
      <c r="B263" s="1" t="s">
        <v>29</v>
      </c>
      <c r="C263" s="1" t="s">
        <v>34</v>
      </c>
      <c r="D263" s="12">
        <v>43693</v>
      </c>
      <c r="E263" s="3">
        <v>7</v>
      </c>
      <c r="F263" s="3">
        <v>54</v>
      </c>
      <c r="G263" s="3">
        <v>228</v>
      </c>
      <c r="H263" s="3">
        <v>1028.1000000000001</v>
      </c>
      <c r="I263" s="8">
        <v>10</v>
      </c>
      <c r="J263" s="31">
        <v>1424.93</v>
      </c>
      <c r="K263" s="8">
        <v>5.44</v>
      </c>
      <c r="L263" s="1">
        <v>10.029999999999999</v>
      </c>
      <c r="M263" s="1">
        <v>15.44</v>
      </c>
      <c r="N263" s="8">
        <v>22</v>
      </c>
      <c r="O263" s="8">
        <v>0</v>
      </c>
      <c r="P263" s="1">
        <v>0</v>
      </c>
      <c r="Q263" s="3">
        <v>0</v>
      </c>
      <c r="R263" s="1">
        <v>0</v>
      </c>
      <c r="S263" s="5">
        <v>0</v>
      </c>
      <c r="T263" s="90">
        <f t="shared" si="12"/>
        <v>15.469999999999999</v>
      </c>
    </row>
    <row r="264" spans="1:20" x14ac:dyDescent="0.25">
      <c r="A264" s="1">
        <v>9009</v>
      </c>
      <c r="B264" s="1" t="s">
        <v>29</v>
      </c>
      <c r="C264" s="1" t="s">
        <v>35</v>
      </c>
      <c r="D264" s="12">
        <v>43693</v>
      </c>
      <c r="E264" s="3">
        <v>7</v>
      </c>
      <c r="F264" s="3">
        <v>54</v>
      </c>
      <c r="G264" s="3">
        <v>228</v>
      </c>
      <c r="H264" s="3">
        <v>1028.1000000000001</v>
      </c>
      <c r="I264" s="8">
        <v>8</v>
      </c>
      <c r="J264" s="31">
        <v>1540.48</v>
      </c>
      <c r="K264" s="8">
        <v>7.02</v>
      </c>
      <c r="L264" s="1">
        <v>8.08</v>
      </c>
      <c r="M264" s="1">
        <v>15.11</v>
      </c>
      <c r="N264" s="8">
        <v>27</v>
      </c>
      <c r="O264" s="8">
        <v>0</v>
      </c>
      <c r="P264" s="1">
        <v>0</v>
      </c>
      <c r="Q264" s="3">
        <v>0</v>
      </c>
      <c r="R264" s="1">
        <v>0</v>
      </c>
      <c r="S264" s="5">
        <v>0</v>
      </c>
      <c r="T264" s="90">
        <f t="shared" si="12"/>
        <v>15.1</v>
      </c>
    </row>
    <row r="265" spans="1:20" x14ac:dyDescent="0.25">
      <c r="A265" s="1">
        <v>9004</v>
      </c>
      <c r="B265" s="1" t="s">
        <v>30</v>
      </c>
      <c r="C265" s="1" t="s">
        <v>31</v>
      </c>
      <c r="D265" s="12">
        <v>43693</v>
      </c>
      <c r="E265" s="3">
        <v>7</v>
      </c>
      <c r="F265" s="3">
        <v>54</v>
      </c>
      <c r="G265" s="3">
        <v>228</v>
      </c>
      <c r="H265" s="3">
        <v>1028.1000000000001</v>
      </c>
      <c r="I265" s="8">
        <v>10</v>
      </c>
      <c r="J265" s="31">
        <v>135.77000000000001</v>
      </c>
      <c r="K265" s="8"/>
      <c r="L265" s="1"/>
      <c r="M265" s="8">
        <v>14.599999999999998</v>
      </c>
      <c r="N265" s="8">
        <v>20</v>
      </c>
      <c r="O265" s="8">
        <v>0</v>
      </c>
      <c r="P265" s="1">
        <v>0</v>
      </c>
      <c r="Q265" s="3">
        <v>0</v>
      </c>
      <c r="R265" s="1">
        <v>0</v>
      </c>
      <c r="S265" s="5">
        <v>0</v>
      </c>
    </row>
    <row r="266" spans="1:20" x14ac:dyDescent="0.25">
      <c r="A266" s="1">
        <v>9004</v>
      </c>
      <c r="B266" s="1" t="s">
        <v>30</v>
      </c>
      <c r="C266" s="1" t="s">
        <v>32</v>
      </c>
      <c r="D266" s="12">
        <v>43693</v>
      </c>
      <c r="E266" s="3">
        <v>7</v>
      </c>
      <c r="F266" s="3">
        <v>54</v>
      </c>
      <c r="G266" s="3">
        <v>228</v>
      </c>
      <c r="H266" s="3">
        <v>1028.1000000000001</v>
      </c>
      <c r="I266" s="8">
        <v>8</v>
      </c>
      <c r="J266" s="31">
        <v>1475.99</v>
      </c>
      <c r="K266" s="8"/>
      <c r="L266" s="1"/>
      <c r="M266" s="8">
        <v>12.260000000000002</v>
      </c>
      <c r="N266" s="8">
        <v>20</v>
      </c>
      <c r="O266" s="8">
        <v>0</v>
      </c>
      <c r="P266" s="1">
        <v>0</v>
      </c>
      <c r="Q266" s="3">
        <v>0</v>
      </c>
      <c r="R266" s="1">
        <v>0</v>
      </c>
      <c r="S266" s="5">
        <v>0</v>
      </c>
    </row>
    <row r="267" spans="1:20" x14ac:dyDescent="0.25">
      <c r="A267" s="1">
        <v>9004</v>
      </c>
      <c r="B267" s="1" t="s">
        <v>30</v>
      </c>
      <c r="C267" s="1" t="s">
        <v>33</v>
      </c>
      <c r="D267" s="12">
        <v>43693</v>
      </c>
      <c r="E267" s="3">
        <v>7</v>
      </c>
      <c r="F267" s="3">
        <v>54</v>
      </c>
      <c r="G267" s="3">
        <v>228</v>
      </c>
      <c r="H267" s="3">
        <v>1028.1000000000001</v>
      </c>
      <c r="I267" s="8">
        <v>9</v>
      </c>
      <c r="J267" s="31">
        <v>1310.24</v>
      </c>
      <c r="K267" s="8"/>
      <c r="L267" s="1"/>
      <c r="M267" s="8">
        <v>14.330000000000002</v>
      </c>
      <c r="N267" s="8">
        <v>21</v>
      </c>
      <c r="O267" s="8">
        <v>0</v>
      </c>
      <c r="P267" s="1">
        <v>0</v>
      </c>
      <c r="Q267" s="3">
        <v>0</v>
      </c>
      <c r="R267" s="1">
        <v>0</v>
      </c>
      <c r="S267" s="5">
        <v>0</v>
      </c>
    </row>
    <row r="268" spans="1:20" x14ac:dyDescent="0.25">
      <c r="A268" s="1">
        <v>9004</v>
      </c>
      <c r="B268" s="1" t="s">
        <v>30</v>
      </c>
      <c r="C268" s="1" t="s">
        <v>34</v>
      </c>
      <c r="D268" s="12">
        <v>43693</v>
      </c>
      <c r="E268" s="3">
        <v>7</v>
      </c>
      <c r="F268" s="3">
        <v>54</v>
      </c>
      <c r="G268" s="3">
        <v>228</v>
      </c>
      <c r="H268" s="3">
        <v>1028.1000000000001</v>
      </c>
      <c r="I268" s="8">
        <v>8</v>
      </c>
      <c r="J268" s="31">
        <v>1108.8800000000001</v>
      </c>
      <c r="K268" s="8"/>
      <c r="L268" s="1"/>
      <c r="M268" s="8">
        <v>8.75</v>
      </c>
      <c r="N268" s="8">
        <v>15</v>
      </c>
      <c r="O268" s="8">
        <v>0</v>
      </c>
      <c r="P268" s="1">
        <v>0</v>
      </c>
      <c r="Q268" s="3">
        <v>0</v>
      </c>
      <c r="R268" s="1">
        <v>0</v>
      </c>
      <c r="S268" s="5">
        <v>0</v>
      </c>
    </row>
    <row r="269" spans="1:20" x14ac:dyDescent="0.25">
      <c r="A269" s="1">
        <v>9004</v>
      </c>
      <c r="B269" s="1" t="s">
        <v>30</v>
      </c>
      <c r="C269" s="1" t="s">
        <v>35</v>
      </c>
      <c r="D269" s="12">
        <v>43693</v>
      </c>
      <c r="E269" s="3">
        <v>7</v>
      </c>
      <c r="F269" s="3">
        <v>54</v>
      </c>
      <c r="G269" s="3">
        <v>228</v>
      </c>
      <c r="H269" s="3">
        <v>1028.1000000000001</v>
      </c>
      <c r="I269" s="8">
        <v>7</v>
      </c>
      <c r="J269" s="31">
        <v>1080</v>
      </c>
      <c r="K269" s="8">
        <v>2.86</v>
      </c>
      <c r="L269" s="1">
        <v>5.33</v>
      </c>
      <c r="M269" s="1">
        <v>8.1999999999999993</v>
      </c>
      <c r="N269" s="8">
        <v>18</v>
      </c>
      <c r="O269" s="8">
        <v>0</v>
      </c>
      <c r="P269" s="1">
        <v>0</v>
      </c>
      <c r="Q269" s="3">
        <v>0</v>
      </c>
      <c r="R269" s="1">
        <v>0</v>
      </c>
      <c r="S269" s="5">
        <v>0</v>
      </c>
      <c r="T269" s="90">
        <f t="shared" ref="T269:T331" si="13">SUM(K269,L269,P269)</f>
        <v>8.19</v>
      </c>
    </row>
    <row r="270" spans="1:20" x14ac:dyDescent="0.25">
      <c r="A270" s="1">
        <v>9005</v>
      </c>
      <c r="B270" s="1" t="s">
        <v>30</v>
      </c>
      <c r="C270" s="1" t="s">
        <v>31</v>
      </c>
      <c r="D270" s="12">
        <v>43693</v>
      </c>
      <c r="E270" s="3">
        <v>7</v>
      </c>
      <c r="F270" s="3">
        <v>54</v>
      </c>
      <c r="G270" s="3">
        <v>228</v>
      </c>
      <c r="H270" s="3">
        <v>1028.1000000000001</v>
      </c>
      <c r="I270" s="8">
        <v>9</v>
      </c>
      <c r="J270" s="31">
        <v>967.06</v>
      </c>
      <c r="K270" s="8"/>
      <c r="L270" s="1"/>
      <c r="M270" s="8">
        <v>8.4899999999999984</v>
      </c>
      <c r="N270" s="8">
        <v>20</v>
      </c>
      <c r="O270" s="8">
        <v>0</v>
      </c>
      <c r="P270" s="1">
        <v>0</v>
      </c>
      <c r="Q270" s="3">
        <v>0</v>
      </c>
      <c r="R270" s="1">
        <v>0</v>
      </c>
      <c r="S270" s="5">
        <v>0</v>
      </c>
    </row>
    <row r="271" spans="1:20" x14ac:dyDescent="0.25">
      <c r="A271" s="1">
        <v>9005</v>
      </c>
      <c r="B271" s="1" t="s">
        <v>30</v>
      </c>
      <c r="C271" s="1" t="s">
        <v>32</v>
      </c>
      <c r="D271" s="12">
        <v>43693</v>
      </c>
      <c r="E271" s="3">
        <v>7</v>
      </c>
      <c r="F271" s="3">
        <v>54</v>
      </c>
      <c r="G271" s="3">
        <v>228</v>
      </c>
      <c r="H271" s="3">
        <v>1028.1000000000001</v>
      </c>
      <c r="I271" s="8">
        <v>7</v>
      </c>
      <c r="J271" s="31">
        <v>1141.05</v>
      </c>
      <c r="K271" s="8"/>
      <c r="L271" s="1"/>
      <c r="M271" s="8">
        <v>10.68</v>
      </c>
      <c r="N271" s="8">
        <v>21</v>
      </c>
      <c r="O271" s="8">
        <v>0</v>
      </c>
      <c r="P271" s="1">
        <v>0</v>
      </c>
      <c r="Q271" s="3">
        <v>0</v>
      </c>
      <c r="R271" s="1">
        <v>0</v>
      </c>
      <c r="S271" s="5">
        <v>0</v>
      </c>
    </row>
    <row r="272" spans="1:20" x14ac:dyDescent="0.25">
      <c r="A272" s="1">
        <v>9005</v>
      </c>
      <c r="B272" s="1" t="s">
        <v>30</v>
      </c>
      <c r="C272" s="1" t="s">
        <v>33</v>
      </c>
      <c r="D272" s="12">
        <v>43693</v>
      </c>
      <c r="E272" s="3">
        <v>7</v>
      </c>
      <c r="F272" s="3">
        <v>54</v>
      </c>
      <c r="G272" s="3">
        <v>228</v>
      </c>
      <c r="H272" s="3">
        <v>1028.1000000000001</v>
      </c>
      <c r="I272" s="8">
        <v>9</v>
      </c>
      <c r="J272" s="31">
        <v>1207.1300000000001</v>
      </c>
      <c r="K272" s="8"/>
      <c r="L272" s="1"/>
      <c r="M272" s="8">
        <v>4.9600000000000009</v>
      </c>
      <c r="N272" s="8">
        <v>26</v>
      </c>
      <c r="O272" s="8">
        <v>0</v>
      </c>
      <c r="P272" s="1">
        <v>0</v>
      </c>
      <c r="Q272" s="3">
        <v>0</v>
      </c>
      <c r="R272" s="1">
        <v>0</v>
      </c>
      <c r="S272" s="5">
        <v>0</v>
      </c>
    </row>
    <row r="273" spans="1:20" x14ac:dyDescent="0.25">
      <c r="A273" s="1">
        <v>9005</v>
      </c>
      <c r="B273" s="1" t="s">
        <v>30</v>
      </c>
      <c r="C273" s="1" t="s">
        <v>34</v>
      </c>
      <c r="D273" s="12">
        <v>43693</v>
      </c>
      <c r="E273" s="3">
        <v>7</v>
      </c>
      <c r="F273" s="3">
        <v>54</v>
      </c>
      <c r="G273" s="3">
        <v>228</v>
      </c>
      <c r="H273" s="3">
        <v>1028.1000000000001</v>
      </c>
      <c r="I273" s="8">
        <v>9</v>
      </c>
      <c r="J273" s="31">
        <v>1238.54</v>
      </c>
      <c r="K273" s="8">
        <v>6.03</v>
      </c>
      <c r="L273" s="1">
        <v>7.69</v>
      </c>
      <c r="M273" s="1">
        <v>13.93</v>
      </c>
      <c r="N273" s="8">
        <v>22</v>
      </c>
      <c r="O273" s="8">
        <v>0</v>
      </c>
      <c r="P273" s="1">
        <v>0</v>
      </c>
      <c r="Q273" s="3">
        <v>0</v>
      </c>
      <c r="R273" s="1">
        <v>0</v>
      </c>
      <c r="S273" s="5">
        <v>0</v>
      </c>
      <c r="T273" s="90">
        <f t="shared" si="13"/>
        <v>13.72</v>
      </c>
    </row>
    <row r="274" spans="1:20" x14ac:dyDescent="0.25">
      <c r="A274" s="1">
        <v>9005</v>
      </c>
      <c r="B274" s="1" t="s">
        <v>30</v>
      </c>
      <c r="C274" s="1" t="s">
        <v>35</v>
      </c>
      <c r="D274" s="12">
        <v>43693</v>
      </c>
      <c r="E274" s="3">
        <v>7</v>
      </c>
      <c r="F274" s="3">
        <v>54</v>
      </c>
      <c r="G274" s="3">
        <v>228</v>
      </c>
      <c r="H274" s="3">
        <v>1028.1000000000001</v>
      </c>
      <c r="I274" s="8">
        <v>13</v>
      </c>
      <c r="J274" s="31">
        <v>738.26</v>
      </c>
      <c r="K274" s="8"/>
      <c r="L274" s="1"/>
      <c r="M274" s="8">
        <v>7.009999999999998</v>
      </c>
      <c r="N274" s="8">
        <v>10</v>
      </c>
      <c r="O274" s="8">
        <v>0</v>
      </c>
      <c r="P274" s="1">
        <v>0</v>
      </c>
      <c r="Q274" s="3">
        <v>0</v>
      </c>
      <c r="R274" s="1">
        <v>0</v>
      </c>
      <c r="S274" s="5">
        <v>0</v>
      </c>
    </row>
    <row r="275" spans="1:20" x14ac:dyDescent="0.25">
      <c r="A275" s="1">
        <v>9011</v>
      </c>
      <c r="B275" s="1" t="s">
        <v>30</v>
      </c>
      <c r="C275" s="1" t="s">
        <v>31</v>
      </c>
      <c r="D275" s="12">
        <v>43693</v>
      </c>
      <c r="E275" s="3">
        <v>7</v>
      </c>
      <c r="F275" s="3">
        <v>54</v>
      </c>
      <c r="G275" s="3">
        <v>228</v>
      </c>
      <c r="H275" s="3">
        <v>1028.1000000000001</v>
      </c>
      <c r="I275" s="8">
        <v>7</v>
      </c>
      <c r="J275" s="31">
        <v>933.91</v>
      </c>
      <c r="K275" s="8">
        <v>2.78</v>
      </c>
      <c r="L275" s="1">
        <v>6.16</v>
      </c>
      <c r="M275" s="1">
        <v>8.94</v>
      </c>
      <c r="N275" s="8">
        <v>17</v>
      </c>
      <c r="O275" s="8">
        <v>0</v>
      </c>
      <c r="P275" s="1">
        <v>0</v>
      </c>
      <c r="Q275" s="3">
        <v>0</v>
      </c>
      <c r="R275" s="1">
        <v>0</v>
      </c>
      <c r="S275" s="5">
        <v>0</v>
      </c>
      <c r="T275" s="90">
        <f t="shared" si="13"/>
        <v>8.94</v>
      </c>
    </row>
    <row r="276" spans="1:20" x14ac:dyDescent="0.25">
      <c r="A276" s="1">
        <v>9011</v>
      </c>
      <c r="B276" s="1" t="s">
        <v>30</v>
      </c>
      <c r="C276" s="1" t="s">
        <v>32</v>
      </c>
      <c r="D276" s="12">
        <v>43693</v>
      </c>
      <c r="E276" s="3">
        <v>7</v>
      </c>
      <c r="F276" s="3">
        <v>54</v>
      </c>
      <c r="G276" s="3">
        <v>228</v>
      </c>
      <c r="H276" s="3">
        <v>1028.1000000000001</v>
      </c>
      <c r="I276" s="8">
        <v>8</v>
      </c>
      <c r="J276" s="31">
        <v>739.7</v>
      </c>
      <c r="K276" s="8"/>
      <c r="L276" s="1"/>
      <c r="M276" s="8">
        <v>6.6099999999999994</v>
      </c>
      <c r="N276" s="8">
        <v>12</v>
      </c>
      <c r="O276" s="8">
        <v>0</v>
      </c>
      <c r="P276" s="1">
        <v>0</v>
      </c>
      <c r="Q276" s="3">
        <v>0</v>
      </c>
      <c r="R276" s="1">
        <v>0</v>
      </c>
      <c r="S276" s="5">
        <v>0</v>
      </c>
    </row>
    <row r="277" spans="1:20" x14ac:dyDescent="0.25">
      <c r="A277" s="1">
        <v>9011</v>
      </c>
      <c r="B277" s="1" t="s">
        <v>30</v>
      </c>
      <c r="C277" s="1" t="s">
        <v>34</v>
      </c>
      <c r="D277" s="12">
        <v>43693</v>
      </c>
      <c r="E277" s="3">
        <v>7</v>
      </c>
      <c r="F277" s="3">
        <v>54</v>
      </c>
      <c r="G277" s="3">
        <v>228</v>
      </c>
      <c r="H277" s="3">
        <v>1028.1000000000001</v>
      </c>
      <c r="I277" s="8">
        <v>7</v>
      </c>
      <c r="J277" s="31">
        <v>930.92</v>
      </c>
      <c r="K277" s="8"/>
      <c r="L277" s="1"/>
      <c r="M277" s="8">
        <v>7.8099999999999987</v>
      </c>
      <c r="N277" s="8">
        <v>17</v>
      </c>
      <c r="O277" s="8">
        <v>0</v>
      </c>
      <c r="P277" s="1">
        <v>0</v>
      </c>
      <c r="Q277" s="3">
        <v>0</v>
      </c>
      <c r="R277" s="1">
        <v>0</v>
      </c>
      <c r="S277" s="5">
        <v>0</v>
      </c>
    </row>
    <row r="278" spans="1:20" x14ac:dyDescent="0.25">
      <c r="A278" s="1">
        <v>9011</v>
      </c>
      <c r="B278" s="1" t="s">
        <v>30</v>
      </c>
      <c r="C278" s="1" t="s">
        <v>35</v>
      </c>
      <c r="D278" s="12">
        <v>43693</v>
      </c>
      <c r="E278" s="3">
        <v>7</v>
      </c>
      <c r="F278" s="3">
        <v>54</v>
      </c>
      <c r="G278" s="3">
        <v>228</v>
      </c>
      <c r="H278" s="3">
        <v>1028.1000000000001</v>
      </c>
      <c r="I278" s="8">
        <v>10</v>
      </c>
      <c r="J278" s="31">
        <v>1305.47</v>
      </c>
      <c r="K278" s="8"/>
      <c r="L278" s="1"/>
      <c r="M278" s="1">
        <v>15.83</v>
      </c>
      <c r="N278" s="8">
        <v>24</v>
      </c>
      <c r="O278" s="8">
        <v>0</v>
      </c>
      <c r="P278" s="1">
        <v>0</v>
      </c>
      <c r="Q278" s="3">
        <v>0</v>
      </c>
      <c r="R278" s="1">
        <v>0</v>
      </c>
      <c r="S278" s="5">
        <v>0</v>
      </c>
    </row>
    <row r="279" spans="1:20" x14ac:dyDescent="0.25">
      <c r="A279" s="1">
        <v>9001</v>
      </c>
      <c r="B279" s="1" t="s">
        <v>23</v>
      </c>
      <c r="C279" s="1" t="s">
        <v>31</v>
      </c>
      <c r="D279" s="2">
        <v>43699</v>
      </c>
      <c r="E279" s="3">
        <v>8</v>
      </c>
      <c r="F279" s="3">
        <v>60</v>
      </c>
      <c r="G279" s="3">
        <v>234</v>
      </c>
      <c r="H279" s="3">
        <v>1143.2000000000003</v>
      </c>
      <c r="I279" s="1">
        <v>8</v>
      </c>
      <c r="J279" s="31">
        <v>1255.52</v>
      </c>
      <c r="K279" s="1">
        <v>6.22</v>
      </c>
      <c r="L279" s="1">
        <v>17.239999999999998</v>
      </c>
      <c r="M279" s="1">
        <v>23.44</v>
      </c>
      <c r="N279" s="1">
        <v>30</v>
      </c>
      <c r="O279" s="1">
        <v>4</v>
      </c>
      <c r="P279" s="8">
        <v>1.73</v>
      </c>
      <c r="Q279" s="8">
        <v>35</v>
      </c>
      <c r="R279" s="8">
        <v>1.25</v>
      </c>
      <c r="S279" s="5">
        <v>5.3327645051194535E-2</v>
      </c>
      <c r="T279" s="90">
        <f t="shared" si="13"/>
        <v>25.189999999999998</v>
      </c>
    </row>
    <row r="280" spans="1:20" x14ac:dyDescent="0.25">
      <c r="A280" s="1">
        <v>9001</v>
      </c>
      <c r="B280" s="1" t="s">
        <v>23</v>
      </c>
      <c r="C280" s="1" t="s">
        <v>33</v>
      </c>
      <c r="D280" s="2">
        <v>43699</v>
      </c>
      <c r="E280" s="3">
        <v>8</v>
      </c>
      <c r="F280" s="3">
        <v>60</v>
      </c>
      <c r="G280" s="3">
        <v>234</v>
      </c>
      <c r="H280" s="3">
        <v>1143.2000000000003</v>
      </c>
      <c r="I280" s="1">
        <v>8</v>
      </c>
      <c r="J280" s="31">
        <v>1120.69</v>
      </c>
      <c r="K280" s="1">
        <v>5.81</v>
      </c>
      <c r="L280" s="1">
        <v>14.81</v>
      </c>
      <c r="M280" s="1">
        <v>20.66</v>
      </c>
      <c r="N280" s="1">
        <v>15</v>
      </c>
      <c r="O280" s="1">
        <v>8</v>
      </c>
      <c r="P280" s="8">
        <v>3.12</v>
      </c>
      <c r="Q280" s="8">
        <v>58</v>
      </c>
      <c r="R280" s="8">
        <v>1.94</v>
      </c>
      <c r="S280" s="5">
        <v>9.3901258470474341E-2</v>
      </c>
      <c r="T280" s="90">
        <f t="shared" si="13"/>
        <v>23.740000000000002</v>
      </c>
    </row>
    <row r="281" spans="1:20" x14ac:dyDescent="0.25">
      <c r="A281" s="1">
        <v>9001</v>
      </c>
      <c r="B281" s="1" t="s">
        <v>23</v>
      </c>
      <c r="C281" s="1" t="s">
        <v>34</v>
      </c>
      <c r="D281" s="2">
        <v>43699</v>
      </c>
      <c r="E281" s="3">
        <v>8</v>
      </c>
      <c r="F281" s="3">
        <v>60</v>
      </c>
      <c r="G281" s="3">
        <v>234</v>
      </c>
      <c r="H281" s="3">
        <v>1143.2000000000003</v>
      </c>
      <c r="I281" s="1">
        <v>9</v>
      </c>
      <c r="J281" s="31">
        <v>1139.04</v>
      </c>
      <c r="K281" s="1">
        <v>5.62</v>
      </c>
      <c r="L281" s="1">
        <v>14.18</v>
      </c>
      <c r="M281" s="1">
        <v>19.75</v>
      </c>
      <c r="N281" s="1">
        <v>23</v>
      </c>
      <c r="O281" s="1">
        <v>0</v>
      </c>
      <c r="P281" s="1">
        <v>0</v>
      </c>
      <c r="Q281" s="1"/>
      <c r="R281" s="1"/>
      <c r="S281" s="5">
        <v>0</v>
      </c>
      <c r="T281" s="90">
        <f t="shared" si="13"/>
        <v>19.8</v>
      </c>
    </row>
    <row r="282" spans="1:20" x14ac:dyDescent="0.25">
      <c r="A282" s="1">
        <v>9001</v>
      </c>
      <c r="B282" s="1" t="s">
        <v>23</v>
      </c>
      <c r="C282" s="1" t="s">
        <v>35</v>
      </c>
      <c r="D282" s="2">
        <v>43699</v>
      </c>
      <c r="E282" s="3">
        <v>8</v>
      </c>
      <c r="F282" s="3">
        <v>60</v>
      </c>
      <c r="G282" s="3">
        <v>234</v>
      </c>
      <c r="H282" s="3">
        <v>1143.2000000000003</v>
      </c>
      <c r="I282" s="1">
        <v>7</v>
      </c>
      <c r="J282" s="31">
        <v>922.75</v>
      </c>
      <c r="K282" s="1">
        <v>4.22</v>
      </c>
      <c r="L282" s="1">
        <v>11.62</v>
      </c>
      <c r="M282" s="1">
        <v>15.5</v>
      </c>
      <c r="N282" s="1">
        <v>19</v>
      </c>
      <c r="O282" s="1">
        <v>1</v>
      </c>
      <c r="P282" s="8">
        <v>0.51</v>
      </c>
      <c r="Q282" s="8">
        <v>10</v>
      </c>
      <c r="R282" s="8">
        <v>0.37</v>
      </c>
      <c r="S282" s="5">
        <v>2.3870967741935485E-2</v>
      </c>
      <c r="T282" s="90">
        <f t="shared" si="13"/>
        <v>16.350000000000001</v>
      </c>
    </row>
    <row r="283" spans="1:20" x14ac:dyDescent="0.25">
      <c r="A283" s="1">
        <v>9008</v>
      </c>
      <c r="B283" s="1" t="s">
        <v>23</v>
      </c>
      <c r="C283" s="1" t="s">
        <v>31</v>
      </c>
      <c r="D283" s="2">
        <v>43699</v>
      </c>
      <c r="E283" s="3">
        <v>8</v>
      </c>
      <c r="F283" s="3">
        <v>60</v>
      </c>
      <c r="G283" s="3">
        <v>234</v>
      </c>
      <c r="H283" s="3">
        <v>1143.2000000000003</v>
      </c>
      <c r="I283" s="1">
        <v>9</v>
      </c>
      <c r="J283" s="31">
        <v>1397.34</v>
      </c>
      <c r="K283" s="1">
        <v>6.33</v>
      </c>
      <c r="L283" s="1">
        <v>17.38</v>
      </c>
      <c r="M283" s="1">
        <v>23.64</v>
      </c>
      <c r="N283" s="1">
        <v>32</v>
      </c>
      <c r="O283" s="1">
        <v>2</v>
      </c>
      <c r="P283" s="8">
        <v>1.2</v>
      </c>
      <c r="Q283" s="8">
        <v>21</v>
      </c>
      <c r="R283" s="8">
        <v>0.83</v>
      </c>
      <c r="S283" s="5">
        <v>3.5109983079526223E-2</v>
      </c>
      <c r="T283" s="90">
        <f t="shared" si="13"/>
        <v>24.91</v>
      </c>
    </row>
    <row r="284" spans="1:20" x14ac:dyDescent="0.25">
      <c r="A284" s="1">
        <v>9008</v>
      </c>
      <c r="B284" s="1" t="s">
        <v>23</v>
      </c>
      <c r="C284" s="1" t="s">
        <v>32</v>
      </c>
      <c r="D284" s="2">
        <v>43699</v>
      </c>
      <c r="E284" s="3">
        <v>8</v>
      </c>
      <c r="F284" s="3">
        <v>60</v>
      </c>
      <c r="G284" s="3">
        <v>234</v>
      </c>
      <c r="H284" s="3">
        <v>1143.2000000000003</v>
      </c>
      <c r="I284" s="1">
        <v>9</v>
      </c>
      <c r="J284" s="31">
        <v>1560.73</v>
      </c>
      <c r="K284" s="1">
        <v>7.63</v>
      </c>
      <c r="L284" s="1">
        <v>18.89</v>
      </c>
      <c r="M284" s="1">
        <v>26.3</v>
      </c>
      <c r="N284" s="1">
        <v>35</v>
      </c>
      <c r="O284" s="1">
        <v>0</v>
      </c>
      <c r="P284" s="1">
        <v>0</v>
      </c>
      <c r="Q284" s="1">
        <v>0</v>
      </c>
      <c r="R284" s="1">
        <v>0</v>
      </c>
      <c r="S284" s="5">
        <v>0</v>
      </c>
      <c r="T284" s="90">
        <f t="shared" si="13"/>
        <v>26.52</v>
      </c>
    </row>
    <row r="285" spans="1:20" x14ac:dyDescent="0.25">
      <c r="A285" s="1">
        <v>9008</v>
      </c>
      <c r="B285" s="1" t="s">
        <v>23</v>
      </c>
      <c r="C285" s="1" t="s">
        <v>33</v>
      </c>
      <c r="D285" s="2">
        <v>43699</v>
      </c>
      <c r="E285" s="3">
        <v>8</v>
      </c>
      <c r="F285" s="3">
        <v>60</v>
      </c>
      <c r="G285" s="3">
        <v>234</v>
      </c>
      <c r="H285" s="3">
        <v>1143.2000000000003</v>
      </c>
      <c r="I285" s="1">
        <v>9</v>
      </c>
      <c r="J285" s="31">
        <v>1082.6199999999999</v>
      </c>
      <c r="K285" s="1">
        <v>5.07</v>
      </c>
      <c r="L285" s="1">
        <v>14.64</v>
      </c>
      <c r="M285" s="1">
        <v>19.7</v>
      </c>
      <c r="N285" s="1">
        <v>24</v>
      </c>
      <c r="O285" s="1">
        <v>3</v>
      </c>
      <c r="P285" s="8">
        <v>1.37</v>
      </c>
      <c r="Q285" s="8">
        <v>30</v>
      </c>
      <c r="R285" s="8">
        <v>1.01</v>
      </c>
      <c r="S285" s="5">
        <v>5.1269035532994923E-2</v>
      </c>
      <c r="T285" s="90">
        <f t="shared" si="13"/>
        <v>21.080000000000002</v>
      </c>
    </row>
    <row r="286" spans="1:20" x14ac:dyDescent="0.25">
      <c r="A286" s="1">
        <v>9008</v>
      </c>
      <c r="B286" s="1" t="s">
        <v>23</v>
      </c>
      <c r="C286" s="1" t="s">
        <v>34</v>
      </c>
      <c r="D286" s="2">
        <v>43699</v>
      </c>
      <c r="E286" s="3">
        <v>8</v>
      </c>
      <c r="F286" s="3">
        <v>60</v>
      </c>
      <c r="G286" s="3">
        <v>234</v>
      </c>
      <c r="H286" s="3">
        <v>1143.2000000000003</v>
      </c>
      <c r="I286" s="1">
        <v>7</v>
      </c>
      <c r="J286" s="31">
        <v>1081.1199999999999</v>
      </c>
      <c r="K286" s="1">
        <v>4.82</v>
      </c>
      <c r="L286" s="1">
        <v>12.01</v>
      </c>
      <c r="M286" s="1">
        <v>16.809999999999999</v>
      </c>
      <c r="N286" s="1">
        <v>20</v>
      </c>
      <c r="O286" s="1">
        <v>2</v>
      </c>
      <c r="P286" s="8">
        <v>1.04</v>
      </c>
      <c r="Q286" s="8">
        <v>22</v>
      </c>
      <c r="R286" s="8">
        <v>0.72</v>
      </c>
      <c r="S286" s="5">
        <v>4.2831647828673408E-2</v>
      </c>
      <c r="T286" s="90">
        <f t="shared" si="13"/>
        <v>17.869999999999997</v>
      </c>
    </row>
    <row r="287" spans="1:20" x14ac:dyDescent="0.25">
      <c r="A287" s="1">
        <v>9008</v>
      </c>
      <c r="B287" s="1" t="s">
        <v>23</v>
      </c>
      <c r="C287" s="1" t="s">
        <v>35</v>
      </c>
      <c r="D287" s="2">
        <v>43699</v>
      </c>
      <c r="E287" s="3">
        <v>8</v>
      </c>
      <c r="F287" s="3">
        <v>60</v>
      </c>
      <c r="G287" s="3">
        <v>234</v>
      </c>
      <c r="H287" s="3">
        <v>1143.2000000000003</v>
      </c>
      <c r="I287" s="1">
        <v>7</v>
      </c>
      <c r="J287" s="31">
        <v>1320.85</v>
      </c>
      <c r="K287" s="1">
        <v>7.41</v>
      </c>
      <c r="L287" s="1">
        <v>19.010000000000002</v>
      </c>
      <c r="M287" s="1">
        <v>26.38</v>
      </c>
      <c r="N287" s="1">
        <v>39</v>
      </c>
      <c r="O287" s="1">
        <v>6</v>
      </c>
      <c r="P287" s="8">
        <v>3.37</v>
      </c>
      <c r="Q287" s="8">
        <v>64</v>
      </c>
      <c r="R287" s="8">
        <v>2.35</v>
      </c>
      <c r="S287" s="5">
        <v>8.9082638362395758E-2</v>
      </c>
      <c r="T287" s="90">
        <f t="shared" si="13"/>
        <v>29.790000000000003</v>
      </c>
    </row>
    <row r="288" spans="1:20" x14ac:dyDescent="0.25">
      <c r="A288" s="1">
        <v>9010</v>
      </c>
      <c r="B288" s="1" t="s">
        <v>23</v>
      </c>
      <c r="C288" s="1" t="s">
        <v>31</v>
      </c>
      <c r="D288" s="2">
        <v>43699</v>
      </c>
      <c r="E288" s="3">
        <v>8</v>
      </c>
      <c r="F288" s="3">
        <v>60</v>
      </c>
      <c r="G288" s="3">
        <v>234</v>
      </c>
      <c r="H288" s="3">
        <v>1143.2000000000003</v>
      </c>
      <c r="I288" s="1">
        <v>8</v>
      </c>
      <c r="J288" s="31">
        <v>1241.0899999999999</v>
      </c>
      <c r="K288" s="1">
        <v>5.51</v>
      </c>
      <c r="L288" s="1">
        <v>13.67</v>
      </c>
      <c r="M288" s="1">
        <v>19.170000000000002</v>
      </c>
      <c r="N288" s="1">
        <v>21</v>
      </c>
      <c r="O288" s="1">
        <v>2</v>
      </c>
      <c r="P288" s="8">
        <v>0.9</v>
      </c>
      <c r="Q288" s="8">
        <v>20</v>
      </c>
      <c r="R288" s="8">
        <v>0.68</v>
      </c>
      <c r="S288" s="5">
        <v>3.5472091810119975E-2</v>
      </c>
      <c r="T288" s="90">
        <f t="shared" si="13"/>
        <v>20.079999999999998</v>
      </c>
    </row>
    <row r="289" spans="1:20" x14ac:dyDescent="0.25">
      <c r="A289" s="1">
        <v>9010</v>
      </c>
      <c r="B289" s="1" t="s">
        <v>23</v>
      </c>
      <c r="C289" s="1" t="s">
        <v>32</v>
      </c>
      <c r="D289" s="2">
        <v>43699</v>
      </c>
      <c r="E289" s="3">
        <v>8</v>
      </c>
      <c r="F289" s="3">
        <v>60</v>
      </c>
      <c r="G289" s="3">
        <v>234</v>
      </c>
      <c r="H289" s="3">
        <v>1143.2000000000003</v>
      </c>
      <c r="I289" s="1">
        <v>9</v>
      </c>
      <c r="J289" s="31">
        <v>1121.3399999999999</v>
      </c>
      <c r="K289" s="1">
        <v>4.5599999999999996</v>
      </c>
      <c r="L289" s="1">
        <v>10.210000000000001</v>
      </c>
      <c r="M289" s="1">
        <v>14.87</v>
      </c>
      <c r="N289" s="1">
        <v>16</v>
      </c>
      <c r="O289" s="1">
        <v>0</v>
      </c>
      <c r="P289" s="8">
        <v>0</v>
      </c>
      <c r="Q289" s="8">
        <v>0</v>
      </c>
      <c r="R289" s="8">
        <v>0</v>
      </c>
      <c r="S289" s="5">
        <v>0</v>
      </c>
      <c r="T289" s="90">
        <f t="shared" si="13"/>
        <v>14.77</v>
      </c>
    </row>
    <row r="290" spans="1:20" x14ac:dyDescent="0.25">
      <c r="A290" s="1">
        <v>9010</v>
      </c>
      <c r="B290" s="1" t="s">
        <v>23</v>
      </c>
      <c r="C290" s="1" t="s">
        <v>33</v>
      </c>
      <c r="D290" s="2">
        <v>43699</v>
      </c>
      <c r="E290" s="3">
        <v>8</v>
      </c>
      <c r="F290" s="3">
        <v>60</v>
      </c>
      <c r="G290" s="3">
        <v>234</v>
      </c>
      <c r="H290" s="3">
        <v>1143.2000000000003</v>
      </c>
      <c r="I290" s="1">
        <v>11</v>
      </c>
      <c r="J290" s="31">
        <v>1985.52</v>
      </c>
      <c r="K290" s="1">
        <v>8.89</v>
      </c>
      <c r="L290" s="1">
        <v>16.850000000000001</v>
      </c>
      <c r="M290" s="1">
        <v>25.79</v>
      </c>
      <c r="N290" s="1">
        <v>36</v>
      </c>
      <c r="O290" s="1">
        <v>0</v>
      </c>
      <c r="P290" s="8">
        <v>0</v>
      </c>
      <c r="Q290" s="8">
        <v>0</v>
      </c>
      <c r="R290" s="8">
        <v>0</v>
      </c>
      <c r="S290" s="5">
        <v>0</v>
      </c>
      <c r="T290" s="90">
        <f t="shared" si="13"/>
        <v>25.740000000000002</v>
      </c>
    </row>
    <row r="291" spans="1:20" x14ac:dyDescent="0.25">
      <c r="A291" s="1">
        <v>9010</v>
      </c>
      <c r="B291" s="1" t="s">
        <v>23</v>
      </c>
      <c r="C291" s="1" t="s">
        <v>34</v>
      </c>
      <c r="D291" s="2">
        <v>43699</v>
      </c>
      <c r="E291" s="3">
        <v>8</v>
      </c>
      <c r="F291" s="3">
        <v>60</v>
      </c>
      <c r="G291" s="3">
        <v>234</v>
      </c>
      <c r="H291" s="3">
        <v>1143.2000000000003</v>
      </c>
      <c r="I291" s="1">
        <v>8</v>
      </c>
      <c r="J291" s="31">
        <v>1423.7</v>
      </c>
      <c r="K291" s="1">
        <v>6.79</v>
      </c>
      <c r="L291" s="1">
        <v>17.93</v>
      </c>
      <c r="M291" s="1">
        <v>24.62</v>
      </c>
      <c r="N291" s="1">
        <v>31</v>
      </c>
      <c r="O291" s="1">
        <v>6</v>
      </c>
      <c r="P291" s="8">
        <v>2.5099999999999998</v>
      </c>
      <c r="Q291" s="8">
        <v>55</v>
      </c>
      <c r="R291" s="8">
        <v>1.79</v>
      </c>
      <c r="S291" s="5">
        <v>7.2705117790414289E-2</v>
      </c>
      <c r="T291" s="90">
        <f t="shared" si="13"/>
        <v>27.229999999999997</v>
      </c>
    </row>
    <row r="292" spans="1:20" x14ac:dyDescent="0.25">
      <c r="A292" s="1">
        <v>9010</v>
      </c>
      <c r="B292" s="1" t="s">
        <v>23</v>
      </c>
      <c r="C292" s="1" t="s">
        <v>35</v>
      </c>
      <c r="D292" s="2">
        <v>43699</v>
      </c>
      <c r="E292" s="3">
        <v>8</v>
      </c>
      <c r="F292" s="3">
        <v>60</v>
      </c>
      <c r="G292" s="3">
        <v>234</v>
      </c>
      <c r="H292" s="3">
        <v>1143.2000000000003</v>
      </c>
      <c r="I292" s="1">
        <v>9</v>
      </c>
      <c r="J292" s="31">
        <v>1534.42</v>
      </c>
      <c r="K292" s="1">
        <v>8.6199999999999992</v>
      </c>
      <c r="L292" s="1">
        <v>14.57</v>
      </c>
      <c r="M292" s="1">
        <v>23.16</v>
      </c>
      <c r="N292" s="1">
        <v>22</v>
      </c>
      <c r="O292" s="1">
        <v>4</v>
      </c>
      <c r="P292" s="8">
        <v>1.01</v>
      </c>
      <c r="Q292" s="8">
        <v>29</v>
      </c>
      <c r="R292" s="8">
        <v>0.6</v>
      </c>
      <c r="S292" s="5">
        <v>2.5906735751295335E-2</v>
      </c>
      <c r="T292" s="90">
        <f t="shared" si="13"/>
        <v>24.2</v>
      </c>
    </row>
    <row r="293" spans="1:20" x14ac:dyDescent="0.25">
      <c r="A293" s="1">
        <v>9002</v>
      </c>
      <c r="B293" s="1" t="s">
        <v>28</v>
      </c>
      <c r="C293" s="1" t="s">
        <v>31</v>
      </c>
      <c r="D293" s="2">
        <v>43699</v>
      </c>
      <c r="E293" s="3">
        <v>8</v>
      </c>
      <c r="F293" s="3">
        <v>60</v>
      </c>
      <c r="G293" s="3">
        <v>234</v>
      </c>
      <c r="H293" s="3">
        <v>1143.2000000000003</v>
      </c>
      <c r="I293" s="1">
        <v>10</v>
      </c>
      <c r="J293" s="31">
        <v>1919.15</v>
      </c>
      <c r="K293" s="1">
        <v>8.89</v>
      </c>
      <c r="L293" s="1">
        <v>22.79</v>
      </c>
      <c r="M293" s="1">
        <v>31.62</v>
      </c>
      <c r="N293" s="1">
        <v>27</v>
      </c>
      <c r="O293" s="1">
        <v>9</v>
      </c>
      <c r="P293" s="8">
        <v>6.06</v>
      </c>
      <c r="Q293" s="8">
        <v>102</v>
      </c>
      <c r="R293" s="8">
        <v>4.32</v>
      </c>
      <c r="S293" s="5">
        <v>0.13662239089184061</v>
      </c>
      <c r="T293" s="90">
        <f t="shared" si="13"/>
        <v>37.74</v>
      </c>
    </row>
    <row r="294" spans="1:20" x14ac:dyDescent="0.25">
      <c r="A294" s="1">
        <v>9002</v>
      </c>
      <c r="B294" s="1" t="s">
        <v>28</v>
      </c>
      <c r="C294" s="1" t="s">
        <v>32</v>
      </c>
      <c r="D294" s="2">
        <v>43699</v>
      </c>
      <c r="E294" s="3">
        <v>8</v>
      </c>
      <c r="F294" s="3">
        <v>60</v>
      </c>
      <c r="G294" s="3">
        <v>234</v>
      </c>
      <c r="H294" s="3">
        <v>1143.2000000000003</v>
      </c>
      <c r="I294" s="1">
        <v>11</v>
      </c>
      <c r="J294" s="31">
        <v>1870.24</v>
      </c>
      <c r="K294" s="1">
        <v>7.68</v>
      </c>
      <c r="L294" s="1">
        <v>23.73</v>
      </c>
      <c r="M294" s="1">
        <v>31.39</v>
      </c>
      <c r="N294" s="1">
        <v>28</v>
      </c>
      <c r="O294" s="1">
        <v>8</v>
      </c>
      <c r="P294" s="8">
        <v>6.4</v>
      </c>
      <c r="Q294" s="8">
        <v>109</v>
      </c>
      <c r="R294" s="8">
        <v>4.6900000000000004</v>
      </c>
      <c r="S294" s="5">
        <v>0.14941064033131571</v>
      </c>
      <c r="T294" s="90">
        <f t="shared" si="13"/>
        <v>37.81</v>
      </c>
    </row>
    <row r="295" spans="1:20" x14ac:dyDescent="0.25">
      <c r="A295" s="1">
        <v>9002</v>
      </c>
      <c r="B295" s="1" t="s">
        <v>28</v>
      </c>
      <c r="C295" s="1" t="s">
        <v>33</v>
      </c>
      <c r="D295" s="2">
        <v>43699</v>
      </c>
      <c r="E295" s="3">
        <v>8</v>
      </c>
      <c r="F295" s="3">
        <v>60</v>
      </c>
      <c r="G295" s="3">
        <v>234</v>
      </c>
      <c r="H295" s="3">
        <v>1143.2000000000003</v>
      </c>
      <c r="I295" s="1">
        <v>9</v>
      </c>
      <c r="J295" s="31">
        <v>1651.49</v>
      </c>
      <c r="K295" s="1">
        <v>6.89</v>
      </c>
      <c r="L295" s="1">
        <v>20.56</v>
      </c>
      <c r="M295" s="1">
        <v>27.48</v>
      </c>
      <c r="N295" s="1">
        <v>24</v>
      </c>
      <c r="O295" s="1">
        <v>11</v>
      </c>
      <c r="P295" s="8">
        <v>8.0500000000000007</v>
      </c>
      <c r="Q295" s="8">
        <v>142</v>
      </c>
      <c r="R295" s="8">
        <v>5.66</v>
      </c>
      <c r="S295" s="5">
        <v>0.20596797671033479</v>
      </c>
      <c r="T295" s="90">
        <f t="shared" si="13"/>
        <v>35.5</v>
      </c>
    </row>
    <row r="296" spans="1:20" x14ac:dyDescent="0.25">
      <c r="A296" s="1">
        <v>9002</v>
      </c>
      <c r="B296" s="1" t="s">
        <v>28</v>
      </c>
      <c r="C296" s="1" t="s">
        <v>34</v>
      </c>
      <c r="D296" s="2">
        <v>43699</v>
      </c>
      <c r="E296" s="3">
        <v>8</v>
      </c>
      <c r="F296" s="3">
        <v>60</v>
      </c>
      <c r="G296" s="3">
        <v>234</v>
      </c>
      <c r="H296" s="3">
        <v>1143.2000000000003</v>
      </c>
      <c r="I296" s="1">
        <v>11</v>
      </c>
      <c r="J296" s="31">
        <v>1985</v>
      </c>
      <c r="K296" s="1">
        <v>8.3699999999999992</v>
      </c>
      <c r="L296" s="1">
        <v>24.05</v>
      </c>
      <c r="M296" s="1">
        <v>32.19</v>
      </c>
      <c r="N296" s="1">
        <v>31</v>
      </c>
      <c r="O296" s="1">
        <v>10</v>
      </c>
      <c r="P296" s="8">
        <v>5.98</v>
      </c>
      <c r="Q296" s="8">
        <v>108</v>
      </c>
      <c r="R296" s="8">
        <v>3.92</v>
      </c>
      <c r="S296" s="5">
        <v>0.12177694936315626</v>
      </c>
      <c r="T296" s="90">
        <f t="shared" si="13"/>
        <v>38.400000000000006</v>
      </c>
    </row>
    <row r="297" spans="1:20" x14ac:dyDescent="0.25">
      <c r="A297" s="1">
        <v>9002</v>
      </c>
      <c r="B297" s="1" t="s">
        <v>28</v>
      </c>
      <c r="C297" s="1" t="s">
        <v>35</v>
      </c>
      <c r="D297" s="2">
        <v>43699</v>
      </c>
      <c r="E297" s="3">
        <v>8</v>
      </c>
      <c r="F297" s="3">
        <v>60</v>
      </c>
      <c r="G297" s="3">
        <v>234</v>
      </c>
      <c r="H297" s="3">
        <v>1143.2000000000003</v>
      </c>
      <c r="I297" s="1">
        <v>7</v>
      </c>
      <c r="J297" s="31">
        <v>1368.69</v>
      </c>
      <c r="K297" s="1">
        <v>7.14</v>
      </c>
      <c r="L297" s="1">
        <v>21.02</v>
      </c>
      <c r="M297" s="1">
        <v>28.15</v>
      </c>
      <c r="N297" s="1">
        <v>26</v>
      </c>
      <c r="O297" s="1">
        <v>5</v>
      </c>
      <c r="P297" s="8">
        <v>3.72</v>
      </c>
      <c r="Q297" s="8">
        <v>56</v>
      </c>
      <c r="R297" s="8">
        <v>2.56</v>
      </c>
      <c r="S297" s="5">
        <v>9.0941385435168748E-2</v>
      </c>
      <c r="T297" s="90">
        <f t="shared" si="13"/>
        <v>31.88</v>
      </c>
    </row>
    <row r="298" spans="1:20" x14ac:dyDescent="0.25">
      <c r="A298" s="1">
        <v>9007</v>
      </c>
      <c r="B298" s="1" t="s">
        <v>28</v>
      </c>
      <c r="C298" s="1" t="s">
        <v>31</v>
      </c>
      <c r="D298" s="2">
        <v>43699</v>
      </c>
      <c r="E298" s="3">
        <v>8</v>
      </c>
      <c r="F298" s="3">
        <v>60</v>
      </c>
      <c r="G298" s="3">
        <v>234</v>
      </c>
      <c r="H298" s="3">
        <v>1143.2000000000003</v>
      </c>
      <c r="I298" s="1">
        <v>8</v>
      </c>
      <c r="J298" s="31">
        <v>1175.17</v>
      </c>
      <c r="K298" s="1">
        <v>5.09</v>
      </c>
      <c r="L298" s="1">
        <v>15.95</v>
      </c>
      <c r="M298" s="1">
        <v>21.08</v>
      </c>
      <c r="N298" s="1">
        <v>23</v>
      </c>
      <c r="O298" s="1">
        <v>2</v>
      </c>
      <c r="P298" s="8">
        <v>1.24</v>
      </c>
      <c r="Q298" s="8">
        <v>23</v>
      </c>
      <c r="R298" s="8">
        <v>0.95</v>
      </c>
      <c r="S298" s="5">
        <v>4.506641366223909E-2</v>
      </c>
      <c r="T298" s="90">
        <f t="shared" si="13"/>
        <v>22.279999999999998</v>
      </c>
    </row>
    <row r="299" spans="1:20" x14ac:dyDescent="0.25">
      <c r="A299" s="1">
        <v>9007</v>
      </c>
      <c r="B299" s="1" t="s">
        <v>28</v>
      </c>
      <c r="C299" s="1" t="s">
        <v>33</v>
      </c>
      <c r="D299" s="2">
        <v>43699</v>
      </c>
      <c r="E299" s="3">
        <v>8</v>
      </c>
      <c r="F299" s="3">
        <v>60</v>
      </c>
      <c r="G299" s="3">
        <v>234</v>
      </c>
      <c r="H299" s="3">
        <v>1143.2000000000003</v>
      </c>
      <c r="I299" s="1">
        <v>8</v>
      </c>
      <c r="J299" s="31">
        <v>1594.79</v>
      </c>
      <c r="K299" s="1">
        <v>7.26</v>
      </c>
      <c r="L299" s="1">
        <v>20.25</v>
      </c>
      <c r="M299" s="1">
        <v>27.47</v>
      </c>
      <c r="N299" s="1">
        <v>23</v>
      </c>
      <c r="O299" s="1">
        <v>5</v>
      </c>
      <c r="P299" s="8">
        <v>3.55</v>
      </c>
      <c r="Q299" s="8">
        <v>66</v>
      </c>
      <c r="R299" s="8">
        <v>2.73</v>
      </c>
      <c r="S299" s="5">
        <v>9.9381143065161992E-2</v>
      </c>
      <c r="T299" s="90">
        <f t="shared" si="13"/>
        <v>31.06</v>
      </c>
    </row>
    <row r="300" spans="1:20" x14ac:dyDescent="0.25">
      <c r="A300" s="1">
        <v>9007</v>
      </c>
      <c r="B300" s="1" t="s">
        <v>28</v>
      </c>
      <c r="C300" s="1" t="s">
        <v>34</v>
      </c>
      <c r="D300" s="2">
        <v>43699</v>
      </c>
      <c r="E300" s="3">
        <v>8</v>
      </c>
      <c r="F300" s="3">
        <v>60</v>
      </c>
      <c r="G300" s="3">
        <v>234</v>
      </c>
      <c r="H300" s="3">
        <v>1143.2000000000003</v>
      </c>
      <c r="I300" s="1">
        <v>9</v>
      </c>
      <c r="J300" s="31">
        <v>1675.13</v>
      </c>
      <c r="K300" s="1">
        <v>7.17</v>
      </c>
      <c r="L300" s="1">
        <v>17.28</v>
      </c>
      <c r="M300" s="1">
        <v>24.5</v>
      </c>
      <c r="N300" s="1">
        <v>22</v>
      </c>
      <c r="O300" s="1">
        <v>2</v>
      </c>
      <c r="P300" s="8">
        <v>1.44</v>
      </c>
      <c r="Q300" s="8">
        <v>24</v>
      </c>
      <c r="R300" s="8">
        <v>1.1100000000000001</v>
      </c>
      <c r="S300" s="5">
        <v>4.5306122448979594E-2</v>
      </c>
      <c r="T300" s="90">
        <f t="shared" si="13"/>
        <v>25.890000000000004</v>
      </c>
    </row>
    <row r="301" spans="1:20" x14ac:dyDescent="0.25">
      <c r="A301" s="1">
        <v>9007</v>
      </c>
      <c r="B301" s="1" t="s">
        <v>28</v>
      </c>
      <c r="C301" s="1" t="s">
        <v>35</v>
      </c>
      <c r="D301" s="2">
        <v>43699</v>
      </c>
      <c r="E301" s="3">
        <v>8</v>
      </c>
      <c r="F301" s="3">
        <v>60</v>
      </c>
      <c r="G301" s="3">
        <v>234</v>
      </c>
      <c r="H301" s="3">
        <v>1143.2000000000003</v>
      </c>
      <c r="I301" s="1">
        <v>10</v>
      </c>
      <c r="J301" s="31">
        <v>1992.71</v>
      </c>
      <c r="K301" s="1">
        <v>8.52</v>
      </c>
      <c r="L301" s="1">
        <v>22.89</v>
      </c>
      <c r="M301" s="1">
        <v>31.47</v>
      </c>
      <c r="N301" s="1">
        <v>26</v>
      </c>
      <c r="O301" s="1">
        <v>6</v>
      </c>
      <c r="P301" s="8">
        <v>3.91</v>
      </c>
      <c r="Q301" s="8">
        <v>65</v>
      </c>
      <c r="R301" s="8">
        <v>2.79</v>
      </c>
      <c r="S301" s="5">
        <v>8.8655862726406104E-2</v>
      </c>
      <c r="T301" s="90">
        <f t="shared" si="13"/>
        <v>35.32</v>
      </c>
    </row>
    <row r="302" spans="1:20" x14ac:dyDescent="0.25">
      <c r="A302" s="1">
        <v>9012</v>
      </c>
      <c r="B302" s="1" t="s">
        <v>28</v>
      </c>
      <c r="C302" s="1" t="s">
        <v>32</v>
      </c>
      <c r="D302" s="2">
        <v>43699</v>
      </c>
      <c r="E302" s="3">
        <v>8</v>
      </c>
      <c r="F302" s="3">
        <v>60</v>
      </c>
      <c r="G302" s="3">
        <v>234</v>
      </c>
      <c r="H302" s="3">
        <v>1143.2000000000003</v>
      </c>
      <c r="I302" s="1">
        <v>11</v>
      </c>
      <c r="J302" s="31">
        <v>1995.36</v>
      </c>
      <c r="K302" s="1">
        <v>8.9700000000000006</v>
      </c>
      <c r="L302" s="1">
        <v>21.94</v>
      </c>
      <c r="M302" s="1">
        <v>30.9</v>
      </c>
      <c r="N302" s="1">
        <v>25</v>
      </c>
      <c r="O302" s="1">
        <v>1</v>
      </c>
      <c r="P302" s="8">
        <v>0.85</v>
      </c>
      <c r="Q302" s="8">
        <v>12</v>
      </c>
      <c r="R302" s="8">
        <v>0.57999999999999996</v>
      </c>
      <c r="S302" s="5">
        <v>1.8770226537216828E-2</v>
      </c>
      <c r="T302" s="90">
        <f t="shared" si="13"/>
        <v>31.760000000000005</v>
      </c>
    </row>
    <row r="303" spans="1:20" x14ac:dyDescent="0.25">
      <c r="A303" s="1">
        <v>9012</v>
      </c>
      <c r="B303" s="1" t="s">
        <v>28</v>
      </c>
      <c r="C303" s="1" t="s">
        <v>33</v>
      </c>
      <c r="D303" s="2">
        <v>43699</v>
      </c>
      <c r="E303" s="3">
        <v>8</v>
      </c>
      <c r="F303" s="3">
        <v>60</v>
      </c>
      <c r="G303" s="3">
        <v>234</v>
      </c>
      <c r="H303" s="3">
        <v>1143.2000000000003</v>
      </c>
      <c r="I303" s="1">
        <v>11</v>
      </c>
      <c r="J303" s="31">
        <v>2042.79</v>
      </c>
      <c r="K303" s="1">
        <v>9.67</v>
      </c>
      <c r="L303" s="1">
        <v>25.06</v>
      </c>
      <c r="M303" s="1">
        <v>34.799999999999997</v>
      </c>
      <c r="N303" s="1">
        <v>32</v>
      </c>
      <c r="O303" s="1">
        <v>7</v>
      </c>
      <c r="P303" s="8">
        <v>4.1100000000000003</v>
      </c>
      <c r="Q303" s="8">
        <v>79</v>
      </c>
      <c r="R303" s="8">
        <v>2.83</v>
      </c>
      <c r="S303" s="5">
        <v>8.1321839080459785E-2</v>
      </c>
      <c r="T303" s="90">
        <f t="shared" si="13"/>
        <v>38.839999999999996</v>
      </c>
    </row>
    <row r="304" spans="1:20" x14ac:dyDescent="0.25">
      <c r="A304" s="1">
        <v>9012</v>
      </c>
      <c r="B304" s="1" t="s">
        <v>28</v>
      </c>
      <c r="C304" s="1" t="s">
        <v>34</v>
      </c>
      <c r="D304" s="2">
        <v>43699</v>
      </c>
      <c r="E304" s="3">
        <v>8</v>
      </c>
      <c r="F304" s="3">
        <v>60</v>
      </c>
      <c r="G304" s="3">
        <v>234</v>
      </c>
      <c r="H304" s="3">
        <v>1143.2000000000003</v>
      </c>
      <c r="I304" s="1">
        <v>10</v>
      </c>
      <c r="J304" s="31">
        <v>1797.77</v>
      </c>
      <c r="K304" s="1">
        <v>7.4</v>
      </c>
      <c r="L304" s="1">
        <v>15.92</v>
      </c>
      <c r="M304" s="1">
        <v>23.38</v>
      </c>
      <c r="N304" s="1">
        <v>17</v>
      </c>
      <c r="O304" s="1">
        <v>2</v>
      </c>
      <c r="P304" s="8">
        <v>1.3</v>
      </c>
      <c r="Q304" s="8">
        <v>24</v>
      </c>
      <c r="R304" s="8">
        <v>0.99</v>
      </c>
      <c r="S304" s="5">
        <v>4.2343883661248929E-2</v>
      </c>
      <c r="T304" s="90">
        <f t="shared" si="13"/>
        <v>24.62</v>
      </c>
    </row>
    <row r="305" spans="1:20" x14ac:dyDescent="0.25">
      <c r="A305" s="1">
        <v>9012</v>
      </c>
      <c r="B305" s="1" t="s">
        <v>28</v>
      </c>
      <c r="C305" s="1" t="s">
        <v>35</v>
      </c>
      <c r="D305" s="2">
        <v>43699</v>
      </c>
      <c r="E305" s="3">
        <v>8</v>
      </c>
      <c r="F305" s="3">
        <v>60</v>
      </c>
      <c r="G305" s="3">
        <v>234</v>
      </c>
      <c r="H305" s="3">
        <v>1143.2000000000003</v>
      </c>
      <c r="I305" s="1">
        <v>11</v>
      </c>
      <c r="J305" s="31">
        <v>1921.12</v>
      </c>
      <c r="K305" s="1">
        <v>7.89</v>
      </c>
      <c r="L305" s="1">
        <v>20.99</v>
      </c>
      <c r="M305" s="1">
        <v>28.85</v>
      </c>
      <c r="N305" s="1">
        <v>25</v>
      </c>
      <c r="O305" s="1">
        <v>6</v>
      </c>
      <c r="P305" s="8">
        <v>3.98</v>
      </c>
      <c r="Q305" s="8">
        <v>74</v>
      </c>
      <c r="R305" s="8">
        <v>3.12</v>
      </c>
      <c r="S305" s="5">
        <v>0.10814558058925476</v>
      </c>
      <c r="T305" s="90">
        <f t="shared" si="13"/>
        <v>32.86</v>
      </c>
    </row>
    <row r="306" spans="1:20" x14ac:dyDescent="0.25">
      <c r="A306" s="1">
        <v>9003</v>
      </c>
      <c r="B306" s="1" t="s">
        <v>29</v>
      </c>
      <c r="C306" s="1" t="s">
        <v>31</v>
      </c>
      <c r="D306" s="2">
        <v>43699</v>
      </c>
      <c r="E306" s="3">
        <v>8</v>
      </c>
      <c r="F306" s="3">
        <v>60</v>
      </c>
      <c r="G306" s="3">
        <v>234</v>
      </c>
      <c r="H306" s="3">
        <v>1143.2000000000003</v>
      </c>
      <c r="I306" s="1">
        <v>8</v>
      </c>
      <c r="J306" s="31">
        <v>1605</v>
      </c>
      <c r="K306" s="1">
        <v>6.9</v>
      </c>
      <c r="L306" s="1">
        <v>17.27</v>
      </c>
      <c r="M306" s="1">
        <v>24.23</v>
      </c>
      <c r="N306" s="1">
        <v>29</v>
      </c>
      <c r="O306" s="1">
        <v>11</v>
      </c>
      <c r="P306" s="8">
        <v>6.34</v>
      </c>
      <c r="Q306" s="8">
        <v>130</v>
      </c>
      <c r="R306" s="8">
        <v>4.0199999999999996</v>
      </c>
      <c r="S306" s="5">
        <v>0.16591002888980599</v>
      </c>
      <c r="T306" s="90">
        <f t="shared" si="13"/>
        <v>30.51</v>
      </c>
    </row>
    <row r="307" spans="1:20" x14ac:dyDescent="0.25">
      <c r="A307" s="1">
        <v>9003</v>
      </c>
      <c r="B307" s="1" t="s">
        <v>29</v>
      </c>
      <c r="C307" s="1" t="s">
        <v>32</v>
      </c>
      <c r="D307" s="2">
        <v>43699</v>
      </c>
      <c r="E307" s="3">
        <v>8</v>
      </c>
      <c r="F307" s="3">
        <v>60</v>
      </c>
      <c r="G307" s="3">
        <v>234</v>
      </c>
      <c r="H307" s="3">
        <v>1143.2000000000003</v>
      </c>
      <c r="I307" s="1">
        <v>8</v>
      </c>
      <c r="J307" s="31">
        <v>1338.57</v>
      </c>
      <c r="K307" s="1">
        <v>6.14</v>
      </c>
      <c r="L307" s="1">
        <v>14.89</v>
      </c>
      <c r="M307" s="1">
        <v>21.1</v>
      </c>
      <c r="N307" s="1">
        <v>22</v>
      </c>
      <c r="O307" s="1">
        <v>11</v>
      </c>
      <c r="P307" s="8">
        <v>6.07</v>
      </c>
      <c r="Q307" s="8">
        <v>138</v>
      </c>
      <c r="R307" s="8">
        <v>4.26</v>
      </c>
      <c r="S307" s="5">
        <v>0.20189573459715637</v>
      </c>
      <c r="T307" s="90">
        <f t="shared" si="13"/>
        <v>27.1</v>
      </c>
    </row>
    <row r="308" spans="1:20" x14ac:dyDescent="0.25">
      <c r="A308" s="1">
        <v>9003</v>
      </c>
      <c r="B308" s="1" t="s">
        <v>29</v>
      </c>
      <c r="C308" s="1" t="s">
        <v>33</v>
      </c>
      <c r="D308" s="2">
        <v>43699</v>
      </c>
      <c r="E308" s="3">
        <v>8</v>
      </c>
      <c r="F308" s="3">
        <v>60</v>
      </c>
      <c r="G308" s="3">
        <v>234</v>
      </c>
      <c r="H308" s="3">
        <v>1143.2000000000003</v>
      </c>
      <c r="I308" s="1">
        <v>8</v>
      </c>
      <c r="J308" s="31">
        <v>1127.69</v>
      </c>
      <c r="K308" s="1">
        <v>5.89</v>
      </c>
      <c r="L308" s="1">
        <v>13.77</v>
      </c>
      <c r="M308" s="1">
        <v>19.899999999999999</v>
      </c>
      <c r="N308" s="1">
        <v>22</v>
      </c>
      <c r="O308" s="1">
        <v>11</v>
      </c>
      <c r="P308" s="8">
        <v>5.51</v>
      </c>
      <c r="Q308" s="8">
        <v>121</v>
      </c>
      <c r="R308" s="8">
        <v>3.83</v>
      </c>
      <c r="S308" s="5">
        <v>0.19246231155778895</v>
      </c>
      <c r="T308" s="90">
        <f t="shared" si="13"/>
        <v>25.17</v>
      </c>
    </row>
    <row r="309" spans="1:20" x14ac:dyDescent="0.25">
      <c r="A309" s="1">
        <v>9003</v>
      </c>
      <c r="B309" s="1" t="s">
        <v>29</v>
      </c>
      <c r="C309" s="1" t="s">
        <v>34</v>
      </c>
      <c r="D309" s="2">
        <v>43699</v>
      </c>
      <c r="E309" s="3">
        <v>8</v>
      </c>
      <c r="F309" s="3">
        <v>60</v>
      </c>
      <c r="G309" s="3">
        <v>234</v>
      </c>
      <c r="H309" s="3">
        <v>1143.2000000000003</v>
      </c>
      <c r="I309" s="1">
        <v>8</v>
      </c>
      <c r="J309" s="31">
        <v>1507.35</v>
      </c>
      <c r="K309" s="1">
        <v>5.17</v>
      </c>
      <c r="L309" s="1">
        <v>16.73</v>
      </c>
      <c r="M309" s="1">
        <v>21.71</v>
      </c>
      <c r="N309" s="1">
        <v>26</v>
      </c>
      <c r="O309" s="1">
        <v>17</v>
      </c>
      <c r="P309" s="8">
        <v>9.09</v>
      </c>
      <c r="Q309" s="8">
        <v>202</v>
      </c>
      <c r="R309" s="8">
        <v>6.5</v>
      </c>
      <c r="S309" s="5">
        <v>0.29940119760479039</v>
      </c>
      <c r="T309" s="90">
        <f t="shared" si="13"/>
        <v>30.99</v>
      </c>
    </row>
    <row r="310" spans="1:20" x14ac:dyDescent="0.25">
      <c r="A310" s="1">
        <v>9003</v>
      </c>
      <c r="B310" s="1" t="s">
        <v>29</v>
      </c>
      <c r="C310" s="1" t="s">
        <v>35</v>
      </c>
      <c r="D310" s="2">
        <v>43699</v>
      </c>
      <c r="E310" s="3">
        <v>8</v>
      </c>
      <c r="F310" s="3">
        <v>60</v>
      </c>
      <c r="G310" s="3">
        <v>234</v>
      </c>
      <c r="H310" s="3">
        <v>1143.2000000000003</v>
      </c>
      <c r="I310" s="1">
        <v>8</v>
      </c>
      <c r="J310" s="31">
        <v>1636.26</v>
      </c>
      <c r="K310" s="1">
        <v>6.79</v>
      </c>
      <c r="L310" s="1">
        <v>18.18</v>
      </c>
      <c r="M310" s="1">
        <v>24.86</v>
      </c>
      <c r="N310" s="1">
        <v>26</v>
      </c>
      <c r="O310" s="1">
        <v>7</v>
      </c>
      <c r="P310" s="8">
        <v>3.7</v>
      </c>
      <c r="Q310" s="8">
        <v>87</v>
      </c>
      <c r="R310" s="8">
        <v>2.65</v>
      </c>
      <c r="S310" s="5">
        <v>0.10659694288012872</v>
      </c>
      <c r="T310" s="90">
        <f t="shared" si="13"/>
        <v>28.669999999999998</v>
      </c>
    </row>
    <row r="311" spans="1:20" x14ac:dyDescent="0.25">
      <c r="A311" s="1">
        <v>9006</v>
      </c>
      <c r="B311" s="1" t="s">
        <v>29</v>
      </c>
      <c r="C311" s="1" t="s">
        <v>31</v>
      </c>
      <c r="D311" s="2">
        <v>43699</v>
      </c>
      <c r="E311" s="3">
        <v>8</v>
      </c>
      <c r="F311" s="3">
        <v>60</v>
      </c>
      <c r="G311" s="3">
        <v>234</v>
      </c>
      <c r="H311" s="3">
        <v>1143.2000000000003</v>
      </c>
      <c r="I311" s="1">
        <v>9</v>
      </c>
      <c r="J311" s="31">
        <v>1700.32</v>
      </c>
      <c r="K311" s="1">
        <v>8.36</v>
      </c>
      <c r="L311" s="1">
        <v>16.899999999999999</v>
      </c>
      <c r="M311" s="1">
        <v>25.34</v>
      </c>
      <c r="N311" s="1">
        <v>22</v>
      </c>
      <c r="O311" s="1">
        <v>2</v>
      </c>
      <c r="P311" s="8">
        <v>1.1100000000000001</v>
      </c>
      <c r="Q311" s="8">
        <v>23</v>
      </c>
      <c r="R311" s="8">
        <v>0.78</v>
      </c>
      <c r="S311" s="5">
        <v>3.0781373322809787E-2</v>
      </c>
      <c r="T311" s="90">
        <f t="shared" si="13"/>
        <v>26.369999999999997</v>
      </c>
    </row>
    <row r="312" spans="1:20" x14ac:dyDescent="0.25">
      <c r="A312" s="1">
        <v>9006</v>
      </c>
      <c r="B312" s="1" t="s">
        <v>29</v>
      </c>
      <c r="C312" s="1" t="s">
        <v>32</v>
      </c>
      <c r="D312" s="2">
        <v>43699</v>
      </c>
      <c r="E312" s="3">
        <v>8</v>
      </c>
      <c r="F312" s="3">
        <v>60</v>
      </c>
      <c r="G312" s="3">
        <v>234</v>
      </c>
      <c r="H312" s="3">
        <v>1143.2000000000003</v>
      </c>
      <c r="I312" s="1">
        <v>9</v>
      </c>
      <c r="J312" s="31">
        <v>1785</v>
      </c>
      <c r="K312" s="1">
        <v>8.66</v>
      </c>
      <c r="L312" s="1">
        <v>19.66</v>
      </c>
      <c r="M312" s="1">
        <v>28.35</v>
      </c>
      <c r="N312" s="1">
        <v>33</v>
      </c>
      <c r="O312" s="1">
        <v>4</v>
      </c>
      <c r="P312" s="8">
        <v>1.97</v>
      </c>
      <c r="Q312" s="8">
        <v>28</v>
      </c>
      <c r="R312" s="8">
        <v>0.87</v>
      </c>
      <c r="S312" s="5">
        <v>3.0687830687830688E-2</v>
      </c>
      <c r="T312" s="90">
        <f t="shared" si="13"/>
        <v>30.29</v>
      </c>
    </row>
    <row r="313" spans="1:20" x14ac:dyDescent="0.25">
      <c r="A313" s="1">
        <v>9006</v>
      </c>
      <c r="B313" s="1" t="s">
        <v>29</v>
      </c>
      <c r="C313" s="1" t="s">
        <v>33</v>
      </c>
      <c r="D313" s="2">
        <v>43699</v>
      </c>
      <c r="E313" s="3">
        <v>8</v>
      </c>
      <c r="F313" s="3">
        <v>60</v>
      </c>
      <c r="G313" s="3">
        <v>234</v>
      </c>
      <c r="H313" s="3">
        <v>1143.2000000000003</v>
      </c>
      <c r="I313" s="1">
        <v>7</v>
      </c>
      <c r="J313" s="31">
        <v>1138.6500000000001</v>
      </c>
      <c r="K313" s="1">
        <v>5.34</v>
      </c>
      <c r="L313" s="1">
        <v>9.93</v>
      </c>
      <c r="M313" s="1">
        <v>15.29</v>
      </c>
      <c r="N313" s="1">
        <v>12</v>
      </c>
      <c r="O313" s="1">
        <v>0</v>
      </c>
      <c r="P313" s="1">
        <v>0</v>
      </c>
      <c r="Q313" s="1">
        <v>0</v>
      </c>
      <c r="R313" s="1">
        <v>0</v>
      </c>
      <c r="S313" s="5">
        <v>0</v>
      </c>
      <c r="T313" s="90">
        <f t="shared" si="13"/>
        <v>15.27</v>
      </c>
    </row>
    <row r="314" spans="1:20" x14ac:dyDescent="0.25">
      <c r="A314" s="1">
        <v>9006</v>
      </c>
      <c r="B314" s="1" t="s">
        <v>29</v>
      </c>
      <c r="C314" s="1" t="s">
        <v>35</v>
      </c>
      <c r="D314" s="2">
        <v>43699</v>
      </c>
      <c r="E314" s="3">
        <v>8</v>
      </c>
      <c r="F314" s="3">
        <v>60</v>
      </c>
      <c r="G314" s="3">
        <v>234</v>
      </c>
      <c r="H314" s="3">
        <v>1143.2000000000003</v>
      </c>
      <c r="I314" s="1">
        <v>9</v>
      </c>
      <c r="J314" s="31">
        <v>1356.48</v>
      </c>
      <c r="K314" s="1">
        <v>6.18</v>
      </c>
      <c r="L314" s="1">
        <v>15.93</v>
      </c>
      <c r="M314" s="1">
        <v>22.11</v>
      </c>
      <c r="N314" s="1">
        <v>23</v>
      </c>
      <c r="O314" s="1">
        <v>7</v>
      </c>
      <c r="P314" s="8">
        <v>3.81</v>
      </c>
      <c r="Q314" s="8">
        <v>80</v>
      </c>
      <c r="R314" s="8">
        <v>2.57</v>
      </c>
      <c r="S314" s="5">
        <v>0.11623699683401176</v>
      </c>
      <c r="T314" s="90">
        <f t="shared" si="13"/>
        <v>25.919999999999998</v>
      </c>
    </row>
    <row r="315" spans="1:20" x14ac:dyDescent="0.25">
      <c r="A315" s="1">
        <v>9009</v>
      </c>
      <c r="B315" s="1" t="s">
        <v>29</v>
      </c>
      <c r="C315" s="1" t="s">
        <v>32</v>
      </c>
      <c r="D315" s="2">
        <v>43699</v>
      </c>
      <c r="E315" s="3">
        <v>8</v>
      </c>
      <c r="F315" s="3">
        <v>60</v>
      </c>
      <c r="G315" s="3">
        <v>234</v>
      </c>
      <c r="H315" s="3">
        <v>1143.2000000000003</v>
      </c>
      <c r="I315" s="1">
        <v>8</v>
      </c>
      <c r="J315" s="31">
        <v>1129.73</v>
      </c>
      <c r="K315" s="1">
        <v>4.34</v>
      </c>
      <c r="L315" s="1">
        <v>10.37</v>
      </c>
      <c r="M315" s="1">
        <v>14.57</v>
      </c>
      <c r="N315" s="1">
        <v>21</v>
      </c>
      <c r="O315" s="1">
        <v>1</v>
      </c>
      <c r="P315" s="8">
        <v>0.55000000000000004</v>
      </c>
      <c r="Q315" s="8">
        <v>12</v>
      </c>
      <c r="R315" s="8">
        <v>0.36</v>
      </c>
      <c r="S315" s="5">
        <v>2.4708304735758406E-2</v>
      </c>
      <c r="T315" s="90">
        <f t="shared" si="13"/>
        <v>15.26</v>
      </c>
    </row>
    <row r="316" spans="1:20" x14ac:dyDescent="0.25">
      <c r="A316" s="1">
        <v>9009</v>
      </c>
      <c r="B316" s="1" t="s">
        <v>29</v>
      </c>
      <c r="C316" s="1" t="s">
        <v>33</v>
      </c>
      <c r="D316" s="2">
        <v>43699</v>
      </c>
      <c r="E316" s="3">
        <v>8</v>
      </c>
      <c r="F316" s="3">
        <v>60</v>
      </c>
      <c r="G316" s="3">
        <v>234</v>
      </c>
      <c r="H316" s="3">
        <v>1143.2000000000003</v>
      </c>
      <c r="I316" s="1">
        <v>8</v>
      </c>
      <c r="J316" s="31">
        <v>1402.83</v>
      </c>
      <c r="K316" s="1">
        <v>5.86</v>
      </c>
      <c r="L316" s="1">
        <v>13.8</v>
      </c>
      <c r="M316" s="1">
        <v>19.649999999999999</v>
      </c>
      <c r="N316" s="1">
        <v>24</v>
      </c>
      <c r="O316" s="1">
        <v>3</v>
      </c>
      <c r="P316" s="8">
        <v>1.34</v>
      </c>
      <c r="Q316" s="8">
        <v>37</v>
      </c>
      <c r="R316" s="8">
        <v>1.03</v>
      </c>
      <c r="S316" s="5">
        <v>5.2417302798982192E-2</v>
      </c>
      <c r="T316" s="90">
        <f t="shared" si="13"/>
        <v>21</v>
      </c>
    </row>
    <row r="317" spans="1:20" x14ac:dyDescent="0.25">
      <c r="A317" s="1">
        <v>9009</v>
      </c>
      <c r="B317" s="1" t="s">
        <v>29</v>
      </c>
      <c r="C317" s="1" t="s">
        <v>34</v>
      </c>
      <c r="D317" s="2">
        <v>43699</v>
      </c>
      <c r="E317" s="3">
        <v>8</v>
      </c>
      <c r="F317" s="3">
        <v>60</v>
      </c>
      <c r="G317" s="3">
        <v>234</v>
      </c>
      <c r="H317" s="3">
        <v>1143.2000000000003</v>
      </c>
      <c r="I317" s="1">
        <v>9</v>
      </c>
      <c r="J317" s="31">
        <v>2059.02</v>
      </c>
      <c r="K317" s="1">
        <v>8.93</v>
      </c>
      <c r="L317" s="1">
        <v>19.739999999999998</v>
      </c>
      <c r="M317" s="1">
        <v>28.68</v>
      </c>
      <c r="N317" s="1">
        <v>31</v>
      </c>
      <c r="O317" s="1">
        <v>8</v>
      </c>
      <c r="P317" s="8">
        <v>4.25</v>
      </c>
      <c r="Q317" s="8">
        <v>100</v>
      </c>
      <c r="R317" s="8">
        <v>3.01</v>
      </c>
      <c r="S317" s="5">
        <v>0.10495118549511855</v>
      </c>
      <c r="T317" s="90">
        <f t="shared" si="13"/>
        <v>32.92</v>
      </c>
    </row>
    <row r="318" spans="1:20" x14ac:dyDescent="0.25">
      <c r="A318" s="1">
        <v>9009</v>
      </c>
      <c r="B318" s="1" t="s">
        <v>29</v>
      </c>
      <c r="C318" s="1" t="s">
        <v>35</v>
      </c>
      <c r="D318" s="2">
        <v>43699</v>
      </c>
      <c r="E318" s="3">
        <v>8</v>
      </c>
      <c r="F318" s="3">
        <v>60</v>
      </c>
      <c r="G318" s="3">
        <v>234</v>
      </c>
      <c r="H318" s="3">
        <v>1143.2000000000003</v>
      </c>
      <c r="I318" s="1">
        <v>9</v>
      </c>
      <c r="J318" s="31">
        <v>2126.25</v>
      </c>
      <c r="K318" s="1">
        <v>8.59</v>
      </c>
      <c r="L318" s="1">
        <v>20.059999999999999</v>
      </c>
      <c r="M318" s="1">
        <v>28.62</v>
      </c>
      <c r="N318" s="1">
        <v>32</v>
      </c>
      <c r="O318" s="1">
        <v>6</v>
      </c>
      <c r="P318" s="8">
        <v>3.55</v>
      </c>
      <c r="Q318" s="8">
        <v>67</v>
      </c>
      <c r="R318" s="8">
        <v>2.25</v>
      </c>
      <c r="S318" s="5">
        <v>7.8616352201257858E-2</v>
      </c>
      <c r="T318" s="90">
        <f t="shared" si="13"/>
        <v>32.199999999999996</v>
      </c>
    </row>
    <row r="319" spans="1:20" x14ac:dyDescent="0.25">
      <c r="A319" s="1">
        <v>9004</v>
      </c>
      <c r="B319" s="1" t="s">
        <v>30</v>
      </c>
      <c r="C319" s="1" t="s">
        <v>31</v>
      </c>
      <c r="D319" s="2">
        <v>43699</v>
      </c>
      <c r="E319" s="3">
        <v>8</v>
      </c>
      <c r="F319" s="3">
        <v>60</v>
      </c>
      <c r="G319" s="3">
        <v>234</v>
      </c>
      <c r="H319" s="3">
        <v>1143.2000000000003</v>
      </c>
      <c r="I319" s="1">
        <v>12</v>
      </c>
      <c r="J319" s="31">
        <v>1910.29</v>
      </c>
      <c r="K319" s="1">
        <v>8.11</v>
      </c>
      <c r="L319" s="1">
        <v>20.52</v>
      </c>
      <c r="M319" s="1">
        <v>28.47</v>
      </c>
      <c r="N319" s="1">
        <v>27</v>
      </c>
      <c r="O319" s="1">
        <v>5</v>
      </c>
      <c r="P319" s="8">
        <v>2.95</v>
      </c>
      <c r="Q319" s="8">
        <v>45</v>
      </c>
      <c r="R319" s="8">
        <v>1.83</v>
      </c>
      <c r="S319" s="5">
        <v>6.4278187565858805E-2</v>
      </c>
      <c r="T319" s="90">
        <f t="shared" si="13"/>
        <v>31.58</v>
      </c>
    </row>
    <row r="320" spans="1:20" x14ac:dyDescent="0.25">
      <c r="A320" s="1">
        <v>9004</v>
      </c>
      <c r="B320" s="1" t="s">
        <v>30</v>
      </c>
      <c r="C320" s="1" t="s">
        <v>32</v>
      </c>
      <c r="D320" s="2">
        <v>43699</v>
      </c>
      <c r="E320" s="3">
        <v>8</v>
      </c>
      <c r="F320" s="3">
        <v>60</v>
      </c>
      <c r="G320" s="3">
        <v>234</v>
      </c>
      <c r="H320" s="3">
        <v>1143.2000000000003</v>
      </c>
      <c r="I320" s="1">
        <v>11</v>
      </c>
      <c r="J320" s="31">
        <v>2050.86</v>
      </c>
      <c r="K320" s="1">
        <v>9.19</v>
      </c>
      <c r="L320" s="1">
        <v>20.149999999999999</v>
      </c>
      <c r="M320" s="1">
        <v>29.33</v>
      </c>
      <c r="N320" s="1">
        <v>34</v>
      </c>
      <c r="O320" s="1">
        <v>9</v>
      </c>
      <c r="P320" s="8">
        <v>5.26</v>
      </c>
      <c r="Q320" s="8">
        <v>88</v>
      </c>
      <c r="R320" s="8">
        <v>3.12</v>
      </c>
      <c r="S320" s="5">
        <v>0.10637572451414934</v>
      </c>
      <c r="T320" s="90">
        <f t="shared" si="13"/>
        <v>34.599999999999994</v>
      </c>
    </row>
    <row r="321" spans="1:20" x14ac:dyDescent="0.25">
      <c r="A321" s="1">
        <v>9004</v>
      </c>
      <c r="B321" s="1" t="s">
        <v>30</v>
      </c>
      <c r="C321" s="1" t="s">
        <v>33</v>
      </c>
      <c r="D321" s="2">
        <v>43699</v>
      </c>
      <c r="E321" s="3">
        <v>8</v>
      </c>
      <c r="F321" s="3">
        <v>60</v>
      </c>
      <c r="G321" s="3">
        <v>234</v>
      </c>
      <c r="H321" s="3">
        <v>1143.2000000000003</v>
      </c>
      <c r="I321" s="1">
        <v>8</v>
      </c>
      <c r="J321" s="31">
        <v>1111.5</v>
      </c>
      <c r="K321" s="1">
        <v>3.84</v>
      </c>
      <c r="L321" s="1">
        <v>7.12</v>
      </c>
      <c r="M321" s="1">
        <v>10.95</v>
      </c>
      <c r="N321" s="1">
        <v>9</v>
      </c>
      <c r="O321" s="1">
        <v>0</v>
      </c>
      <c r="P321" s="1">
        <v>0</v>
      </c>
      <c r="Q321" s="1">
        <v>0</v>
      </c>
      <c r="R321" s="1">
        <v>0</v>
      </c>
      <c r="S321" s="5">
        <v>0</v>
      </c>
      <c r="T321" s="90">
        <f t="shared" si="13"/>
        <v>10.96</v>
      </c>
    </row>
    <row r="322" spans="1:20" x14ac:dyDescent="0.25">
      <c r="A322" s="1">
        <v>9004</v>
      </c>
      <c r="B322" s="1" t="s">
        <v>30</v>
      </c>
      <c r="C322" s="1" t="s">
        <v>34</v>
      </c>
      <c r="D322" s="2">
        <v>43699</v>
      </c>
      <c r="E322" s="3">
        <v>8</v>
      </c>
      <c r="F322" s="3">
        <v>60</v>
      </c>
      <c r="G322" s="3">
        <v>234</v>
      </c>
      <c r="H322" s="3">
        <v>1143.2000000000003</v>
      </c>
      <c r="I322" s="1">
        <v>8</v>
      </c>
      <c r="J322" s="31">
        <v>1265.55</v>
      </c>
      <c r="K322" s="1">
        <v>5.68</v>
      </c>
      <c r="L322" s="1">
        <v>14.53</v>
      </c>
      <c r="M322" s="1">
        <v>20.170000000000002</v>
      </c>
      <c r="N322" s="1">
        <v>18</v>
      </c>
      <c r="O322" s="1">
        <v>5</v>
      </c>
      <c r="P322" s="8">
        <v>2.66</v>
      </c>
      <c r="Q322" s="8">
        <v>46</v>
      </c>
      <c r="R322" s="8">
        <v>1.88</v>
      </c>
      <c r="S322" s="5">
        <v>9.320773425880019E-2</v>
      </c>
      <c r="T322" s="90">
        <f t="shared" si="13"/>
        <v>22.87</v>
      </c>
    </row>
    <row r="323" spans="1:20" x14ac:dyDescent="0.25">
      <c r="A323" s="1">
        <v>9004</v>
      </c>
      <c r="B323" s="1" t="s">
        <v>30</v>
      </c>
      <c r="C323" s="1" t="s">
        <v>35</v>
      </c>
      <c r="D323" s="2">
        <v>43699</v>
      </c>
      <c r="E323" s="3">
        <v>8</v>
      </c>
      <c r="F323" s="3">
        <v>60</v>
      </c>
      <c r="G323" s="3">
        <v>234</v>
      </c>
      <c r="H323" s="3">
        <v>1143.2000000000003</v>
      </c>
      <c r="I323" s="1">
        <v>12</v>
      </c>
      <c r="J323" s="31">
        <v>1852.43</v>
      </c>
      <c r="K323" s="1">
        <v>7.73</v>
      </c>
      <c r="L323" s="1">
        <v>14.46</v>
      </c>
      <c r="M323" s="1">
        <v>22.19</v>
      </c>
      <c r="N323" s="1">
        <v>20</v>
      </c>
      <c r="O323" s="1">
        <v>5</v>
      </c>
      <c r="P323" s="8">
        <v>2.61</v>
      </c>
      <c r="Q323" s="8">
        <v>49</v>
      </c>
      <c r="R323" s="8">
        <v>1.9</v>
      </c>
      <c r="S323" s="5">
        <v>8.5624155024785931E-2</v>
      </c>
      <c r="T323" s="90">
        <f t="shared" si="13"/>
        <v>24.8</v>
      </c>
    </row>
    <row r="324" spans="1:20" x14ac:dyDescent="0.25">
      <c r="A324" s="1">
        <v>9005</v>
      </c>
      <c r="B324" s="1" t="s">
        <v>30</v>
      </c>
      <c r="C324" s="1" t="s">
        <v>31</v>
      </c>
      <c r="D324" s="2">
        <v>43699</v>
      </c>
      <c r="E324" s="3">
        <v>8</v>
      </c>
      <c r="F324" s="3">
        <v>60</v>
      </c>
      <c r="G324" s="3">
        <v>234</v>
      </c>
      <c r="H324" s="3">
        <v>1143.2000000000003</v>
      </c>
      <c r="I324" s="1">
        <v>8</v>
      </c>
      <c r="J324" s="31">
        <v>991.97</v>
      </c>
      <c r="K324" s="1">
        <v>4.53</v>
      </c>
      <c r="L324" s="1">
        <v>9.94</v>
      </c>
      <c r="M324" s="1">
        <v>14.5</v>
      </c>
      <c r="N324" s="1">
        <v>16</v>
      </c>
      <c r="O324" s="1">
        <v>0</v>
      </c>
      <c r="P324" s="8">
        <v>0</v>
      </c>
      <c r="Q324" s="8">
        <v>0</v>
      </c>
      <c r="R324" s="8">
        <v>0</v>
      </c>
      <c r="S324" s="5">
        <v>0</v>
      </c>
      <c r="T324" s="90">
        <f t="shared" si="13"/>
        <v>14.469999999999999</v>
      </c>
    </row>
    <row r="325" spans="1:20" x14ac:dyDescent="0.25">
      <c r="A325" s="1">
        <v>9005</v>
      </c>
      <c r="B325" s="1" t="s">
        <v>30</v>
      </c>
      <c r="C325" s="1" t="s">
        <v>32</v>
      </c>
      <c r="D325" s="2">
        <v>43699</v>
      </c>
      <c r="E325" s="3">
        <v>8</v>
      </c>
      <c r="F325" s="3">
        <v>60</v>
      </c>
      <c r="G325" s="3">
        <v>234</v>
      </c>
      <c r="H325" s="3">
        <v>1143.2000000000003</v>
      </c>
      <c r="I325" s="1">
        <v>11</v>
      </c>
      <c r="J325" s="31">
        <v>1500.05</v>
      </c>
      <c r="K325" s="1">
        <v>5.51</v>
      </c>
      <c r="L325" s="1">
        <v>12.88</v>
      </c>
      <c r="M325" s="1">
        <v>18.45</v>
      </c>
      <c r="N325" s="1">
        <v>16</v>
      </c>
      <c r="O325" s="1">
        <v>3</v>
      </c>
      <c r="P325" s="8">
        <v>1.81</v>
      </c>
      <c r="Q325" s="8">
        <v>34</v>
      </c>
      <c r="R325" s="8">
        <v>1.29</v>
      </c>
      <c r="S325" s="5">
        <v>6.9918699186991881E-2</v>
      </c>
      <c r="T325" s="90">
        <f t="shared" si="13"/>
        <v>20.2</v>
      </c>
    </row>
    <row r="326" spans="1:20" x14ac:dyDescent="0.25">
      <c r="A326" s="1">
        <v>9005</v>
      </c>
      <c r="B326" s="1" t="s">
        <v>30</v>
      </c>
      <c r="C326" s="1" t="s">
        <v>33</v>
      </c>
      <c r="D326" s="2">
        <v>43699</v>
      </c>
      <c r="E326" s="3">
        <v>8</v>
      </c>
      <c r="F326" s="3">
        <v>60</v>
      </c>
      <c r="G326" s="3">
        <v>234</v>
      </c>
      <c r="H326" s="3">
        <v>1143.2000000000003</v>
      </c>
      <c r="I326" s="1">
        <v>12</v>
      </c>
      <c r="J326" s="31">
        <v>1579.9</v>
      </c>
      <c r="K326" s="1">
        <v>5.99</v>
      </c>
      <c r="L326" s="1">
        <v>15.54</v>
      </c>
      <c r="M326" s="1">
        <v>21.55</v>
      </c>
      <c r="N326" s="1">
        <v>22</v>
      </c>
      <c r="O326" s="1">
        <v>2</v>
      </c>
      <c r="P326" s="8">
        <v>1.06</v>
      </c>
      <c r="Q326" s="8">
        <v>23</v>
      </c>
      <c r="R326" s="8">
        <v>0.8</v>
      </c>
      <c r="S326" s="5">
        <v>3.7122969837587005E-2</v>
      </c>
      <c r="T326" s="90">
        <f t="shared" si="13"/>
        <v>22.59</v>
      </c>
    </row>
    <row r="327" spans="1:20" x14ac:dyDescent="0.25">
      <c r="A327" s="1">
        <v>9005</v>
      </c>
      <c r="B327" s="1" t="s">
        <v>30</v>
      </c>
      <c r="C327" s="1" t="s">
        <v>34</v>
      </c>
      <c r="D327" s="2">
        <v>43699</v>
      </c>
      <c r="E327" s="3">
        <v>8</v>
      </c>
      <c r="F327" s="3">
        <v>60</v>
      </c>
      <c r="G327" s="3">
        <v>234</v>
      </c>
      <c r="H327" s="3">
        <v>1143.2000000000003</v>
      </c>
      <c r="I327" s="1">
        <v>9</v>
      </c>
      <c r="J327" s="31">
        <v>1626.37</v>
      </c>
      <c r="K327" s="1">
        <v>7.4</v>
      </c>
      <c r="L327" s="1">
        <v>14.14</v>
      </c>
      <c r="M327" s="1">
        <v>21.54</v>
      </c>
      <c r="N327" s="1">
        <v>21</v>
      </c>
      <c r="O327" s="1">
        <v>0</v>
      </c>
      <c r="P327" s="1">
        <v>0</v>
      </c>
      <c r="Q327" s="1">
        <v>0</v>
      </c>
      <c r="R327" s="1">
        <v>0</v>
      </c>
      <c r="S327" s="5">
        <v>0</v>
      </c>
      <c r="T327" s="90">
        <f t="shared" si="13"/>
        <v>21.54</v>
      </c>
    </row>
    <row r="328" spans="1:20" x14ac:dyDescent="0.25">
      <c r="A328" s="1">
        <v>9005</v>
      </c>
      <c r="B328" s="1" t="s">
        <v>30</v>
      </c>
      <c r="C328" s="1" t="s">
        <v>35</v>
      </c>
      <c r="D328" s="2">
        <v>43699</v>
      </c>
      <c r="E328" s="3">
        <v>8</v>
      </c>
      <c r="F328" s="3">
        <v>60</v>
      </c>
      <c r="G328" s="3">
        <v>234</v>
      </c>
      <c r="H328" s="3">
        <v>1143.2000000000003</v>
      </c>
      <c r="I328" s="1">
        <v>9</v>
      </c>
      <c r="J328" s="31">
        <v>1429.53</v>
      </c>
      <c r="K328" s="1">
        <v>6.78</v>
      </c>
      <c r="L328" s="1">
        <v>12.41</v>
      </c>
      <c r="M328" s="1">
        <v>19.21</v>
      </c>
      <c r="N328" s="1">
        <v>13</v>
      </c>
      <c r="O328" s="1">
        <v>0</v>
      </c>
      <c r="P328" s="1">
        <v>0</v>
      </c>
      <c r="Q328" s="1">
        <v>0</v>
      </c>
      <c r="R328" s="1">
        <v>0</v>
      </c>
      <c r="S328" s="5">
        <v>0</v>
      </c>
      <c r="T328" s="90">
        <f t="shared" si="13"/>
        <v>19.190000000000001</v>
      </c>
    </row>
    <row r="329" spans="1:20" x14ac:dyDescent="0.25">
      <c r="A329" s="1">
        <v>9011</v>
      </c>
      <c r="B329" s="1" t="s">
        <v>30</v>
      </c>
      <c r="C329" s="1" t="s">
        <v>31</v>
      </c>
      <c r="D329" s="2">
        <v>43699</v>
      </c>
      <c r="E329" s="3">
        <v>8</v>
      </c>
      <c r="F329" s="3">
        <v>60</v>
      </c>
      <c r="G329" s="3">
        <v>234</v>
      </c>
      <c r="H329" s="3">
        <v>1143.2000000000003</v>
      </c>
      <c r="I329" s="1">
        <v>10</v>
      </c>
      <c r="J329" s="31">
        <v>2215.19</v>
      </c>
      <c r="K329" s="1">
        <v>9.24</v>
      </c>
      <c r="L329" s="1">
        <v>16.32</v>
      </c>
      <c r="M329" s="1">
        <v>25.55</v>
      </c>
      <c r="N329" s="1">
        <v>33</v>
      </c>
      <c r="O329" s="1">
        <v>0</v>
      </c>
      <c r="P329" s="8">
        <v>0</v>
      </c>
      <c r="Q329" s="8">
        <v>0</v>
      </c>
      <c r="R329" s="8">
        <v>0</v>
      </c>
      <c r="S329" s="5">
        <v>0</v>
      </c>
      <c r="T329" s="90">
        <f t="shared" si="13"/>
        <v>25.560000000000002</v>
      </c>
    </row>
    <row r="330" spans="1:20" x14ac:dyDescent="0.25">
      <c r="A330" s="1">
        <v>9011</v>
      </c>
      <c r="B330" s="1" t="s">
        <v>30</v>
      </c>
      <c r="C330" s="1" t="s">
        <v>32</v>
      </c>
      <c r="D330" s="2">
        <v>43699</v>
      </c>
      <c r="E330" s="3">
        <v>8</v>
      </c>
      <c r="F330" s="3">
        <v>60</v>
      </c>
      <c r="G330" s="3">
        <v>234</v>
      </c>
      <c r="H330" s="3">
        <v>1143.2000000000003</v>
      </c>
      <c r="I330" s="1">
        <v>10</v>
      </c>
      <c r="J330" s="31">
        <v>1698.86</v>
      </c>
      <c r="K330" s="1">
        <v>7.14</v>
      </c>
      <c r="L330" s="1">
        <v>16.11</v>
      </c>
      <c r="M330" s="1">
        <v>23.34</v>
      </c>
      <c r="N330" s="1">
        <v>25</v>
      </c>
      <c r="O330" s="1">
        <v>2</v>
      </c>
      <c r="P330" s="8">
        <v>0.77</v>
      </c>
      <c r="Q330" s="8">
        <v>17</v>
      </c>
      <c r="R330" s="8">
        <v>0.61</v>
      </c>
      <c r="S330" s="5">
        <v>2.6135389888603255E-2</v>
      </c>
      <c r="T330" s="90">
        <f t="shared" si="13"/>
        <v>24.02</v>
      </c>
    </row>
    <row r="331" spans="1:20" x14ac:dyDescent="0.25">
      <c r="A331" s="1">
        <v>9011</v>
      </c>
      <c r="B331" s="1" t="s">
        <v>30</v>
      </c>
      <c r="C331" s="1" t="s">
        <v>34</v>
      </c>
      <c r="D331" s="2">
        <v>43699</v>
      </c>
      <c r="E331" s="3">
        <v>8</v>
      </c>
      <c r="F331" s="3">
        <v>60</v>
      </c>
      <c r="G331" s="3">
        <v>234</v>
      </c>
      <c r="H331" s="3">
        <v>1143.2000000000003</v>
      </c>
      <c r="I331" s="1">
        <v>8</v>
      </c>
      <c r="J331" s="31">
        <v>1350.73</v>
      </c>
      <c r="K331" s="1">
        <v>5.26</v>
      </c>
      <c r="L331" s="1">
        <v>11.84</v>
      </c>
      <c r="M331" s="1">
        <v>17.16</v>
      </c>
      <c r="N331" s="1">
        <v>16</v>
      </c>
      <c r="O331" s="1">
        <v>1</v>
      </c>
      <c r="P331" s="8">
        <v>0.51</v>
      </c>
      <c r="Q331" s="8">
        <v>9</v>
      </c>
      <c r="R331" s="8">
        <v>0.35</v>
      </c>
      <c r="S331" s="5">
        <v>2.0396270396270396E-2</v>
      </c>
      <c r="T331" s="90">
        <f t="shared" si="13"/>
        <v>17.610000000000003</v>
      </c>
    </row>
    <row r="332" spans="1:20" x14ac:dyDescent="0.25">
      <c r="A332" s="1">
        <v>9011</v>
      </c>
      <c r="B332" s="1" t="s">
        <v>30</v>
      </c>
      <c r="C332" s="1" t="s">
        <v>35</v>
      </c>
      <c r="D332" s="2">
        <v>43699</v>
      </c>
      <c r="E332" s="3">
        <v>8</v>
      </c>
      <c r="F332" s="3">
        <v>60</v>
      </c>
      <c r="G332" s="3">
        <v>234</v>
      </c>
      <c r="H332" s="3">
        <v>1143.2000000000003</v>
      </c>
      <c r="I332" s="1">
        <v>6</v>
      </c>
      <c r="J332" s="31">
        <v>844.1</v>
      </c>
      <c r="K332" s="1">
        <v>4.24</v>
      </c>
      <c r="L332" s="1">
        <v>13.64</v>
      </c>
      <c r="M332" s="1">
        <v>17.86</v>
      </c>
      <c r="N332" s="1">
        <v>19</v>
      </c>
      <c r="O332" s="1">
        <v>8</v>
      </c>
      <c r="P332" s="8">
        <v>3.56</v>
      </c>
      <c r="Q332" s="8">
        <v>74</v>
      </c>
      <c r="R332" s="8">
        <v>2.37</v>
      </c>
      <c r="S332" s="5">
        <v>0.13269876819708848</v>
      </c>
      <c r="T332" s="90">
        <f t="shared" ref="T332:T395" si="14">SUM(K332,L332,P332)</f>
        <v>21.44</v>
      </c>
    </row>
    <row r="333" spans="1:20" x14ac:dyDescent="0.25">
      <c r="A333" s="1">
        <v>9001</v>
      </c>
      <c r="B333" s="1" t="s">
        <v>23</v>
      </c>
      <c r="C333" s="14" t="s">
        <v>31</v>
      </c>
      <c r="D333" s="15">
        <v>43706</v>
      </c>
      <c r="E333" s="16">
        <v>9</v>
      </c>
      <c r="F333" s="16">
        <v>67</v>
      </c>
      <c r="G333" s="16">
        <v>241</v>
      </c>
      <c r="H333" s="16">
        <v>1274.8000000000002</v>
      </c>
      <c r="I333" s="14">
        <v>7</v>
      </c>
      <c r="J333" s="30">
        <v>1621.25</v>
      </c>
      <c r="K333" s="1">
        <v>7.34</v>
      </c>
      <c r="L333" s="1">
        <v>12.62</v>
      </c>
      <c r="M333" s="1">
        <v>19.84</v>
      </c>
      <c r="N333" s="1">
        <v>21</v>
      </c>
      <c r="O333" s="8">
        <v>13</v>
      </c>
      <c r="P333" s="17">
        <v>7.1980000000000004</v>
      </c>
      <c r="Q333" s="8">
        <v>132</v>
      </c>
      <c r="R333" s="8">
        <v>5</v>
      </c>
      <c r="S333" s="5">
        <v>0.25201612903225806</v>
      </c>
      <c r="T333" s="90">
        <f t="shared" si="14"/>
        <v>27.158000000000001</v>
      </c>
    </row>
    <row r="334" spans="1:20" x14ac:dyDescent="0.25">
      <c r="A334" s="1">
        <v>9001</v>
      </c>
      <c r="B334" s="1" t="s">
        <v>23</v>
      </c>
      <c r="C334" s="14" t="s">
        <v>32</v>
      </c>
      <c r="D334" s="15">
        <v>43706</v>
      </c>
      <c r="E334" s="16">
        <v>9</v>
      </c>
      <c r="F334" s="16">
        <v>67</v>
      </c>
      <c r="G334" s="16">
        <v>241</v>
      </c>
      <c r="H334" s="16">
        <v>1274.8000000000002</v>
      </c>
      <c r="I334" s="14">
        <v>7</v>
      </c>
      <c r="J334" s="30">
        <v>1215.75</v>
      </c>
      <c r="K334" s="1">
        <v>6.19</v>
      </c>
      <c r="L334" s="1">
        <v>13.4</v>
      </c>
      <c r="M334" s="1">
        <v>19.54</v>
      </c>
      <c r="N334" s="1">
        <v>27</v>
      </c>
      <c r="O334" s="8">
        <v>8</v>
      </c>
      <c r="P334" s="17">
        <v>4.3739999999999997</v>
      </c>
      <c r="Q334" s="8">
        <v>78</v>
      </c>
      <c r="R334" s="8">
        <v>3.03</v>
      </c>
      <c r="S334" s="5">
        <v>0.15506653019447286</v>
      </c>
      <c r="T334" s="90">
        <f t="shared" si="14"/>
        <v>23.963999999999999</v>
      </c>
    </row>
    <row r="335" spans="1:20" x14ac:dyDescent="0.25">
      <c r="A335" s="1">
        <v>9001</v>
      </c>
      <c r="B335" s="1" t="s">
        <v>23</v>
      </c>
      <c r="C335" s="14" t="s">
        <v>33</v>
      </c>
      <c r="D335" s="15">
        <v>43706</v>
      </c>
      <c r="E335" s="16">
        <v>9</v>
      </c>
      <c r="F335" s="16">
        <v>67</v>
      </c>
      <c r="G335" s="16">
        <v>241</v>
      </c>
      <c r="H335" s="16">
        <v>1274.8000000000002</v>
      </c>
      <c r="I335" s="14">
        <v>6</v>
      </c>
      <c r="J335" s="30">
        <v>1279.94</v>
      </c>
      <c r="K335" s="1">
        <v>4.78</v>
      </c>
      <c r="L335" s="1">
        <v>7.3</v>
      </c>
      <c r="M335" s="1">
        <v>12.16</v>
      </c>
      <c r="N335" s="1">
        <v>16</v>
      </c>
      <c r="O335" s="8">
        <v>12</v>
      </c>
      <c r="P335" s="17">
        <v>7.1959999999999997</v>
      </c>
      <c r="Q335" s="8">
        <v>139</v>
      </c>
      <c r="R335" s="8">
        <v>5.18</v>
      </c>
      <c r="S335" s="5">
        <v>0.42598684210526311</v>
      </c>
      <c r="T335" s="90">
        <f t="shared" si="14"/>
        <v>19.276</v>
      </c>
    </row>
    <row r="336" spans="1:20" x14ac:dyDescent="0.25">
      <c r="A336" s="1">
        <v>9001</v>
      </c>
      <c r="B336" s="1" t="s">
        <v>23</v>
      </c>
      <c r="C336" s="14" t="s">
        <v>34</v>
      </c>
      <c r="D336" s="15">
        <v>43706</v>
      </c>
      <c r="E336" s="16">
        <v>9</v>
      </c>
      <c r="F336" s="16">
        <v>67</v>
      </c>
      <c r="G336" s="16">
        <v>241</v>
      </c>
      <c r="H336" s="16">
        <v>1274.8000000000002</v>
      </c>
      <c r="I336" s="14">
        <v>6</v>
      </c>
      <c r="J336" s="30">
        <v>1348.71</v>
      </c>
      <c r="K336" s="1">
        <v>6.22</v>
      </c>
      <c r="L336" s="1">
        <v>6.66</v>
      </c>
      <c r="M336" s="1">
        <v>12.95</v>
      </c>
      <c r="N336" s="1">
        <v>22</v>
      </c>
      <c r="O336" s="8">
        <v>13</v>
      </c>
      <c r="P336" s="17">
        <v>9.1080000000000005</v>
      </c>
      <c r="Q336" s="8">
        <v>167</v>
      </c>
      <c r="R336" s="8">
        <v>6.17</v>
      </c>
      <c r="S336" s="5">
        <v>0.47644787644787645</v>
      </c>
      <c r="T336" s="90">
        <f t="shared" si="14"/>
        <v>21.988</v>
      </c>
    </row>
    <row r="337" spans="1:20" x14ac:dyDescent="0.25">
      <c r="A337" s="1">
        <v>9001</v>
      </c>
      <c r="B337" s="1" t="s">
        <v>23</v>
      </c>
      <c r="C337" s="14" t="s">
        <v>35</v>
      </c>
      <c r="D337" s="15">
        <v>43706</v>
      </c>
      <c r="E337" s="16">
        <v>9</v>
      </c>
      <c r="F337" s="16">
        <v>67</v>
      </c>
      <c r="G337" s="16">
        <v>241</v>
      </c>
      <c r="H337" s="16">
        <v>1274.8000000000002</v>
      </c>
      <c r="I337" s="14">
        <v>4</v>
      </c>
      <c r="J337" s="30">
        <v>815.08</v>
      </c>
      <c r="K337" s="1">
        <v>3.58</v>
      </c>
      <c r="L337" s="1">
        <v>5.93</v>
      </c>
      <c r="M337" s="1">
        <v>9.5500000000000007</v>
      </c>
      <c r="N337" s="1">
        <v>16</v>
      </c>
      <c r="O337" s="8">
        <v>14</v>
      </c>
      <c r="P337" s="17">
        <v>5.41</v>
      </c>
      <c r="Q337" s="8">
        <v>102</v>
      </c>
      <c r="R337" s="8">
        <v>3.81</v>
      </c>
      <c r="S337" s="5">
        <v>0.39895287958115183</v>
      </c>
      <c r="T337" s="90">
        <f t="shared" si="14"/>
        <v>14.92</v>
      </c>
    </row>
    <row r="338" spans="1:20" x14ac:dyDescent="0.25">
      <c r="A338" s="1">
        <v>9008</v>
      </c>
      <c r="B338" s="1" t="s">
        <v>23</v>
      </c>
      <c r="C338" s="1" t="s">
        <v>32</v>
      </c>
      <c r="D338" s="15">
        <v>43706</v>
      </c>
      <c r="E338" s="16">
        <v>9</v>
      </c>
      <c r="F338" s="16">
        <v>67</v>
      </c>
      <c r="G338" s="3">
        <v>241</v>
      </c>
      <c r="H338" s="3">
        <v>1274.8000000000002</v>
      </c>
      <c r="I338" s="1">
        <v>5</v>
      </c>
      <c r="J338" s="30">
        <v>816.84</v>
      </c>
      <c r="K338" s="1">
        <v>3.33</v>
      </c>
      <c r="L338" s="1">
        <v>5.96</v>
      </c>
      <c r="M338" s="1">
        <v>9.32</v>
      </c>
      <c r="N338" s="1">
        <v>23</v>
      </c>
      <c r="O338" s="8">
        <v>9</v>
      </c>
      <c r="P338" s="17">
        <v>6.6079999999999997</v>
      </c>
      <c r="Q338" s="8">
        <v>128</v>
      </c>
      <c r="R338" s="8">
        <v>4.55</v>
      </c>
      <c r="S338" s="5">
        <v>0.48819742489270385</v>
      </c>
      <c r="T338" s="90">
        <f t="shared" si="14"/>
        <v>15.898</v>
      </c>
    </row>
    <row r="339" spans="1:20" x14ac:dyDescent="0.25">
      <c r="A339" s="1">
        <v>9008</v>
      </c>
      <c r="B339" s="1" t="s">
        <v>23</v>
      </c>
      <c r="C339" s="1" t="s">
        <v>34</v>
      </c>
      <c r="D339" s="15">
        <v>43706</v>
      </c>
      <c r="E339" s="16">
        <v>9</v>
      </c>
      <c r="F339" s="16">
        <v>67</v>
      </c>
      <c r="G339" s="3">
        <v>241</v>
      </c>
      <c r="H339" s="3">
        <v>1274.8000000000002</v>
      </c>
      <c r="I339" s="1">
        <v>6</v>
      </c>
      <c r="J339" s="30">
        <v>949.55</v>
      </c>
      <c r="K339" s="1">
        <v>4.8600000000000003</v>
      </c>
      <c r="L339" s="1">
        <v>6.66</v>
      </c>
      <c r="M339" s="1">
        <v>11.44</v>
      </c>
      <c r="N339" s="1">
        <v>22</v>
      </c>
      <c r="O339" s="8">
        <v>12</v>
      </c>
      <c r="P339" s="17">
        <v>7.5869999999999997</v>
      </c>
      <c r="Q339" s="8">
        <v>125</v>
      </c>
      <c r="R339" s="8">
        <v>5.13</v>
      </c>
      <c r="S339" s="5">
        <v>0.44842657342657344</v>
      </c>
      <c r="T339" s="90">
        <f t="shared" si="14"/>
        <v>19.106999999999999</v>
      </c>
    </row>
    <row r="340" spans="1:20" x14ac:dyDescent="0.25">
      <c r="A340" s="1">
        <v>9008</v>
      </c>
      <c r="B340" s="1" t="s">
        <v>23</v>
      </c>
      <c r="C340" s="1" t="s">
        <v>35</v>
      </c>
      <c r="D340" s="15">
        <v>43706</v>
      </c>
      <c r="E340" s="16">
        <v>9</v>
      </c>
      <c r="F340" s="16">
        <v>67</v>
      </c>
      <c r="G340" s="3">
        <v>241</v>
      </c>
      <c r="H340" s="3">
        <v>1274.8000000000002</v>
      </c>
      <c r="I340" s="1">
        <v>8</v>
      </c>
      <c r="J340" s="30">
        <v>1234.4100000000001</v>
      </c>
      <c r="K340" s="1">
        <v>6.33</v>
      </c>
      <c r="L340" s="1">
        <v>8.09</v>
      </c>
      <c r="M340" s="1">
        <v>14.52</v>
      </c>
      <c r="N340" s="1">
        <v>22</v>
      </c>
      <c r="O340" s="8">
        <v>13</v>
      </c>
      <c r="P340" s="17">
        <v>8.8529999999999998</v>
      </c>
      <c r="Q340" s="8">
        <v>157</v>
      </c>
      <c r="R340" s="8">
        <v>6.52</v>
      </c>
      <c r="S340" s="5">
        <v>0.44903581267217629</v>
      </c>
      <c r="T340" s="90">
        <f t="shared" si="14"/>
        <v>23.273</v>
      </c>
    </row>
    <row r="341" spans="1:20" x14ac:dyDescent="0.25">
      <c r="A341" s="1">
        <v>9010</v>
      </c>
      <c r="B341" s="1" t="s">
        <v>23</v>
      </c>
      <c r="C341" s="1" t="s">
        <v>31</v>
      </c>
      <c r="D341" s="15">
        <v>43706</v>
      </c>
      <c r="E341" s="16">
        <v>9</v>
      </c>
      <c r="F341" s="16">
        <v>67</v>
      </c>
      <c r="G341" s="3">
        <v>241</v>
      </c>
      <c r="H341" s="3">
        <v>1274.8000000000002</v>
      </c>
      <c r="I341" s="1">
        <v>5</v>
      </c>
      <c r="J341" s="30">
        <v>832.69</v>
      </c>
      <c r="K341" s="1">
        <v>3.64</v>
      </c>
      <c r="L341" s="1">
        <v>8.93</v>
      </c>
      <c r="M341" s="1">
        <v>12.55</v>
      </c>
      <c r="N341" s="1">
        <v>15</v>
      </c>
      <c r="O341" s="8">
        <v>3</v>
      </c>
      <c r="P341" s="17">
        <v>1.7869999999999999</v>
      </c>
      <c r="Q341" s="8">
        <v>31</v>
      </c>
      <c r="R341" s="8">
        <v>1.24</v>
      </c>
      <c r="S341" s="5">
        <v>9.8804780876494011E-2</v>
      </c>
      <c r="T341" s="90">
        <f t="shared" si="14"/>
        <v>14.356999999999999</v>
      </c>
    </row>
    <row r="342" spans="1:20" x14ac:dyDescent="0.25">
      <c r="A342" s="1">
        <v>9010</v>
      </c>
      <c r="B342" s="1" t="s">
        <v>23</v>
      </c>
      <c r="C342" s="1" t="s">
        <v>32</v>
      </c>
      <c r="D342" s="15">
        <v>43706</v>
      </c>
      <c r="E342" s="16">
        <v>9</v>
      </c>
      <c r="F342" s="16">
        <v>67</v>
      </c>
      <c r="G342" s="3">
        <v>241</v>
      </c>
      <c r="H342" s="3">
        <v>1274.8000000000002</v>
      </c>
      <c r="I342" s="1">
        <v>7</v>
      </c>
      <c r="J342" s="30">
        <v>1164.05</v>
      </c>
      <c r="K342" s="1">
        <v>5.08</v>
      </c>
      <c r="L342" s="1">
        <v>11.71</v>
      </c>
      <c r="M342" s="1">
        <v>16.79</v>
      </c>
      <c r="N342" s="1">
        <v>26</v>
      </c>
      <c r="O342" s="8">
        <v>10</v>
      </c>
      <c r="P342" s="17">
        <v>4.0720000000000001</v>
      </c>
      <c r="Q342" s="8">
        <v>83</v>
      </c>
      <c r="R342" s="8">
        <v>2.91</v>
      </c>
      <c r="S342" s="5">
        <v>0.17331745086360931</v>
      </c>
      <c r="T342" s="90">
        <f t="shared" si="14"/>
        <v>20.861999999999998</v>
      </c>
    </row>
    <row r="343" spans="1:20" x14ac:dyDescent="0.25">
      <c r="A343" s="1">
        <v>9010</v>
      </c>
      <c r="B343" s="1" t="s">
        <v>23</v>
      </c>
      <c r="C343" s="1" t="s">
        <v>33</v>
      </c>
      <c r="D343" s="15">
        <v>43706</v>
      </c>
      <c r="E343" s="16">
        <v>9</v>
      </c>
      <c r="F343" s="16">
        <v>67</v>
      </c>
      <c r="G343" s="3">
        <v>241</v>
      </c>
      <c r="H343" s="3">
        <v>1274.8000000000002</v>
      </c>
      <c r="I343" s="1">
        <v>5</v>
      </c>
      <c r="J343" s="30">
        <v>810.13</v>
      </c>
      <c r="K343" s="1">
        <v>3.97</v>
      </c>
      <c r="L343" s="1">
        <v>10.34</v>
      </c>
      <c r="M343" s="1">
        <v>14.39</v>
      </c>
      <c r="N343" s="1">
        <v>19</v>
      </c>
      <c r="O343" s="8">
        <v>5</v>
      </c>
      <c r="P343" s="17">
        <v>2.6269999999999998</v>
      </c>
      <c r="Q343" s="8">
        <v>52</v>
      </c>
      <c r="R343" s="8">
        <v>1.88</v>
      </c>
      <c r="S343" s="5">
        <v>0.13064628214037524</v>
      </c>
      <c r="T343" s="90">
        <f t="shared" si="14"/>
        <v>16.937000000000001</v>
      </c>
    </row>
    <row r="344" spans="1:20" x14ac:dyDescent="0.25">
      <c r="A344" s="1">
        <v>9010</v>
      </c>
      <c r="B344" s="1" t="s">
        <v>23</v>
      </c>
      <c r="C344" s="1" t="s">
        <v>34</v>
      </c>
      <c r="D344" s="15">
        <v>43706</v>
      </c>
      <c r="E344" s="16">
        <v>9</v>
      </c>
      <c r="F344" s="16">
        <v>67</v>
      </c>
      <c r="G344" s="3">
        <v>241</v>
      </c>
      <c r="H344" s="3">
        <v>1274.8000000000002</v>
      </c>
      <c r="I344" s="1">
        <v>6</v>
      </c>
      <c r="J344" s="30">
        <v>1183.48</v>
      </c>
      <c r="K344" s="1">
        <v>5.6</v>
      </c>
      <c r="L344" s="1">
        <v>13.13</v>
      </c>
      <c r="M344" s="1">
        <v>18.37</v>
      </c>
      <c r="N344" s="1">
        <v>24</v>
      </c>
      <c r="O344" s="8">
        <v>4</v>
      </c>
      <c r="P344" s="17">
        <v>2.0920000000000001</v>
      </c>
      <c r="Q344" s="8">
        <v>40</v>
      </c>
      <c r="R344" s="8">
        <v>1.48</v>
      </c>
      <c r="S344" s="5">
        <v>8.0566140446379955E-2</v>
      </c>
      <c r="T344" s="90">
        <f t="shared" si="14"/>
        <v>20.821999999999999</v>
      </c>
    </row>
    <row r="345" spans="1:20" x14ac:dyDescent="0.25">
      <c r="A345" s="1">
        <v>9010</v>
      </c>
      <c r="B345" s="1" t="s">
        <v>23</v>
      </c>
      <c r="C345" s="1" t="s">
        <v>35</v>
      </c>
      <c r="D345" s="15">
        <v>43706</v>
      </c>
      <c r="E345" s="16">
        <v>9</v>
      </c>
      <c r="F345" s="16">
        <v>67</v>
      </c>
      <c r="G345" s="3">
        <v>241</v>
      </c>
      <c r="H345" s="3">
        <v>1274.8000000000002</v>
      </c>
      <c r="I345" s="1">
        <v>6</v>
      </c>
      <c r="J345" s="30">
        <v>1237.08</v>
      </c>
      <c r="K345" s="1">
        <v>5.35</v>
      </c>
      <c r="L345" s="1">
        <v>11.91</v>
      </c>
      <c r="M345" s="1">
        <v>17.27</v>
      </c>
      <c r="N345" s="1">
        <v>22</v>
      </c>
      <c r="O345" s="8">
        <v>5</v>
      </c>
      <c r="P345" s="17">
        <v>2.4609999999999999</v>
      </c>
      <c r="Q345" s="8">
        <v>49</v>
      </c>
      <c r="R345" s="8">
        <v>1.73</v>
      </c>
      <c r="S345" s="5">
        <v>0.10017371163867979</v>
      </c>
      <c r="T345" s="90">
        <f t="shared" si="14"/>
        <v>19.720999999999997</v>
      </c>
    </row>
    <row r="346" spans="1:20" x14ac:dyDescent="0.25">
      <c r="A346" s="1">
        <v>9002</v>
      </c>
      <c r="B346" s="1" t="s">
        <v>28</v>
      </c>
      <c r="C346" s="1" t="s">
        <v>32</v>
      </c>
      <c r="D346" s="15">
        <v>43706</v>
      </c>
      <c r="E346" s="16">
        <v>9</v>
      </c>
      <c r="F346" s="16">
        <v>67</v>
      </c>
      <c r="G346" s="3">
        <v>241</v>
      </c>
      <c r="H346" s="3">
        <v>1274.8000000000002</v>
      </c>
      <c r="I346" s="1">
        <v>7</v>
      </c>
      <c r="J346" s="30">
        <v>1045.28</v>
      </c>
      <c r="K346" s="1">
        <v>4.6900000000000004</v>
      </c>
      <c r="L346" s="1">
        <v>5.76</v>
      </c>
      <c r="M346" s="1">
        <v>10.54</v>
      </c>
      <c r="N346" s="1">
        <v>15</v>
      </c>
      <c r="O346" s="8">
        <v>13</v>
      </c>
      <c r="P346" s="17">
        <v>6.5759999999999996</v>
      </c>
      <c r="Q346" s="8">
        <v>129</v>
      </c>
      <c r="R346" s="8">
        <v>4.59</v>
      </c>
      <c r="S346" s="5">
        <v>0.43548387096774194</v>
      </c>
      <c r="T346" s="90">
        <f t="shared" si="14"/>
        <v>17.026</v>
      </c>
    </row>
    <row r="347" spans="1:20" x14ac:dyDescent="0.25">
      <c r="A347" s="1">
        <v>9002</v>
      </c>
      <c r="B347" s="1" t="s">
        <v>28</v>
      </c>
      <c r="C347" s="1" t="s">
        <v>33</v>
      </c>
      <c r="D347" s="15">
        <v>43706</v>
      </c>
      <c r="E347" s="16">
        <v>9</v>
      </c>
      <c r="F347" s="16">
        <v>67</v>
      </c>
      <c r="G347" s="3">
        <v>241</v>
      </c>
      <c r="H347" s="3">
        <v>1274.8000000000002</v>
      </c>
      <c r="I347" s="1">
        <v>7</v>
      </c>
      <c r="J347" s="30">
        <v>1040.33</v>
      </c>
      <c r="K347" s="1">
        <v>4.07</v>
      </c>
      <c r="L347" s="1">
        <v>5.59</v>
      </c>
      <c r="M347" s="1">
        <v>9.68</v>
      </c>
      <c r="N347" s="1">
        <v>16</v>
      </c>
      <c r="O347" s="8">
        <v>8</v>
      </c>
      <c r="P347" s="17">
        <v>6.44</v>
      </c>
      <c r="Q347" s="8">
        <v>111</v>
      </c>
      <c r="R347" s="8">
        <v>4.83</v>
      </c>
      <c r="S347" s="5">
        <v>0.49896694214876036</v>
      </c>
      <c r="T347" s="90">
        <f t="shared" si="14"/>
        <v>16.100000000000001</v>
      </c>
    </row>
    <row r="348" spans="1:20" x14ac:dyDescent="0.25">
      <c r="A348" s="1">
        <v>9002</v>
      </c>
      <c r="B348" s="1" t="s">
        <v>28</v>
      </c>
      <c r="C348" s="1" t="s">
        <v>34</v>
      </c>
      <c r="D348" s="15">
        <v>43706</v>
      </c>
      <c r="E348" s="16">
        <v>9</v>
      </c>
      <c r="F348" s="16">
        <v>67</v>
      </c>
      <c r="G348" s="3">
        <v>241</v>
      </c>
      <c r="H348" s="3">
        <v>1274.8000000000002</v>
      </c>
      <c r="I348" s="1">
        <v>4</v>
      </c>
      <c r="J348" s="30">
        <v>771.68</v>
      </c>
      <c r="K348" s="1">
        <v>3.57</v>
      </c>
      <c r="L348" s="1">
        <v>6.21</v>
      </c>
      <c r="M348" s="1">
        <v>9.8699999999999992</v>
      </c>
      <c r="N348" s="1">
        <v>15</v>
      </c>
      <c r="O348" s="8">
        <v>10</v>
      </c>
      <c r="P348" s="17">
        <v>6.9880000000000004</v>
      </c>
      <c r="Q348" s="8">
        <v>122</v>
      </c>
      <c r="R348" s="8">
        <v>5.25</v>
      </c>
      <c r="S348" s="5">
        <v>0.53191489361702127</v>
      </c>
      <c r="T348" s="90">
        <f t="shared" si="14"/>
        <v>16.768000000000001</v>
      </c>
    </row>
    <row r="349" spans="1:20" x14ac:dyDescent="0.25">
      <c r="A349" s="1">
        <v>9002</v>
      </c>
      <c r="B349" s="1" t="s">
        <v>28</v>
      </c>
      <c r="C349" s="1" t="s">
        <v>35</v>
      </c>
      <c r="D349" s="15">
        <v>43706</v>
      </c>
      <c r="E349" s="16">
        <v>9</v>
      </c>
      <c r="F349" s="16">
        <v>67</v>
      </c>
      <c r="G349" s="3">
        <v>241</v>
      </c>
      <c r="H349" s="3">
        <v>1274.8000000000002</v>
      </c>
      <c r="I349" s="1">
        <v>8</v>
      </c>
      <c r="J349" s="30">
        <v>1748.98</v>
      </c>
      <c r="K349" s="1">
        <v>7.09</v>
      </c>
      <c r="L349" s="1">
        <v>7.99</v>
      </c>
      <c r="M349" s="1">
        <v>15.12</v>
      </c>
      <c r="N349" s="1">
        <v>14</v>
      </c>
      <c r="O349" s="8">
        <v>5</v>
      </c>
      <c r="P349" s="17">
        <v>5.9059999999999997</v>
      </c>
      <c r="Q349" s="8">
        <v>109</v>
      </c>
      <c r="R349" s="8">
        <v>4.43</v>
      </c>
      <c r="S349" s="5">
        <v>0.29298941798941797</v>
      </c>
      <c r="T349" s="90">
        <f t="shared" si="14"/>
        <v>20.986000000000001</v>
      </c>
    </row>
    <row r="350" spans="1:20" x14ac:dyDescent="0.25">
      <c r="A350" s="1">
        <v>9007</v>
      </c>
      <c r="B350" s="1" t="s">
        <v>28</v>
      </c>
      <c r="C350" s="1" t="s">
        <v>31</v>
      </c>
      <c r="D350" s="15">
        <v>43706</v>
      </c>
      <c r="E350" s="16">
        <v>9</v>
      </c>
      <c r="F350" s="16">
        <v>67</v>
      </c>
      <c r="G350" s="3">
        <v>241</v>
      </c>
      <c r="H350" s="3">
        <v>1274.8000000000002</v>
      </c>
      <c r="I350" s="1">
        <v>5</v>
      </c>
      <c r="J350" s="30">
        <v>1045.6199999999999</v>
      </c>
      <c r="K350" s="1">
        <v>4.13</v>
      </c>
      <c r="L350" s="1">
        <v>8.06</v>
      </c>
      <c r="M350" s="1">
        <v>12.25</v>
      </c>
      <c r="N350" s="1">
        <v>15</v>
      </c>
      <c r="O350" s="8">
        <v>6</v>
      </c>
      <c r="P350" s="17">
        <v>4.0090000000000003</v>
      </c>
      <c r="Q350" s="8">
        <v>71</v>
      </c>
      <c r="R350" s="8">
        <v>2.95</v>
      </c>
      <c r="S350" s="5">
        <v>0.24081632653061225</v>
      </c>
      <c r="T350" s="90">
        <f t="shared" si="14"/>
        <v>16.199000000000002</v>
      </c>
    </row>
    <row r="351" spans="1:20" x14ac:dyDescent="0.25">
      <c r="A351" s="1">
        <v>9007</v>
      </c>
      <c r="B351" s="1" t="s">
        <v>28</v>
      </c>
      <c r="C351" s="1" t="s">
        <v>32</v>
      </c>
      <c r="D351" s="15">
        <v>43706</v>
      </c>
      <c r="E351" s="16">
        <v>9</v>
      </c>
      <c r="F351" s="16">
        <v>67</v>
      </c>
      <c r="G351" s="3">
        <v>241</v>
      </c>
      <c r="H351" s="3">
        <v>1274.8000000000002</v>
      </c>
      <c r="I351" s="1">
        <v>6</v>
      </c>
      <c r="J351" s="30">
        <v>1099.58</v>
      </c>
      <c r="K351" s="1">
        <v>5.38</v>
      </c>
      <c r="L351" s="1">
        <v>6.12</v>
      </c>
      <c r="M351" s="1">
        <v>11.52</v>
      </c>
      <c r="N351" s="1">
        <v>18</v>
      </c>
      <c r="O351" s="8">
        <v>13</v>
      </c>
      <c r="P351" s="17">
        <v>10.914999999999999</v>
      </c>
      <c r="Q351" s="8">
        <v>183</v>
      </c>
      <c r="R351" s="8">
        <v>8.1300000000000008</v>
      </c>
      <c r="S351" s="5">
        <v>0.70572916666666674</v>
      </c>
      <c r="T351" s="90">
        <f t="shared" si="14"/>
        <v>22.414999999999999</v>
      </c>
    </row>
    <row r="352" spans="1:20" x14ac:dyDescent="0.25">
      <c r="A352" s="1">
        <v>9007</v>
      </c>
      <c r="B352" s="1" t="s">
        <v>28</v>
      </c>
      <c r="C352" s="1" t="s">
        <v>33</v>
      </c>
      <c r="D352" s="15">
        <v>43706</v>
      </c>
      <c r="E352" s="16">
        <v>9</v>
      </c>
      <c r="F352" s="16">
        <v>67</v>
      </c>
      <c r="G352" s="3">
        <v>241</v>
      </c>
      <c r="H352" s="3">
        <v>1274.8000000000002</v>
      </c>
      <c r="I352" s="1">
        <v>4</v>
      </c>
      <c r="J352" s="30">
        <v>729.39</v>
      </c>
      <c r="K352" s="1">
        <v>3.07</v>
      </c>
      <c r="L352" s="1">
        <v>3.32</v>
      </c>
      <c r="M352" s="1">
        <v>6.36</v>
      </c>
      <c r="N352" s="1">
        <v>12</v>
      </c>
      <c r="O352" s="8">
        <v>9</v>
      </c>
      <c r="P352" s="17">
        <v>7.7990000000000004</v>
      </c>
      <c r="Q352" s="8">
        <v>143</v>
      </c>
      <c r="R352" s="8">
        <v>5.93</v>
      </c>
      <c r="S352" s="5">
        <v>0.9323899371069182</v>
      </c>
      <c r="T352" s="90">
        <f t="shared" si="14"/>
        <v>14.189</v>
      </c>
    </row>
    <row r="353" spans="1:20" x14ac:dyDescent="0.25">
      <c r="A353" s="1">
        <v>9007</v>
      </c>
      <c r="B353" s="1" t="s">
        <v>28</v>
      </c>
      <c r="C353" s="1" t="s">
        <v>34</v>
      </c>
      <c r="D353" s="15">
        <v>43706</v>
      </c>
      <c r="E353" s="16">
        <v>9</v>
      </c>
      <c r="F353" s="16">
        <v>67</v>
      </c>
      <c r="G353" s="3">
        <v>241</v>
      </c>
      <c r="H353" s="3">
        <v>1274.8000000000002</v>
      </c>
      <c r="I353" s="1">
        <v>4</v>
      </c>
      <c r="J353" s="30">
        <v>658.3</v>
      </c>
      <c r="K353" s="1">
        <v>3.39</v>
      </c>
      <c r="L353" s="1">
        <v>5.68</v>
      </c>
      <c r="M353" s="1">
        <v>9.08</v>
      </c>
      <c r="N353" s="1">
        <v>17</v>
      </c>
      <c r="O353" s="8">
        <v>10</v>
      </c>
      <c r="P353" s="17">
        <v>5.7450000000000001</v>
      </c>
      <c r="Q353" s="8">
        <v>137</v>
      </c>
      <c r="R353" s="8">
        <v>4.17</v>
      </c>
      <c r="S353" s="5">
        <v>0.45925110132158586</v>
      </c>
      <c r="T353" s="90">
        <f t="shared" si="14"/>
        <v>14.815000000000001</v>
      </c>
    </row>
    <row r="354" spans="1:20" x14ac:dyDescent="0.25">
      <c r="A354" s="1">
        <v>9007</v>
      </c>
      <c r="B354" s="1" t="s">
        <v>28</v>
      </c>
      <c r="C354" s="1" t="s">
        <v>35</v>
      </c>
      <c r="D354" s="15">
        <v>43706</v>
      </c>
      <c r="E354" s="16">
        <v>9</v>
      </c>
      <c r="F354" s="16">
        <v>67</v>
      </c>
      <c r="G354" s="3">
        <v>241</v>
      </c>
      <c r="H354" s="3">
        <v>1274.8000000000002</v>
      </c>
      <c r="I354" s="1">
        <v>6</v>
      </c>
      <c r="J354" s="30">
        <v>991.05</v>
      </c>
      <c r="K354" s="1">
        <v>4.12</v>
      </c>
      <c r="L354" s="1">
        <v>5.84</v>
      </c>
      <c r="M354" s="1">
        <v>9.9499999999999993</v>
      </c>
      <c r="N354" s="1">
        <v>14</v>
      </c>
      <c r="O354" s="8">
        <v>7</v>
      </c>
      <c r="P354" s="17">
        <v>5.7830000000000004</v>
      </c>
      <c r="Q354" s="8">
        <v>105</v>
      </c>
      <c r="R354" s="8">
        <v>4.37</v>
      </c>
      <c r="S354" s="5">
        <v>0.43919597989949755</v>
      </c>
      <c r="T354" s="90">
        <f t="shared" si="14"/>
        <v>15.743000000000002</v>
      </c>
    </row>
    <row r="355" spans="1:20" x14ac:dyDescent="0.25">
      <c r="A355" s="1">
        <v>9012</v>
      </c>
      <c r="B355" s="1" t="s">
        <v>28</v>
      </c>
      <c r="C355" s="1" t="s">
        <v>31</v>
      </c>
      <c r="D355" s="15">
        <v>43706</v>
      </c>
      <c r="E355" s="16">
        <v>9</v>
      </c>
      <c r="F355" s="16">
        <v>67</v>
      </c>
      <c r="G355" s="3">
        <v>241</v>
      </c>
      <c r="H355" s="3">
        <v>1274.8000000000002</v>
      </c>
      <c r="I355" s="1">
        <v>5</v>
      </c>
      <c r="J355" s="30">
        <v>979</v>
      </c>
      <c r="K355" s="1">
        <v>4.04</v>
      </c>
      <c r="L355" s="1">
        <v>8.86</v>
      </c>
      <c r="M355" s="1">
        <v>12.87</v>
      </c>
      <c r="N355" s="1">
        <v>17</v>
      </c>
      <c r="O355" s="8">
        <v>6</v>
      </c>
      <c r="P355" s="17">
        <v>4.7649999999999997</v>
      </c>
      <c r="Q355" s="8">
        <v>79</v>
      </c>
      <c r="R355" s="8">
        <v>3.55</v>
      </c>
      <c r="S355" s="5">
        <v>0.27583527583527584</v>
      </c>
      <c r="T355" s="90">
        <f t="shared" si="14"/>
        <v>17.664999999999999</v>
      </c>
    </row>
    <row r="356" spans="1:20" x14ac:dyDescent="0.25">
      <c r="A356" s="1">
        <v>9012</v>
      </c>
      <c r="B356" s="1" t="s">
        <v>28</v>
      </c>
      <c r="C356" s="1" t="s">
        <v>32</v>
      </c>
      <c r="D356" s="15">
        <v>43706</v>
      </c>
      <c r="E356" s="16">
        <v>9</v>
      </c>
      <c r="F356" s="16">
        <v>67</v>
      </c>
      <c r="G356" s="3">
        <v>241</v>
      </c>
      <c r="H356" s="3">
        <v>1274.8000000000002</v>
      </c>
      <c r="I356" s="1">
        <v>4</v>
      </c>
      <c r="J356" s="30">
        <v>688.67</v>
      </c>
      <c r="K356" s="1">
        <v>4.3</v>
      </c>
      <c r="L356" s="1">
        <v>4.5599999999999996</v>
      </c>
      <c r="M356" s="1">
        <v>8.81</v>
      </c>
      <c r="N356" s="1">
        <v>14</v>
      </c>
      <c r="O356" s="8">
        <v>12</v>
      </c>
      <c r="P356" s="17">
        <v>10.304</v>
      </c>
      <c r="Q356" s="8">
        <v>178</v>
      </c>
      <c r="R356" s="8">
        <v>7.76</v>
      </c>
      <c r="S356" s="5">
        <v>0.88081725312145287</v>
      </c>
      <c r="T356" s="90">
        <f t="shared" si="14"/>
        <v>19.164000000000001</v>
      </c>
    </row>
    <row r="357" spans="1:20" x14ac:dyDescent="0.25">
      <c r="A357" s="1">
        <v>9012</v>
      </c>
      <c r="B357" s="1" t="s">
        <v>28</v>
      </c>
      <c r="C357" s="1" t="s">
        <v>33</v>
      </c>
      <c r="D357" s="15">
        <v>43706</v>
      </c>
      <c r="E357" s="16">
        <v>9</v>
      </c>
      <c r="F357" s="16">
        <v>67</v>
      </c>
      <c r="G357" s="3">
        <v>241</v>
      </c>
      <c r="H357" s="3">
        <v>1274.8000000000002</v>
      </c>
      <c r="I357" s="1">
        <v>3</v>
      </c>
      <c r="J357" s="30">
        <v>937.12</v>
      </c>
      <c r="K357" s="1">
        <v>4.3499999999999996</v>
      </c>
      <c r="L357" s="1">
        <v>3.86</v>
      </c>
      <c r="M357" s="1">
        <v>8.1199999999999992</v>
      </c>
      <c r="N357" s="1">
        <v>11</v>
      </c>
      <c r="O357" s="8">
        <v>11</v>
      </c>
      <c r="P357" s="17">
        <v>7.4649999999999999</v>
      </c>
      <c r="Q357" s="8">
        <v>126</v>
      </c>
      <c r="R357" s="8">
        <v>5.62</v>
      </c>
      <c r="S357" s="5">
        <v>0.69211822660098532</v>
      </c>
      <c r="T357" s="90">
        <f t="shared" si="14"/>
        <v>15.674999999999999</v>
      </c>
    </row>
    <row r="358" spans="1:20" x14ac:dyDescent="0.25">
      <c r="A358" s="1">
        <v>9012</v>
      </c>
      <c r="B358" s="1" t="s">
        <v>28</v>
      </c>
      <c r="C358" s="1" t="s">
        <v>34</v>
      </c>
      <c r="D358" s="15">
        <v>43706</v>
      </c>
      <c r="E358" s="16">
        <v>9</v>
      </c>
      <c r="F358" s="16">
        <v>67</v>
      </c>
      <c r="G358" s="3">
        <v>241</v>
      </c>
      <c r="H358" s="3">
        <v>1274.8000000000002</v>
      </c>
      <c r="I358" s="1">
        <v>5</v>
      </c>
      <c r="J358" s="30">
        <v>871.79</v>
      </c>
      <c r="K358" s="1">
        <v>4.04</v>
      </c>
      <c r="L358" s="1">
        <v>3.63</v>
      </c>
      <c r="M358" s="1">
        <v>7.68</v>
      </c>
      <c r="N358" s="1">
        <v>12</v>
      </c>
      <c r="O358" s="8">
        <v>12</v>
      </c>
      <c r="P358" s="17">
        <v>7.9939999999999998</v>
      </c>
      <c r="Q358" s="8">
        <v>116</v>
      </c>
      <c r="R358" s="8">
        <v>5.45</v>
      </c>
      <c r="S358" s="5">
        <v>0.70963541666666674</v>
      </c>
      <c r="T358" s="90">
        <f t="shared" si="14"/>
        <v>15.664</v>
      </c>
    </row>
    <row r="359" spans="1:20" x14ac:dyDescent="0.25">
      <c r="A359" s="1">
        <v>9012</v>
      </c>
      <c r="B359" s="1" t="s">
        <v>28</v>
      </c>
      <c r="C359" s="1" t="s">
        <v>35</v>
      </c>
      <c r="D359" s="15">
        <v>43706</v>
      </c>
      <c r="E359" s="16">
        <v>9</v>
      </c>
      <c r="F359" s="16">
        <v>67</v>
      </c>
      <c r="G359" s="3">
        <v>241</v>
      </c>
      <c r="H359" s="3">
        <v>1274.8000000000002</v>
      </c>
      <c r="I359" s="1">
        <v>6</v>
      </c>
      <c r="J359" s="30">
        <v>719.47</v>
      </c>
      <c r="K359" s="1">
        <v>2.81</v>
      </c>
      <c r="L359" s="1">
        <v>3.76</v>
      </c>
      <c r="M359" s="1">
        <v>6.61</v>
      </c>
      <c r="N359" s="1">
        <v>12</v>
      </c>
      <c r="O359" s="8">
        <v>10</v>
      </c>
      <c r="P359" s="17">
        <v>5.0860000000000003</v>
      </c>
      <c r="Q359" s="8">
        <v>90</v>
      </c>
      <c r="R359" s="8">
        <v>3.84</v>
      </c>
      <c r="S359" s="5">
        <v>0.58093797276853243</v>
      </c>
      <c r="T359" s="90">
        <f t="shared" si="14"/>
        <v>11.656000000000001</v>
      </c>
    </row>
    <row r="360" spans="1:20" x14ac:dyDescent="0.25">
      <c r="A360" s="1">
        <v>9003</v>
      </c>
      <c r="B360" s="1" t="s">
        <v>29</v>
      </c>
      <c r="C360" s="1" t="s">
        <v>31</v>
      </c>
      <c r="D360" s="15">
        <v>43706</v>
      </c>
      <c r="E360" s="16">
        <v>9</v>
      </c>
      <c r="F360" s="16">
        <v>67</v>
      </c>
      <c r="G360" s="3">
        <v>241</v>
      </c>
      <c r="H360" s="3">
        <v>1274.8000000000002</v>
      </c>
      <c r="I360" s="1">
        <v>7</v>
      </c>
      <c r="J360" s="30">
        <v>1422.35</v>
      </c>
      <c r="K360" s="1">
        <v>7.47</v>
      </c>
      <c r="L360" s="1">
        <v>6.82</v>
      </c>
      <c r="M360" s="1">
        <v>14.47</v>
      </c>
      <c r="N360" s="1">
        <v>22</v>
      </c>
      <c r="O360" s="8">
        <v>15</v>
      </c>
      <c r="P360" s="17">
        <v>11.186</v>
      </c>
      <c r="Q360" s="8">
        <v>245</v>
      </c>
      <c r="R360" s="8">
        <v>8.07</v>
      </c>
      <c r="S360" s="5">
        <v>0.55770559778852802</v>
      </c>
      <c r="T360" s="90">
        <f t="shared" si="14"/>
        <v>25.475999999999999</v>
      </c>
    </row>
    <row r="361" spans="1:20" x14ac:dyDescent="0.25">
      <c r="A361" s="1">
        <v>9003</v>
      </c>
      <c r="B361" s="1" t="s">
        <v>29</v>
      </c>
      <c r="C361" s="1" t="s">
        <v>32</v>
      </c>
      <c r="D361" s="15">
        <v>43706</v>
      </c>
      <c r="E361" s="16">
        <v>9</v>
      </c>
      <c r="F361" s="16">
        <v>67</v>
      </c>
      <c r="G361" s="3">
        <v>241</v>
      </c>
      <c r="H361" s="3">
        <v>1274.8000000000002</v>
      </c>
      <c r="I361" s="1">
        <v>6</v>
      </c>
      <c r="J361" s="30">
        <v>916.2</v>
      </c>
      <c r="K361" s="1">
        <v>4.04</v>
      </c>
      <c r="L361" s="1">
        <v>7.28</v>
      </c>
      <c r="M361" s="1">
        <v>11.28</v>
      </c>
      <c r="N361" s="1">
        <v>17</v>
      </c>
      <c r="O361" s="8">
        <v>11</v>
      </c>
      <c r="P361" s="17">
        <v>5.2229999999999999</v>
      </c>
      <c r="Q361" s="8">
        <v>128</v>
      </c>
      <c r="R361" s="8">
        <v>3.89</v>
      </c>
      <c r="S361" s="5">
        <v>0.34485815602836883</v>
      </c>
      <c r="T361" s="90">
        <f t="shared" si="14"/>
        <v>16.542999999999999</v>
      </c>
    </row>
    <row r="362" spans="1:20" x14ac:dyDescent="0.25">
      <c r="A362" s="1">
        <v>9003</v>
      </c>
      <c r="B362" s="1" t="s">
        <v>29</v>
      </c>
      <c r="C362" s="1" t="s">
        <v>33</v>
      </c>
      <c r="D362" s="15">
        <v>43706</v>
      </c>
      <c r="E362" s="16">
        <v>9</v>
      </c>
      <c r="F362" s="16">
        <v>67</v>
      </c>
      <c r="G362" s="3">
        <v>241</v>
      </c>
      <c r="H362" s="3">
        <v>1274.8000000000002</v>
      </c>
      <c r="I362" s="1">
        <v>3</v>
      </c>
      <c r="J362" s="30">
        <v>567.29999999999995</v>
      </c>
      <c r="K362" s="1">
        <v>3.03</v>
      </c>
      <c r="L362" s="1">
        <v>7.12</v>
      </c>
      <c r="M362" s="1">
        <v>10.1</v>
      </c>
      <c r="N362" s="1">
        <v>19</v>
      </c>
      <c r="O362" s="8">
        <v>10</v>
      </c>
      <c r="P362" s="17">
        <v>4.2930000000000001</v>
      </c>
      <c r="Q362" s="8">
        <v>102</v>
      </c>
      <c r="R362" s="8">
        <v>3.01</v>
      </c>
      <c r="S362" s="5">
        <v>0.29801980198019801</v>
      </c>
      <c r="T362" s="90">
        <f t="shared" si="14"/>
        <v>14.443000000000001</v>
      </c>
    </row>
    <row r="363" spans="1:20" x14ac:dyDescent="0.25">
      <c r="A363" s="1">
        <v>9003</v>
      </c>
      <c r="B363" s="1" t="s">
        <v>29</v>
      </c>
      <c r="C363" s="1" t="s">
        <v>34</v>
      </c>
      <c r="D363" s="15">
        <v>43706</v>
      </c>
      <c r="E363" s="16">
        <v>9</v>
      </c>
      <c r="F363" s="16">
        <v>67</v>
      </c>
      <c r="G363" s="3">
        <v>241</v>
      </c>
      <c r="H363" s="3">
        <v>1274.8000000000002</v>
      </c>
      <c r="I363" s="1">
        <v>5</v>
      </c>
      <c r="J363" s="30">
        <v>1033.1300000000001</v>
      </c>
      <c r="K363" s="1">
        <v>6.33</v>
      </c>
      <c r="L363" s="1">
        <v>7.86</v>
      </c>
      <c r="M363" s="1">
        <v>14</v>
      </c>
      <c r="N363" s="1">
        <v>26</v>
      </c>
      <c r="O363" s="8">
        <v>20</v>
      </c>
      <c r="P363" s="17">
        <v>11.013</v>
      </c>
      <c r="Q363" s="8">
        <v>233</v>
      </c>
      <c r="R363" s="8">
        <v>7.68</v>
      </c>
      <c r="S363" s="5">
        <v>0.5485714285714286</v>
      </c>
      <c r="T363" s="90">
        <f t="shared" si="14"/>
        <v>25.203000000000003</v>
      </c>
    </row>
    <row r="364" spans="1:20" x14ac:dyDescent="0.25">
      <c r="A364" s="1">
        <v>9003</v>
      </c>
      <c r="B364" s="1" t="s">
        <v>29</v>
      </c>
      <c r="C364" s="1" t="s">
        <v>35</v>
      </c>
      <c r="D364" s="15">
        <v>43706</v>
      </c>
      <c r="E364" s="16">
        <v>9</v>
      </c>
      <c r="F364" s="16">
        <v>67</v>
      </c>
      <c r="G364" s="3">
        <v>241</v>
      </c>
      <c r="H364" s="3">
        <v>1274.8000000000002</v>
      </c>
      <c r="I364" s="1">
        <v>6</v>
      </c>
      <c r="J364" s="30">
        <v>1109.05</v>
      </c>
      <c r="K364" s="1">
        <v>5.97</v>
      </c>
      <c r="L364" s="1">
        <v>7.96</v>
      </c>
      <c r="M364" s="1">
        <v>13.95</v>
      </c>
      <c r="N364" s="1">
        <v>22</v>
      </c>
      <c r="O364" s="8">
        <v>16</v>
      </c>
      <c r="P364" s="17">
        <v>8.8849999999999998</v>
      </c>
      <c r="Q364" s="8">
        <v>190</v>
      </c>
      <c r="R364" s="8">
        <v>6.06</v>
      </c>
      <c r="S364" s="5">
        <v>0.43440860215053761</v>
      </c>
      <c r="T364" s="90">
        <f t="shared" si="14"/>
        <v>22.814999999999998</v>
      </c>
    </row>
    <row r="365" spans="1:20" x14ac:dyDescent="0.25">
      <c r="A365" s="1">
        <v>9006</v>
      </c>
      <c r="B365" s="1" t="s">
        <v>29</v>
      </c>
      <c r="C365" s="1" t="s">
        <v>31</v>
      </c>
      <c r="D365" s="15">
        <v>43706</v>
      </c>
      <c r="E365" s="16">
        <v>9</v>
      </c>
      <c r="F365" s="16">
        <v>67</v>
      </c>
      <c r="G365" s="3">
        <v>241</v>
      </c>
      <c r="H365" s="3">
        <v>1274.8000000000002</v>
      </c>
      <c r="I365" s="1">
        <v>3</v>
      </c>
      <c r="J365" s="30">
        <v>603.89</v>
      </c>
      <c r="K365" s="1">
        <v>3.3</v>
      </c>
      <c r="L365" s="1">
        <v>3.72</v>
      </c>
      <c r="M365" s="1">
        <v>7.06</v>
      </c>
      <c r="N365" s="1">
        <v>19</v>
      </c>
      <c r="O365" s="8">
        <v>14</v>
      </c>
      <c r="P365" s="17">
        <v>7.6479999999999997</v>
      </c>
      <c r="Q365" s="8">
        <v>179</v>
      </c>
      <c r="R365" s="8">
        <v>5.41</v>
      </c>
      <c r="S365" s="5">
        <v>0.76628895184135981</v>
      </c>
      <c r="T365" s="90">
        <f t="shared" si="14"/>
        <v>14.667999999999999</v>
      </c>
    </row>
    <row r="366" spans="1:20" x14ac:dyDescent="0.25">
      <c r="A366" s="1">
        <v>9006</v>
      </c>
      <c r="B366" s="1" t="s">
        <v>29</v>
      </c>
      <c r="C366" s="1" t="s">
        <v>32</v>
      </c>
      <c r="D366" s="15">
        <v>43706</v>
      </c>
      <c r="E366" s="16">
        <v>9</v>
      </c>
      <c r="F366" s="16">
        <v>67</v>
      </c>
      <c r="G366" s="3">
        <v>241</v>
      </c>
      <c r="H366" s="3">
        <v>1274.8000000000002</v>
      </c>
      <c r="I366" s="1">
        <v>4</v>
      </c>
      <c r="J366" s="30">
        <v>1002.29</v>
      </c>
      <c r="K366" s="1">
        <v>4.7699999999999996</v>
      </c>
      <c r="L366" s="1">
        <v>4.71</v>
      </c>
      <c r="M366" s="1">
        <v>9.5299999999999994</v>
      </c>
      <c r="N366" s="1">
        <v>17</v>
      </c>
      <c r="O366" s="8">
        <v>17</v>
      </c>
      <c r="P366" s="17">
        <v>7.2969999999999997</v>
      </c>
      <c r="Q366" s="8">
        <v>166</v>
      </c>
      <c r="R366" s="8">
        <v>5.0999999999999996</v>
      </c>
      <c r="S366" s="5">
        <v>0.53515215110178382</v>
      </c>
      <c r="T366" s="90">
        <f t="shared" si="14"/>
        <v>16.777000000000001</v>
      </c>
    </row>
    <row r="367" spans="1:20" x14ac:dyDescent="0.25">
      <c r="A367" s="1">
        <v>9006</v>
      </c>
      <c r="B367" s="1" t="s">
        <v>29</v>
      </c>
      <c r="C367" s="1" t="s">
        <v>33</v>
      </c>
      <c r="D367" s="15">
        <v>43706</v>
      </c>
      <c r="E367" s="16">
        <v>9</v>
      </c>
      <c r="F367" s="16">
        <v>67</v>
      </c>
      <c r="G367" s="3">
        <v>241</v>
      </c>
      <c r="H367" s="3">
        <v>1274.8000000000002</v>
      </c>
      <c r="I367" s="1">
        <v>6</v>
      </c>
      <c r="J367" s="30">
        <v>1090.1600000000001</v>
      </c>
      <c r="K367" s="1">
        <v>5.18</v>
      </c>
      <c r="L367" s="1">
        <v>6.55</v>
      </c>
      <c r="M367" s="1">
        <v>11.61</v>
      </c>
      <c r="N367" s="1">
        <v>23</v>
      </c>
      <c r="O367" s="8">
        <v>19</v>
      </c>
      <c r="P367" s="17">
        <v>10.433999999999999</v>
      </c>
      <c r="Q367" s="8">
        <v>222</v>
      </c>
      <c r="R367" s="8">
        <v>6.81</v>
      </c>
      <c r="S367" s="5">
        <v>0.58656330749354002</v>
      </c>
      <c r="T367" s="90">
        <f t="shared" si="14"/>
        <v>22.164000000000001</v>
      </c>
    </row>
    <row r="368" spans="1:20" x14ac:dyDescent="0.25">
      <c r="A368" s="1">
        <v>9006</v>
      </c>
      <c r="B368" s="1" t="s">
        <v>29</v>
      </c>
      <c r="C368" s="1" t="s">
        <v>34</v>
      </c>
      <c r="D368" s="15">
        <v>43706</v>
      </c>
      <c r="E368" s="16">
        <v>9</v>
      </c>
      <c r="F368" s="16">
        <v>67</v>
      </c>
      <c r="G368" s="3">
        <v>241</v>
      </c>
      <c r="H368" s="3">
        <v>1274.8000000000002</v>
      </c>
      <c r="I368" s="1">
        <v>4</v>
      </c>
      <c r="J368" s="30">
        <v>601.33000000000004</v>
      </c>
      <c r="K368" s="1">
        <v>2.6</v>
      </c>
      <c r="L368" s="1">
        <v>3.78</v>
      </c>
      <c r="M368" s="1">
        <v>6.41</v>
      </c>
      <c r="N368" s="1">
        <v>19</v>
      </c>
      <c r="O368" s="8">
        <v>12</v>
      </c>
      <c r="P368" s="17">
        <v>6.5659999999999998</v>
      </c>
      <c r="Q368" s="8">
        <v>165</v>
      </c>
      <c r="R368" s="8">
        <v>4.7300000000000004</v>
      </c>
      <c r="S368" s="5">
        <v>0.73790951638065527</v>
      </c>
      <c r="T368" s="90">
        <f t="shared" si="14"/>
        <v>12.946</v>
      </c>
    </row>
    <row r="369" spans="1:26" x14ac:dyDescent="0.25">
      <c r="A369" s="1">
        <v>9009</v>
      </c>
      <c r="B369" s="1" t="s">
        <v>29</v>
      </c>
      <c r="C369" s="1" t="s">
        <v>31</v>
      </c>
      <c r="D369" s="15">
        <v>43706</v>
      </c>
      <c r="E369" s="16">
        <v>9</v>
      </c>
      <c r="F369" s="16">
        <v>67</v>
      </c>
      <c r="G369" s="3">
        <v>241</v>
      </c>
      <c r="H369" s="3">
        <v>1274.8000000000002</v>
      </c>
      <c r="I369" s="1">
        <v>6</v>
      </c>
      <c r="J369" s="30">
        <v>986.5</v>
      </c>
      <c r="K369" s="1">
        <v>5.32</v>
      </c>
      <c r="L369" s="1">
        <v>7.74</v>
      </c>
      <c r="M369" s="1">
        <v>13.03</v>
      </c>
      <c r="N369" s="1">
        <v>17</v>
      </c>
      <c r="O369" s="8">
        <v>13</v>
      </c>
      <c r="P369" s="17">
        <v>5.6059999999999999</v>
      </c>
      <c r="Q369" s="8">
        <v>129</v>
      </c>
      <c r="R369" s="8">
        <v>3.96</v>
      </c>
      <c r="S369" s="5">
        <v>0.30391404451266307</v>
      </c>
      <c r="T369" s="90">
        <f t="shared" si="14"/>
        <v>18.666</v>
      </c>
    </row>
    <row r="370" spans="1:26" x14ac:dyDescent="0.25">
      <c r="A370" s="1">
        <v>9009</v>
      </c>
      <c r="B370" s="1" t="s">
        <v>29</v>
      </c>
      <c r="C370" s="1" t="s">
        <v>32</v>
      </c>
      <c r="D370" s="15">
        <v>43706</v>
      </c>
      <c r="E370" s="16">
        <v>9</v>
      </c>
      <c r="F370" s="16">
        <v>67</v>
      </c>
      <c r="G370" s="3">
        <v>241</v>
      </c>
      <c r="H370" s="3">
        <v>1274.8000000000002</v>
      </c>
      <c r="I370" s="1">
        <v>4</v>
      </c>
      <c r="J370" s="30">
        <v>570.35</v>
      </c>
      <c r="K370" s="1">
        <v>2.39</v>
      </c>
      <c r="L370" s="1">
        <v>4.07</v>
      </c>
      <c r="M370" s="1">
        <v>6.37</v>
      </c>
      <c r="N370" s="1">
        <v>7</v>
      </c>
      <c r="O370" s="8">
        <v>2</v>
      </c>
      <c r="P370" s="17">
        <v>1.2110000000000001</v>
      </c>
      <c r="Q370" s="8">
        <v>26</v>
      </c>
      <c r="R370" s="8">
        <v>0.89</v>
      </c>
      <c r="S370" s="5">
        <v>0.13971742543171115</v>
      </c>
      <c r="T370" s="90">
        <f t="shared" si="14"/>
        <v>7.6710000000000012</v>
      </c>
    </row>
    <row r="371" spans="1:26" x14ac:dyDescent="0.25">
      <c r="A371" s="1">
        <v>9009</v>
      </c>
      <c r="B371" s="1" t="s">
        <v>29</v>
      </c>
      <c r="C371" s="1" t="s">
        <v>34</v>
      </c>
      <c r="D371" s="15">
        <v>43706</v>
      </c>
      <c r="E371" s="16">
        <v>9</v>
      </c>
      <c r="F371" s="16">
        <v>67</v>
      </c>
      <c r="G371" s="3">
        <v>241</v>
      </c>
      <c r="H371" s="3">
        <v>1274.8000000000002</v>
      </c>
      <c r="I371" s="1">
        <v>6</v>
      </c>
      <c r="J371" s="30">
        <v>1245.07</v>
      </c>
      <c r="K371" s="1">
        <v>5.66</v>
      </c>
      <c r="L371" s="1">
        <v>8.1999999999999993</v>
      </c>
      <c r="M371" s="1">
        <v>13.91</v>
      </c>
      <c r="N371" s="1">
        <v>20</v>
      </c>
      <c r="O371" s="8">
        <v>13</v>
      </c>
      <c r="P371" s="17">
        <v>7.7969999999999997</v>
      </c>
      <c r="Q371" s="8">
        <v>168</v>
      </c>
      <c r="R371" s="8">
        <v>5.38</v>
      </c>
      <c r="S371" s="5">
        <v>0.38677210639827458</v>
      </c>
      <c r="T371" s="90">
        <f t="shared" si="14"/>
        <v>21.657</v>
      </c>
    </row>
    <row r="372" spans="1:26" x14ac:dyDescent="0.25">
      <c r="A372" s="1">
        <v>9009</v>
      </c>
      <c r="B372" s="1" t="s">
        <v>29</v>
      </c>
      <c r="C372" s="1" t="s">
        <v>35</v>
      </c>
      <c r="D372" s="15">
        <v>43706</v>
      </c>
      <c r="E372" s="16">
        <v>9</v>
      </c>
      <c r="F372" s="16">
        <v>67</v>
      </c>
      <c r="G372" s="3">
        <v>241</v>
      </c>
      <c r="H372" s="3">
        <v>1274.8000000000002</v>
      </c>
      <c r="I372" s="1">
        <v>5</v>
      </c>
      <c r="J372" s="30">
        <v>1156.5999999999999</v>
      </c>
      <c r="K372" s="1">
        <v>6.58</v>
      </c>
      <c r="L372" s="1">
        <v>7.95</v>
      </c>
      <c r="M372" s="1">
        <v>14.53</v>
      </c>
      <c r="N372" s="1">
        <v>18</v>
      </c>
      <c r="O372" s="8">
        <v>14</v>
      </c>
      <c r="P372" s="17">
        <v>8.8970000000000002</v>
      </c>
      <c r="Q372" s="8">
        <v>198</v>
      </c>
      <c r="R372" s="8">
        <v>6.36</v>
      </c>
      <c r="S372" s="5">
        <v>0.43771507226428086</v>
      </c>
      <c r="T372" s="90">
        <f t="shared" si="14"/>
        <v>23.427</v>
      </c>
    </row>
    <row r="373" spans="1:26" x14ac:dyDescent="0.25">
      <c r="A373" s="1">
        <v>9004</v>
      </c>
      <c r="B373" s="1" t="s">
        <v>30</v>
      </c>
      <c r="C373" s="1" t="s">
        <v>31</v>
      </c>
      <c r="D373" s="15">
        <v>43706</v>
      </c>
      <c r="E373" s="16">
        <v>9</v>
      </c>
      <c r="F373" s="16">
        <v>67</v>
      </c>
      <c r="G373" s="3">
        <v>241</v>
      </c>
      <c r="H373" s="3">
        <v>1274.8000000000002</v>
      </c>
      <c r="I373" s="1">
        <v>6</v>
      </c>
      <c r="J373" s="30">
        <v>1219.49</v>
      </c>
      <c r="K373" s="1">
        <v>5.6</v>
      </c>
      <c r="L373" s="1">
        <v>6.07</v>
      </c>
      <c r="M373" s="1">
        <v>11.62</v>
      </c>
      <c r="N373" s="1">
        <v>21</v>
      </c>
      <c r="O373" s="8">
        <v>19</v>
      </c>
      <c r="P373" s="17">
        <v>10.551</v>
      </c>
      <c r="Q373" s="8">
        <v>196</v>
      </c>
      <c r="R373" s="8">
        <v>7.72</v>
      </c>
      <c r="S373" s="5">
        <v>0.66437177280550774</v>
      </c>
      <c r="T373" s="90">
        <f t="shared" si="14"/>
        <v>22.221</v>
      </c>
    </row>
    <row r="374" spans="1:26" x14ac:dyDescent="0.25">
      <c r="A374" s="1">
        <v>9004</v>
      </c>
      <c r="B374" s="1" t="s">
        <v>30</v>
      </c>
      <c r="C374" s="1" t="s">
        <v>32</v>
      </c>
      <c r="D374" s="15">
        <v>43706</v>
      </c>
      <c r="E374" s="16">
        <v>9</v>
      </c>
      <c r="F374" s="16">
        <v>67</v>
      </c>
      <c r="G374" s="3">
        <v>241</v>
      </c>
      <c r="H374" s="3">
        <v>1274.8000000000002</v>
      </c>
      <c r="I374" s="1">
        <v>5</v>
      </c>
      <c r="J374" s="30">
        <v>974.04</v>
      </c>
      <c r="K374" s="1">
        <v>4.53</v>
      </c>
      <c r="L374" s="1">
        <v>5.23</v>
      </c>
      <c r="M374" s="1">
        <v>9.69</v>
      </c>
      <c r="N374" s="1">
        <v>8</v>
      </c>
      <c r="O374" s="8">
        <v>17</v>
      </c>
      <c r="P374" s="17">
        <v>7.91</v>
      </c>
      <c r="Q374" s="8">
        <v>145</v>
      </c>
      <c r="R374" s="8">
        <v>5.63</v>
      </c>
      <c r="S374" s="5">
        <v>0.58101135190918474</v>
      </c>
      <c r="T374" s="90">
        <f t="shared" si="14"/>
        <v>17.670000000000002</v>
      </c>
    </row>
    <row r="375" spans="1:26" x14ac:dyDescent="0.25">
      <c r="A375" s="1">
        <v>9004</v>
      </c>
      <c r="B375" s="1" t="s">
        <v>30</v>
      </c>
      <c r="C375" s="1" t="s">
        <v>33</v>
      </c>
      <c r="D375" s="15">
        <v>43706</v>
      </c>
      <c r="E375" s="16">
        <v>9</v>
      </c>
      <c r="F375" s="16">
        <v>67</v>
      </c>
      <c r="G375" s="3">
        <v>241</v>
      </c>
      <c r="H375" s="3">
        <v>1274.8000000000002</v>
      </c>
      <c r="I375" s="1">
        <v>6</v>
      </c>
      <c r="J375" s="30">
        <v>1193.6300000000001</v>
      </c>
      <c r="K375" s="1">
        <v>6.18</v>
      </c>
      <c r="L375" s="1">
        <v>5.9</v>
      </c>
      <c r="M375" s="1">
        <v>11.96</v>
      </c>
      <c r="N375" s="1">
        <v>10</v>
      </c>
      <c r="O375" s="8">
        <v>9</v>
      </c>
      <c r="P375" s="17">
        <v>5.0609999999999999</v>
      </c>
      <c r="Q375" s="8">
        <v>92</v>
      </c>
      <c r="R375" s="8">
        <v>3.68</v>
      </c>
      <c r="S375" s="5">
        <v>0.30769230769230771</v>
      </c>
      <c r="T375" s="90">
        <f t="shared" si="14"/>
        <v>17.140999999999998</v>
      </c>
    </row>
    <row r="376" spans="1:26" x14ac:dyDescent="0.25">
      <c r="A376" s="1">
        <v>9004</v>
      </c>
      <c r="B376" s="1" t="s">
        <v>30</v>
      </c>
      <c r="C376" s="1" t="s">
        <v>34</v>
      </c>
      <c r="D376" s="15">
        <v>43706</v>
      </c>
      <c r="E376" s="16">
        <v>9</v>
      </c>
      <c r="F376" s="16">
        <v>67</v>
      </c>
      <c r="G376" s="3">
        <v>241</v>
      </c>
      <c r="H376" s="3">
        <v>1274.8000000000002</v>
      </c>
      <c r="I376" s="1">
        <v>7</v>
      </c>
      <c r="J376" s="30">
        <v>1368.97</v>
      </c>
      <c r="K376" s="1">
        <v>6.09</v>
      </c>
      <c r="L376" s="1">
        <v>6.28</v>
      </c>
      <c r="M376" s="1">
        <v>12.46</v>
      </c>
      <c r="N376" s="1">
        <v>19</v>
      </c>
      <c r="O376" s="8">
        <v>17</v>
      </c>
      <c r="P376" s="17">
        <v>10.15</v>
      </c>
      <c r="Q376" s="8">
        <v>176</v>
      </c>
      <c r="R376" s="8">
        <v>7.32</v>
      </c>
      <c r="S376" s="5">
        <v>0.5874799357945425</v>
      </c>
      <c r="T376" s="90">
        <f t="shared" si="14"/>
        <v>22.520000000000003</v>
      </c>
    </row>
    <row r="377" spans="1:26" x14ac:dyDescent="0.25">
      <c r="A377" s="1">
        <v>9004</v>
      </c>
      <c r="B377" s="1" t="s">
        <v>30</v>
      </c>
      <c r="C377" s="1" t="s">
        <v>35</v>
      </c>
      <c r="D377" s="15">
        <v>43706</v>
      </c>
      <c r="E377" s="16">
        <v>9</v>
      </c>
      <c r="F377" s="16">
        <v>67</v>
      </c>
      <c r="G377" s="3">
        <v>241</v>
      </c>
      <c r="H377" s="3">
        <v>1274.8000000000002</v>
      </c>
      <c r="I377" s="1">
        <v>5</v>
      </c>
      <c r="J377" s="30">
        <v>834.86</v>
      </c>
      <c r="K377" s="1">
        <v>2.41</v>
      </c>
      <c r="L377" s="1">
        <v>5.87</v>
      </c>
      <c r="M377" s="1">
        <v>8.24</v>
      </c>
      <c r="N377" s="1">
        <v>9</v>
      </c>
      <c r="O377" s="8">
        <v>5</v>
      </c>
      <c r="P377" s="17">
        <v>2.2610000000000001</v>
      </c>
      <c r="Q377" s="8">
        <v>49</v>
      </c>
      <c r="R377" s="8">
        <v>1.68</v>
      </c>
      <c r="S377" s="5">
        <v>0.20388349514563106</v>
      </c>
      <c r="T377" s="90">
        <f t="shared" si="14"/>
        <v>10.541</v>
      </c>
    </row>
    <row r="378" spans="1:26" x14ac:dyDescent="0.25">
      <c r="A378" s="1">
        <v>9005</v>
      </c>
      <c r="B378" s="1" t="s">
        <v>30</v>
      </c>
      <c r="C378" s="1" t="s">
        <v>31</v>
      </c>
      <c r="D378" s="15">
        <v>43706</v>
      </c>
      <c r="E378" s="16">
        <v>9</v>
      </c>
      <c r="F378" s="16">
        <v>67</v>
      </c>
      <c r="G378" s="3">
        <v>241</v>
      </c>
      <c r="H378" s="3">
        <v>1274.8000000000002</v>
      </c>
      <c r="I378" s="1">
        <v>7</v>
      </c>
      <c r="J378" s="30">
        <v>1220.03</v>
      </c>
      <c r="K378" s="1">
        <v>5.43</v>
      </c>
      <c r="L378" s="1">
        <v>5.97</v>
      </c>
      <c r="M378" s="1">
        <v>11.38</v>
      </c>
      <c r="N378" s="1">
        <v>24</v>
      </c>
      <c r="O378" s="8">
        <v>15</v>
      </c>
      <c r="P378" s="17">
        <v>10.167999999999999</v>
      </c>
      <c r="Q378" s="8">
        <v>223</v>
      </c>
      <c r="R378" s="8">
        <v>6.97</v>
      </c>
      <c r="S378" s="5">
        <v>0.61247803163444636</v>
      </c>
      <c r="T378" s="90">
        <f t="shared" si="14"/>
        <v>21.567999999999998</v>
      </c>
    </row>
    <row r="379" spans="1:26" x14ac:dyDescent="0.25">
      <c r="A379" s="1">
        <v>9005</v>
      </c>
      <c r="B379" s="1" t="s">
        <v>30</v>
      </c>
      <c r="C379" s="1" t="s">
        <v>32</v>
      </c>
      <c r="D379" s="15">
        <v>43706</v>
      </c>
      <c r="E379" s="16">
        <v>9</v>
      </c>
      <c r="F379" s="16">
        <v>67</v>
      </c>
      <c r="G379" s="3">
        <v>241</v>
      </c>
      <c r="H379" s="3">
        <v>1274.8000000000002</v>
      </c>
      <c r="I379" s="1">
        <v>6</v>
      </c>
      <c r="J379" s="30">
        <v>1010.8</v>
      </c>
      <c r="K379" s="1">
        <v>5.97</v>
      </c>
      <c r="L379" s="1">
        <v>4.7699999999999996</v>
      </c>
      <c r="M379" s="1">
        <v>10.72</v>
      </c>
      <c r="N379" s="1">
        <v>18</v>
      </c>
      <c r="O379" s="8">
        <v>15</v>
      </c>
      <c r="P379" s="17">
        <v>9.1020000000000003</v>
      </c>
      <c r="Q379" s="8">
        <v>194</v>
      </c>
      <c r="R379" s="8">
        <v>6.56</v>
      </c>
      <c r="S379" s="5">
        <v>0.61194029850746257</v>
      </c>
      <c r="T379" s="90">
        <f t="shared" si="14"/>
        <v>19.841999999999999</v>
      </c>
      <c r="V379"/>
      <c r="W379"/>
      <c r="X379"/>
      <c r="Y379"/>
      <c r="Z379"/>
    </row>
    <row r="380" spans="1:26" x14ac:dyDescent="0.25">
      <c r="A380" s="1">
        <v>9005</v>
      </c>
      <c r="B380" s="1" t="s">
        <v>30</v>
      </c>
      <c r="C380" s="1" t="s">
        <v>33</v>
      </c>
      <c r="D380" s="15">
        <v>43706</v>
      </c>
      <c r="E380" s="16">
        <v>9</v>
      </c>
      <c r="F380" s="16">
        <v>67</v>
      </c>
      <c r="G380" s="3">
        <v>241</v>
      </c>
      <c r="H380" s="3">
        <v>1274.8000000000002</v>
      </c>
      <c r="I380" s="1">
        <v>5</v>
      </c>
      <c r="J380" s="30">
        <v>1334.23</v>
      </c>
      <c r="K380" s="1">
        <v>5.63</v>
      </c>
      <c r="L380" s="1">
        <v>8.89</v>
      </c>
      <c r="M380" s="1">
        <v>14.61</v>
      </c>
      <c r="N380" s="1">
        <v>22</v>
      </c>
      <c r="O380" s="8">
        <v>10</v>
      </c>
      <c r="P380" s="17">
        <v>5.8780000000000001</v>
      </c>
      <c r="Q380" s="8">
        <v>119</v>
      </c>
      <c r="R380" s="8">
        <v>4.32</v>
      </c>
      <c r="S380" s="5">
        <v>0.29568788501026699</v>
      </c>
      <c r="T380" s="90">
        <f t="shared" si="14"/>
        <v>20.398</v>
      </c>
      <c r="V380"/>
      <c r="W380"/>
      <c r="X380"/>
      <c r="Y380"/>
      <c r="Z380"/>
    </row>
    <row r="381" spans="1:26" x14ac:dyDescent="0.25">
      <c r="A381" s="1">
        <v>9005</v>
      </c>
      <c r="B381" s="1" t="s">
        <v>30</v>
      </c>
      <c r="C381" s="1" t="s">
        <v>34</v>
      </c>
      <c r="D381" s="15">
        <v>43706</v>
      </c>
      <c r="E381" s="16">
        <v>9</v>
      </c>
      <c r="F381" s="16">
        <v>67</v>
      </c>
      <c r="G381" s="3">
        <v>241</v>
      </c>
      <c r="H381" s="3">
        <v>1274.8000000000002</v>
      </c>
      <c r="I381" s="1">
        <v>5</v>
      </c>
      <c r="J381" s="30">
        <v>750.35</v>
      </c>
      <c r="K381" s="1">
        <v>3.58</v>
      </c>
      <c r="L381" s="1">
        <v>4.99</v>
      </c>
      <c r="M381" s="1">
        <v>8.68</v>
      </c>
      <c r="N381" s="1">
        <v>21</v>
      </c>
      <c r="O381" s="8">
        <v>11</v>
      </c>
      <c r="P381" s="17">
        <v>7.532</v>
      </c>
      <c r="Q381" s="8">
        <v>185</v>
      </c>
      <c r="R381" s="8">
        <v>5.46</v>
      </c>
      <c r="S381" s="5">
        <v>0.62903225806451613</v>
      </c>
      <c r="T381" s="90">
        <f t="shared" si="14"/>
        <v>16.102</v>
      </c>
      <c r="V381"/>
      <c r="W381"/>
      <c r="X381"/>
      <c r="Y381"/>
      <c r="Z381"/>
    </row>
    <row r="382" spans="1:26" x14ac:dyDescent="0.25">
      <c r="A382" s="1">
        <v>9005</v>
      </c>
      <c r="B382" s="1" t="s">
        <v>30</v>
      </c>
      <c r="C382" s="1" t="s">
        <v>35</v>
      </c>
      <c r="D382" s="15">
        <v>43706</v>
      </c>
      <c r="E382" s="16">
        <v>9</v>
      </c>
      <c r="F382" s="16">
        <v>67</v>
      </c>
      <c r="G382" s="3">
        <v>241</v>
      </c>
      <c r="H382" s="3">
        <v>1274.8000000000002</v>
      </c>
      <c r="I382" s="1">
        <v>3</v>
      </c>
      <c r="J382" s="30">
        <v>653.87</v>
      </c>
      <c r="K382" s="1">
        <v>2.87</v>
      </c>
      <c r="L382" s="1">
        <v>5.4</v>
      </c>
      <c r="M382" s="1">
        <v>8.36</v>
      </c>
      <c r="N382" s="1">
        <v>15</v>
      </c>
      <c r="O382" s="8">
        <v>9</v>
      </c>
      <c r="P382" s="17">
        <v>4.3490000000000002</v>
      </c>
      <c r="Q382" s="8">
        <v>98</v>
      </c>
      <c r="R382" s="8">
        <v>3.13</v>
      </c>
      <c r="S382" s="5">
        <v>0.37440191387559812</v>
      </c>
      <c r="T382" s="90">
        <f t="shared" si="14"/>
        <v>12.619</v>
      </c>
      <c r="V382"/>
      <c r="W382"/>
      <c r="X382"/>
      <c r="Y382"/>
      <c r="Z382"/>
    </row>
    <row r="383" spans="1:26" x14ac:dyDescent="0.25">
      <c r="A383" s="1">
        <v>9011</v>
      </c>
      <c r="B383" s="1" t="s">
        <v>30</v>
      </c>
      <c r="C383" s="1" t="s">
        <v>31</v>
      </c>
      <c r="D383" s="15">
        <v>43706</v>
      </c>
      <c r="E383" s="16">
        <v>9</v>
      </c>
      <c r="F383" s="16">
        <v>67</v>
      </c>
      <c r="G383" s="3">
        <v>241</v>
      </c>
      <c r="H383" s="3">
        <v>1274.8000000000002</v>
      </c>
      <c r="I383" s="1">
        <v>4</v>
      </c>
      <c r="J383" s="30">
        <v>821.02</v>
      </c>
      <c r="K383" s="1">
        <v>2.88</v>
      </c>
      <c r="L383" s="1">
        <v>4.74</v>
      </c>
      <c r="M383" s="1">
        <v>7.65</v>
      </c>
      <c r="N383" s="14">
        <v>9</v>
      </c>
      <c r="O383" s="18">
        <v>7</v>
      </c>
      <c r="P383" s="17">
        <v>4.2240000000000002</v>
      </c>
      <c r="Q383" s="8">
        <v>86</v>
      </c>
      <c r="R383" s="8">
        <v>3.14</v>
      </c>
      <c r="S383" s="5">
        <v>0.41045751633986927</v>
      </c>
      <c r="T383" s="90">
        <f t="shared" si="14"/>
        <v>11.844000000000001</v>
      </c>
      <c r="V383"/>
      <c r="W383"/>
      <c r="X383"/>
      <c r="Y383"/>
      <c r="Z383"/>
    </row>
    <row r="384" spans="1:26" x14ac:dyDescent="0.25">
      <c r="A384" s="1">
        <v>9011</v>
      </c>
      <c r="B384" s="1" t="s">
        <v>30</v>
      </c>
      <c r="C384" s="1" t="s">
        <v>32</v>
      </c>
      <c r="D384" s="15">
        <v>43706</v>
      </c>
      <c r="E384" s="16">
        <v>9</v>
      </c>
      <c r="F384" s="16">
        <v>67</v>
      </c>
      <c r="G384" s="3">
        <v>241</v>
      </c>
      <c r="H384" s="3">
        <v>1274.8000000000002</v>
      </c>
      <c r="I384" s="1">
        <v>5</v>
      </c>
      <c r="J384" s="30">
        <v>1047.76</v>
      </c>
      <c r="K384" s="1">
        <v>4.9400000000000004</v>
      </c>
      <c r="L384" s="1">
        <v>8.6999999999999993</v>
      </c>
      <c r="M384" s="1">
        <v>13.58</v>
      </c>
      <c r="N384" s="1">
        <v>26</v>
      </c>
      <c r="O384" s="8">
        <v>13</v>
      </c>
      <c r="P384" s="17">
        <v>8.6989999999999998</v>
      </c>
      <c r="Q384" s="8">
        <v>174</v>
      </c>
      <c r="R384" s="8">
        <v>6.44</v>
      </c>
      <c r="S384" s="5">
        <v>0.47422680412371138</v>
      </c>
      <c r="T384" s="90">
        <f t="shared" si="14"/>
        <v>22.338999999999999</v>
      </c>
      <c r="V384"/>
      <c r="W384"/>
      <c r="X384"/>
      <c r="Y384"/>
      <c r="Z384"/>
    </row>
    <row r="385" spans="1:26" x14ac:dyDescent="0.25">
      <c r="A385" s="1">
        <v>9011</v>
      </c>
      <c r="B385" s="1" t="s">
        <v>30</v>
      </c>
      <c r="C385" s="1" t="s">
        <v>33</v>
      </c>
      <c r="D385" s="15">
        <v>43706</v>
      </c>
      <c r="E385" s="16">
        <v>9</v>
      </c>
      <c r="F385" s="16">
        <v>67</v>
      </c>
      <c r="G385" s="3">
        <v>241</v>
      </c>
      <c r="H385" s="3">
        <v>1274.8000000000002</v>
      </c>
      <c r="I385" s="1">
        <v>5</v>
      </c>
      <c r="J385" s="30">
        <v>1363.47</v>
      </c>
      <c r="K385" s="1">
        <v>5.23</v>
      </c>
      <c r="L385" s="1">
        <v>9.1</v>
      </c>
      <c r="M385" s="1">
        <v>14.42</v>
      </c>
      <c r="N385" s="1">
        <v>24</v>
      </c>
      <c r="O385" s="8">
        <v>14</v>
      </c>
      <c r="P385" s="17">
        <v>8.032</v>
      </c>
      <c r="Q385" s="8">
        <v>171</v>
      </c>
      <c r="R385" s="8">
        <v>6.1</v>
      </c>
      <c r="S385" s="5">
        <v>0.42302357836338417</v>
      </c>
      <c r="T385" s="90">
        <f t="shared" si="14"/>
        <v>22.362000000000002</v>
      </c>
      <c r="V385"/>
      <c r="W385"/>
      <c r="X385"/>
      <c r="Y385"/>
      <c r="Z385"/>
    </row>
    <row r="386" spans="1:26" x14ac:dyDescent="0.25">
      <c r="A386" s="1">
        <v>9011</v>
      </c>
      <c r="B386" s="1" t="s">
        <v>30</v>
      </c>
      <c r="C386" s="1" t="s">
        <v>34</v>
      </c>
      <c r="D386" s="15">
        <v>43706</v>
      </c>
      <c r="E386" s="16">
        <v>9</v>
      </c>
      <c r="F386" s="16">
        <v>67</v>
      </c>
      <c r="G386" s="3">
        <v>241</v>
      </c>
      <c r="H386" s="3">
        <v>1274.8000000000002</v>
      </c>
      <c r="I386" s="1">
        <v>5</v>
      </c>
      <c r="J386" s="30">
        <v>1269.51</v>
      </c>
      <c r="K386" s="1">
        <v>5.34</v>
      </c>
      <c r="L386" s="1">
        <v>8.3000000000000007</v>
      </c>
      <c r="M386" s="1">
        <v>13.7</v>
      </c>
      <c r="N386" s="1">
        <v>21</v>
      </c>
      <c r="O386" s="8">
        <v>16</v>
      </c>
      <c r="P386" s="17">
        <v>5.1909999999999998</v>
      </c>
      <c r="Q386" s="8">
        <v>92</v>
      </c>
      <c r="R386" s="8">
        <v>3.67</v>
      </c>
      <c r="S386" s="5">
        <v>0.26788321167883211</v>
      </c>
      <c r="T386" s="90">
        <f t="shared" si="14"/>
        <v>18.831</v>
      </c>
      <c r="V386"/>
      <c r="W386"/>
      <c r="X386"/>
      <c r="Y386"/>
      <c r="Z386"/>
    </row>
    <row r="387" spans="1:26" x14ac:dyDescent="0.25">
      <c r="A387" s="9">
        <v>9001</v>
      </c>
      <c r="B387" s="1" t="s">
        <v>23</v>
      </c>
      <c r="C387" s="9" t="s">
        <v>31</v>
      </c>
      <c r="D387" s="20">
        <v>43717</v>
      </c>
      <c r="E387" s="21">
        <v>10</v>
      </c>
      <c r="F387" s="21">
        <v>77</v>
      </c>
      <c r="G387" s="3">
        <v>252</v>
      </c>
      <c r="H387" s="3">
        <v>1470.4000000000005</v>
      </c>
      <c r="I387" s="9">
        <v>8</v>
      </c>
      <c r="J387" s="5">
        <v>988.02</v>
      </c>
      <c r="K387" s="9">
        <v>4.82</v>
      </c>
      <c r="L387" s="1">
        <v>6.0299999999999994</v>
      </c>
      <c r="M387" s="9">
        <v>10.85</v>
      </c>
      <c r="N387" s="9">
        <v>8</v>
      </c>
      <c r="O387" s="8">
        <v>7</v>
      </c>
      <c r="P387" s="8">
        <v>2.66</v>
      </c>
      <c r="Q387" s="9">
        <v>59</v>
      </c>
      <c r="R387" s="9">
        <v>1.5499999999999998</v>
      </c>
      <c r="S387" s="5">
        <v>0.14285714285714285</v>
      </c>
      <c r="T387" s="90">
        <f t="shared" si="14"/>
        <v>13.51</v>
      </c>
      <c r="V387"/>
      <c r="W387"/>
      <c r="X387"/>
      <c r="Y387"/>
      <c r="Z387"/>
    </row>
    <row r="388" spans="1:26" x14ac:dyDescent="0.25">
      <c r="A388" s="9">
        <v>9001</v>
      </c>
      <c r="B388" s="1" t="s">
        <v>23</v>
      </c>
      <c r="C388" s="9" t="s">
        <v>32</v>
      </c>
      <c r="D388" s="20">
        <v>43717</v>
      </c>
      <c r="E388" s="21">
        <v>10</v>
      </c>
      <c r="F388" s="21">
        <v>77</v>
      </c>
      <c r="G388" s="3">
        <v>252</v>
      </c>
      <c r="H388" s="3">
        <v>1470.4000000000005</v>
      </c>
      <c r="I388" s="9">
        <v>9</v>
      </c>
      <c r="J388" s="5">
        <v>1014.93</v>
      </c>
      <c r="K388" s="9">
        <v>5.78</v>
      </c>
      <c r="L388" s="1">
        <v>6.63</v>
      </c>
      <c r="M388" s="9">
        <v>12.41</v>
      </c>
      <c r="N388" s="9">
        <v>18</v>
      </c>
      <c r="O388" s="8">
        <v>12</v>
      </c>
      <c r="P388" s="8">
        <v>4.8499999999999996</v>
      </c>
      <c r="Q388" s="9">
        <v>112</v>
      </c>
      <c r="R388" s="9">
        <v>3.57</v>
      </c>
      <c r="S388" s="5">
        <v>0.28767123287671231</v>
      </c>
      <c r="T388" s="90">
        <f t="shared" si="14"/>
        <v>17.259999999999998</v>
      </c>
      <c r="V388"/>
      <c r="W388"/>
      <c r="X388"/>
      <c r="Y388"/>
      <c r="Z388"/>
    </row>
    <row r="389" spans="1:26" x14ac:dyDescent="0.25">
      <c r="A389" s="9">
        <v>9001</v>
      </c>
      <c r="B389" s="1" t="s">
        <v>23</v>
      </c>
      <c r="C389" s="9" t="s">
        <v>33</v>
      </c>
      <c r="D389" s="20">
        <v>43717</v>
      </c>
      <c r="E389" s="21">
        <v>10</v>
      </c>
      <c r="F389" s="21">
        <v>77</v>
      </c>
      <c r="G389" s="3">
        <v>252</v>
      </c>
      <c r="H389" s="3">
        <v>1470.4000000000005</v>
      </c>
      <c r="I389" s="9">
        <v>4</v>
      </c>
      <c r="J389" s="5">
        <v>594.22</v>
      </c>
      <c r="K389" s="9">
        <v>3.46</v>
      </c>
      <c r="L389" s="1">
        <v>6.9300000000000006</v>
      </c>
      <c r="M389" s="9">
        <v>10.39</v>
      </c>
      <c r="N389" s="9">
        <v>15</v>
      </c>
      <c r="O389" s="8">
        <v>15</v>
      </c>
      <c r="P389" s="8">
        <v>7.96</v>
      </c>
      <c r="Q389" s="9">
        <v>159</v>
      </c>
      <c r="R389" s="9">
        <v>6.0299999999999994</v>
      </c>
      <c r="S389" s="5">
        <v>0.58036573628488919</v>
      </c>
      <c r="T389" s="90">
        <f t="shared" si="14"/>
        <v>18.350000000000001</v>
      </c>
      <c r="V389"/>
      <c r="W389"/>
      <c r="X389"/>
      <c r="Y389"/>
      <c r="Z389"/>
    </row>
    <row r="390" spans="1:26" x14ac:dyDescent="0.25">
      <c r="A390" s="9">
        <v>9001</v>
      </c>
      <c r="B390" s="1" t="s">
        <v>23</v>
      </c>
      <c r="C390" s="9" t="s">
        <v>35</v>
      </c>
      <c r="D390" s="20">
        <v>43717</v>
      </c>
      <c r="E390" s="21">
        <v>10</v>
      </c>
      <c r="F390" s="21">
        <v>77</v>
      </c>
      <c r="G390" s="3">
        <v>252</v>
      </c>
      <c r="H390" s="3">
        <v>1470.4000000000005</v>
      </c>
      <c r="I390" s="9">
        <v>6</v>
      </c>
      <c r="J390" s="5">
        <v>987.11</v>
      </c>
      <c r="K390" s="9">
        <v>5.33</v>
      </c>
      <c r="L390" s="1">
        <v>7.8000000000000007</v>
      </c>
      <c r="M390" s="9">
        <v>13.13</v>
      </c>
      <c r="N390" s="9">
        <v>16</v>
      </c>
      <c r="O390" s="8">
        <v>15</v>
      </c>
      <c r="P390" s="8">
        <v>6.66</v>
      </c>
      <c r="Q390" s="9">
        <v>139</v>
      </c>
      <c r="R390" s="9">
        <v>5.05</v>
      </c>
      <c r="S390" s="5">
        <v>0.38461538461538458</v>
      </c>
      <c r="T390" s="90">
        <f t="shared" si="14"/>
        <v>19.79</v>
      </c>
      <c r="V390"/>
      <c r="W390"/>
      <c r="X390"/>
      <c r="Y390"/>
      <c r="Z390"/>
    </row>
    <row r="391" spans="1:26" x14ac:dyDescent="0.25">
      <c r="A391" s="9">
        <v>9008</v>
      </c>
      <c r="B391" s="1" t="s">
        <v>23</v>
      </c>
      <c r="C391" s="9" t="s">
        <v>31</v>
      </c>
      <c r="D391" s="20">
        <v>43717</v>
      </c>
      <c r="E391" s="21">
        <v>10</v>
      </c>
      <c r="F391" s="21">
        <v>77</v>
      </c>
      <c r="G391" s="3">
        <v>252</v>
      </c>
      <c r="H391" s="3">
        <v>1470.4000000000005</v>
      </c>
      <c r="I391" s="9">
        <v>4</v>
      </c>
      <c r="J391" s="5">
        <v>835.3</v>
      </c>
      <c r="K391" s="9">
        <v>5.17</v>
      </c>
      <c r="L391" s="1">
        <v>9.06</v>
      </c>
      <c r="M391" s="9">
        <v>14.23</v>
      </c>
      <c r="N391" s="9">
        <v>12</v>
      </c>
      <c r="O391" s="8">
        <v>12</v>
      </c>
      <c r="P391" s="8">
        <v>4.6900000000000004</v>
      </c>
      <c r="Q391" s="9">
        <v>100</v>
      </c>
      <c r="R391" s="9">
        <v>3.41</v>
      </c>
      <c r="S391" s="5">
        <v>0.23963457484188336</v>
      </c>
      <c r="T391" s="90">
        <f t="shared" si="14"/>
        <v>18.920000000000002</v>
      </c>
      <c r="V391"/>
      <c r="W391"/>
      <c r="X391"/>
      <c r="Y391"/>
      <c r="Z391"/>
    </row>
    <row r="392" spans="1:26" x14ac:dyDescent="0.25">
      <c r="A392" s="9">
        <v>9008</v>
      </c>
      <c r="B392" s="1" t="s">
        <v>23</v>
      </c>
      <c r="C392" s="9" t="s">
        <v>32</v>
      </c>
      <c r="D392" s="20">
        <v>43717</v>
      </c>
      <c r="E392" s="21">
        <v>10</v>
      </c>
      <c r="F392" s="21">
        <v>77</v>
      </c>
      <c r="G392" s="3">
        <v>252</v>
      </c>
      <c r="H392" s="3">
        <v>1470.4000000000005</v>
      </c>
      <c r="I392" s="9">
        <v>6</v>
      </c>
      <c r="J392" s="5">
        <v>909.41</v>
      </c>
      <c r="K392" s="9">
        <v>5.64</v>
      </c>
      <c r="L392" s="1">
        <v>7.5000000000000009</v>
      </c>
      <c r="M392" s="9">
        <v>13.14</v>
      </c>
      <c r="N392" s="9">
        <v>16</v>
      </c>
      <c r="O392" s="8">
        <v>5</v>
      </c>
      <c r="P392" s="8">
        <v>2.8</v>
      </c>
      <c r="Q392" s="9">
        <v>57</v>
      </c>
      <c r="R392" s="9">
        <v>2.1</v>
      </c>
      <c r="S392" s="5">
        <v>0.15981735159817351</v>
      </c>
      <c r="T392" s="90">
        <f t="shared" si="14"/>
        <v>15.940000000000001</v>
      </c>
      <c r="V392"/>
      <c r="W392"/>
      <c r="X392"/>
      <c r="Y392"/>
      <c r="Z392"/>
    </row>
    <row r="393" spans="1:26" x14ac:dyDescent="0.25">
      <c r="A393" s="9">
        <v>9008</v>
      </c>
      <c r="B393" s="1" t="s">
        <v>23</v>
      </c>
      <c r="C393" s="9" t="s">
        <v>33</v>
      </c>
      <c r="D393" s="20">
        <v>43717</v>
      </c>
      <c r="E393" s="21">
        <v>10</v>
      </c>
      <c r="F393" s="21">
        <v>77</v>
      </c>
      <c r="G393" s="3">
        <v>252</v>
      </c>
      <c r="H393" s="3">
        <v>1470.4000000000005</v>
      </c>
      <c r="I393" s="9">
        <v>5</v>
      </c>
      <c r="J393" s="5">
        <v>919.04</v>
      </c>
      <c r="K393" s="9">
        <v>4.54</v>
      </c>
      <c r="L393" s="1">
        <v>7.71</v>
      </c>
      <c r="M393" s="9">
        <v>12.25</v>
      </c>
      <c r="N393" s="9">
        <v>6</v>
      </c>
      <c r="O393" s="8">
        <v>14</v>
      </c>
      <c r="P393" s="8">
        <v>5.8999999999999995</v>
      </c>
      <c r="Q393" s="9">
        <v>117</v>
      </c>
      <c r="R393" s="9">
        <v>4.1500000000000004</v>
      </c>
      <c r="S393" s="5">
        <v>0.33877551020408164</v>
      </c>
      <c r="T393" s="90">
        <f t="shared" si="14"/>
        <v>18.149999999999999</v>
      </c>
      <c r="V393"/>
      <c r="W393"/>
      <c r="X393"/>
      <c r="Y393"/>
      <c r="Z393"/>
    </row>
    <row r="394" spans="1:26" x14ac:dyDescent="0.25">
      <c r="A394" s="9">
        <v>9008</v>
      </c>
      <c r="B394" s="1" t="s">
        <v>23</v>
      </c>
      <c r="C394" s="9" t="s">
        <v>34</v>
      </c>
      <c r="D394" s="20">
        <v>43717</v>
      </c>
      <c r="E394" s="21">
        <v>10</v>
      </c>
      <c r="F394" s="21">
        <v>77</v>
      </c>
      <c r="G394" s="3">
        <v>252</v>
      </c>
      <c r="H394" s="3">
        <v>1470.4000000000005</v>
      </c>
      <c r="I394" s="9">
        <v>7</v>
      </c>
      <c r="J394" s="5">
        <v>1230.18</v>
      </c>
      <c r="K394" s="9">
        <v>8.41</v>
      </c>
      <c r="L394" s="1">
        <v>8.5599999999999987</v>
      </c>
      <c r="M394" s="9">
        <v>16.97</v>
      </c>
      <c r="N394" s="9">
        <v>33</v>
      </c>
      <c r="O394" s="8">
        <v>26</v>
      </c>
      <c r="P394" s="8">
        <v>11.739999999999998</v>
      </c>
      <c r="Q394" s="9">
        <v>234</v>
      </c>
      <c r="R394" s="9">
        <v>8.69</v>
      </c>
      <c r="S394" s="5">
        <v>0.51208014142604596</v>
      </c>
      <c r="T394" s="90">
        <f t="shared" si="14"/>
        <v>28.709999999999997</v>
      </c>
      <c r="V394"/>
      <c r="W394"/>
      <c r="X394"/>
      <c r="Y394"/>
      <c r="Z394"/>
    </row>
    <row r="395" spans="1:26" x14ac:dyDescent="0.25">
      <c r="A395" s="9">
        <v>9008</v>
      </c>
      <c r="B395" s="1" t="s">
        <v>23</v>
      </c>
      <c r="C395" s="9" t="s">
        <v>35</v>
      </c>
      <c r="D395" s="20">
        <v>43717</v>
      </c>
      <c r="E395" s="21">
        <v>10</v>
      </c>
      <c r="F395" s="21">
        <v>77</v>
      </c>
      <c r="G395" s="3">
        <v>252</v>
      </c>
      <c r="H395" s="3">
        <v>1470.4000000000005</v>
      </c>
      <c r="I395" s="9">
        <v>7</v>
      </c>
      <c r="J395" s="5">
        <v>1026.03</v>
      </c>
      <c r="K395" s="9">
        <v>5.72</v>
      </c>
      <c r="L395" s="1">
        <v>6.7299999999999995</v>
      </c>
      <c r="M395" s="9">
        <v>12.45</v>
      </c>
      <c r="N395" s="9">
        <v>22</v>
      </c>
      <c r="O395" s="8">
        <v>12</v>
      </c>
      <c r="P395" s="8">
        <v>5.4300000000000006</v>
      </c>
      <c r="Q395" s="9">
        <v>104</v>
      </c>
      <c r="R395" s="9">
        <v>3.99</v>
      </c>
      <c r="S395" s="5">
        <v>0.32048192771084338</v>
      </c>
      <c r="T395" s="90">
        <f t="shared" si="14"/>
        <v>17.88</v>
      </c>
      <c r="V395"/>
      <c r="W395"/>
      <c r="X395"/>
      <c r="Y395"/>
      <c r="Z395"/>
    </row>
    <row r="396" spans="1:26" x14ac:dyDescent="0.25">
      <c r="A396" s="9">
        <v>9010</v>
      </c>
      <c r="B396" s="1" t="s">
        <v>23</v>
      </c>
      <c r="C396" s="9" t="s">
        <v>32</v>
      </c>
      <c r="D396" s="20">
        <v>43717</v>
      </c>
      <c r="E396" s="21">
        <v>10</v>
      </c>
      <c r="F396" s="21">
        <v>77</v>
      </c>
      <c r="G396" s="3">
        <v>252</v>
      </c>
      <c r="H396" s="3">
        <v>1470.4000000000005</v>
      </c>
      <c r="I396" s="9">
        <v>4</v>
      </c>
      <c r="J396" s="5">
        <v>303.48</v>
      </c>
      <c r="K396" s="9">
        <v>1.48</v>
      </c>
      <c r="L396" s="1">
        <v>4.9600000000000009</v>
      </c>
      <c r="M396" s="9">
        <v>6.44</v>
      </c>
      <c r="N396" s="9">
        <v>18</v>
      </c>
      <c r="O396" s="8">
        <v>15</v>
      </c>
      <c r="P396" s="8">
        <v>5.68</v>
      </c>
      <c r="Q396" s="9">
        <v>132</v>
      </c>
      <c r="R396" s="9">
        <v>4.1900000000000004</v>
      </c>
      <c r="S396" s="5">
        <v>0.65062111801242239</v>
      </c>
      <c r="T396" s="90">
        <f t="shared" ref="T396:T439" si="15">SUM(K396,L396,P396)</f>
        <v>12.120000000000001</v>
      </c>
      <c r="V396"/>
      <c r="W396"/>
      <c r="X396"/>
      <c r="Y396"/>
      <c r="Z396"/>
    </row>
    <row r="397" spans="1:26" x14ac:dyDescent="0.25">
      <c r="A397" s="9">
        <v>9010</v>
      </c>
      <c r="B397" s="1" t="s">
        <v>23</v>
      </c>
      <c r="C397" s="9" t="s">
        <v>33</v>
      </c>
      <c r="D397" s="20">
        <v>43717</v>
      </c>
      <c r="E397" s="21">
        <v>10</v>
      </c>
      <c r="F397" s="21">
        <v>77</v>
      </c>
      <c r="G397" s="3">
        <v>252</v>
      </c>
      <c r="H397" s="3">
        <v>1470.4000000000005</v>
      </c>
      <c r="I397" s="9">
        <v>5</v>
      </c>
      <c r="J397" s="5">
        <v>842.64</v>
      </c>
      <c r="K397" s="9">
        <v>5.24</v>
      </c>
      <c r="L397" s="1">
        <v>8.68</v>
      </c>
      <c r="M397" s="9">
        <v>13.92</v>
      </c>
      <c r="N397" s="9">
        <v>32</v>
      </c>
      <c r="O397" s="8">
        <v>21</v>
      </c>
      <c r="P397" s="8">
        <v>7.98</v>
      </c>
      <c r="Q397" s="9">
        <v>164</v>
      </c>
      <c r="R397" s="9">
        <v>5.4799999999999995</v>
      </c>
      <c r="S397" s="5">
        <v>0.39367816091954022</v>
      </c>
      <c r="T397" s="90">
        <f t="shared" si="15"/>
        <v>21.9</v>
      </c>
      <c r="V397"/>
      <c r="W397"/>
      <c r="X397"/>
      <c r="Y397"/>
      <c r="Z397"/>
    </row>
    <row r="398" spans="1:26" x14ac:dyDescent="0.25">
      <c r="A398" s="9">
        <v>9010</v>
      </c>
      <c r="B398" s="1" t="s">
        <v>23</v>
      </c>
      <c r="C398" s="9" t="s">
        <v>34</v>
      </c>
      <c r="D398" s="20">
        <v>43717</v>
      </c>
      <c r="E398" s="21">
        <v>10</v>
      </c>
      <c r="F398" s="21">
        <v>77</v>
      </c>
      <c r="G398" s="3">
        <v>252</v>
      </c>
      <c r="H398" s="3">
        <v>1470.4000000000005</v>
      </c>
      <c r="I398" s="9">
        <v>6</v>
      </c>
      <c r="J398" s="5">
        <v>1535.48</v>
      </c>
      <c r="K398" s="9">
        <v>9.2200000000000006</v>
      </c>
      <c r="L398" s="1">
        <v>11.709999999999999</v>
      </c>
      <c r="M398" s="9">
        <v>20.93</v>
      </c>
      <c r="N398" s="9">
        <v>29</v>
      </c>
      <c r="O398" s="8">
        <v>27</v>
      </c>
      <c r="P398" s="8">
        <v>12.18</v>
      </c>
      <c r="Q398" s="9">
        <v>251</v>
      </c>
      <c r="R398" s="9">
        <v>8.7900000000000009</v>
      </c>
      <c r="S398" s="5">
        <v>0.41997133301481132</v>
      </c>
      <c r="T398" s="90">
        <f t="shared" si="15"/>
        <v>33.11</v>
      </c>
      <c r="V398"/>
      <c r="W398"/>
      <c r="X398"/>
      <c r="Y398"/>
      <c r="Z398"/>
    </row>
    <row r="399" spans="1:26" x14ac:dyDescent="0.25">
      <c r="A399" s="9">
        <v>9010</v>
      </c>
      <c r="B399" s="1" t="s">
        <v>23</v>
      </c>
      <c r="C399" s="9" t="s">
        <v>35</v>
      </c>
      <c r="D399" s="20">
        <v>43717</v>
      </c>
      <c r="E399" s="21">
        <v>10</v>
      </c>
      <c r="F399" s="21">
        <v>77</v>
      </c>
      <c r="G399" s="3">
        <v>252</v>
      </c>
      <c r="H399" s="3">
        <v>1470.4000000000005</v>
      </c>
      <c r="I399" s="9">
        <v>5</v>
      </c>
      <c r="J399" s="5">
        <v>789.78</v>
      </c>
      <c r="K399" s="9">
        <v>3.7</v>
      </c>
      <c r="L399" s="1">
        <v>6.87</v>
      </c>
      <c r="M399" s="9">
        <v>10.57</v>
      </c>
      <c r="N399" s="9">
        <v>7</v>
      </c>
      <c r="O399" s="8">
        <v>17</v>
      </c>
      <c r="P399" s="8">
        <v>7.9</v>
      </c>
      <c r="Q399" s="9">
        <v>174</v>
      </c>
      <c r="R399" s="9">
        <v>5.87</v>
      </c>
      <c r="S399" s="5">
        <v>0.55534531693472089</v>
      </c>
      <c r="T399" s="90">
        <f t="shared" si="15"/>
        <v>18.47</v>
      </c>
      <c r="V399"/>
      <c r="W399"/>
      <c r="X399"/>
      <c r="Y399"/>
      <c r="Z399"/>
    </row>
    <row r="400" spans="1:26" x14ac:dyDescent="0.25">
      <c r="A400" s="9">
        <v>9002</v>
      </c>
      <c r="B400" s="1" t="s">
        <v>28</v>
      </c>
      <c r="C400" s="9" t="s">
        <v>31</v>
      </c>
      <c r="D400" s="20">
        <v>43717</v>
      </c>
      <c r="E400" s="21">
        <v>10</v>
      </c>
      <c r="F400" s="21">
        <v>77</v>
      </c>
      <c r="G400" s="3">
        <v>252</v>
      </c>
      <c r="H400" s="3">
        <v>1470.4000000000005</v>
      </c>
      <c r="I400" s="9">
        <v>4</v>
      </c>
      <c r="J400" s="5">
        <v>761.26</v>
      </c>
      <c r="K400" s="9">
        <v>4.8899999999999997</v>
      </c>
      <c r="L400" s="1">
        <v>5.54</v>
      </c>
      <c r="M400" s="9">
        <v>10.43</v>
      </c>
      <c r="N400" s="9">
        <v>11</v>
      </c>
      <c r="O400" s="8">
        <v>11</v>
      </c>
      <c r="P400" s="8">
        <v>5.76</v>
      </c>
      <c r="Q400" s="9">
        <v>125</v>
      </c>
      <c r="R400" s="9">
        <v>5.25</v>
      </c>
      <c r="S400" s="5">
        <v>0.50335570469798663</v>
      </c>
      <c r="T400" s="90">
        <f t="shared" si="15"/>
        <v>16.189999999999998</v>
      </c>
      <c r="V400"/>
      <c r="W400"/>
      <c r="X400"/>
      <c r="Y400"/>
      <c r="Z400"/>
    </row>
    <row r="401" spans="1:26" x14ac:dyDescent="0.25">
      <c r="A401" s="9">
        <v>9002</v>
      </c>
      <c r="B401" s="1" t="s">
        <v>28</v>
      </c>
      <c r="C401" s="9" t="s">
        <v>32</v>
      </c>
      <c r="D401" s="20">
        <v>43717</v>
      </c>
      <c r="E401" s="21">
        <v>10</v>
      </c>
      <c r="F401" s="21">
        <v>77</v>
      </c>
      <c r="G401" s="3">
        <v>252</v>
      </c>
      <c r="H401" s="3">
        <v>1470.4000000000005</v>
      </c>
      <c r="I401" s="9">
        <v>4</v>
      </c>
      <c r="J401" s="5">
        <v>718.1</v>
      </c>
      <c r="K401" s="9">
        <v>3.47</v>
      </c>
      <c r="L401" s="1">
        <v>4.17</v>
      </c>
      <c r="M401" s="9">
        <v>7.64</v>
      </c>
      <c r="N401" s="9">
        <v>10</v>
      </c>
      <c r="O401" s="8">
        <v>10</v>
      </c>
      <c r="P401" s="8">
        <v>5.0599999999999996</v>
      </c>
      <c r="Q401" s="9">
        <v>97</v>
      </c>
      <c r="R401" s="9">
        <v>3.83</v>
      </c>
      <c r="S401" s="5">
        <v>0.50130890052356025</v>
      </c>
      <c r="T401" s="90">
        <f t="shared" si="15"/>
        <v>12.7</v>
      </c>
      <c r="V401"/>
      <c r="W401"/>
      <c r="X401"/>
      <c r="Y401"/>
      <c r="Z401"/>
    </row>
    <row r="402" spans="1:26" x14ac:dyDescent="0.25">
      <c r="A402" s="9">
        <v>9002</v>
      </c>
      <c r="B402" s="1" t="s">
        <v>28</v>
      </c>
      <c r="C402" s="9" t="s">
        <v>33</v>
      </c>
      <c r="D402" s="20">
        <v>43717</v>
      </c>
      <c r="E402" s="21">
        <v>10</v>
      </c>
      <c r="F402" s="21">
        <v>77</v>
      </c>
      <c r="G402" s="3">
        <v>252</v>
      </c>
      <c r="H402" s="3">
        <v>1470.4000000000005</v>
      </c>
      <c r="I402" s="9">
        <v>6</v>
      </c>
      <c r="J402" s="5">
        <v>771.04</v>
      </c>
      <c r="K402" s="9">
        <v>2.9</v>
      </c>
      <c r="L402" s="1">
        <v>5.09</v>
      </c>
      <c r="M402" s="9">
        <v>7.99</v>
      </c>
      <c r="N402" s="9">
        <v>9</v>
      </c>
      <c r="O402" s="8">
        <v>9</v>
      </c>
      <c r="P402" s="8">
        <v>3.2</v>
      </c>
      <c r="Q402" s="9">
        <v>64</v>
      </c>
      <c r="R402" s="9">
        <v>2.5</v>
      </c>
      <c r="S402" s="5">
        <v>0.31289111389236546</v>
      </c>
      <c r="T402" s="90">
        <f t="shared" si="15"/>
        <v>11.190000000000001</v>
      </c>
      <c r="V402"/>
      <c r="W402"/>
      <c r="X402"/>
      <c r="Y402"/>
      <c r="Z402"/>
    </row>
    <row r="403" spans="1:26" x14ac:dyDescent="0.25">
      <c r="A403" s="9">
        <v>9002</v>
      </c>
      <c r="B403" s="1" t="s">
        <v>28</v>
      </c>
      <c r="C403" s="9" t="s">
        <v>34</v>
      </c>
      <c r="D403" s="20">
        <v>43717</v>
      </c>
      <c r="E403" s="21">
        <v>10</v>
      </c>
      <c r="F403" s="21">
        <v>77</v>
      </c>
      <c r="G403" s="3">
        <v>252</v>
      </c>
      <c r="H403" s="3">
        <v>1470.4000000000005</v>
      </c>
      <c r="I403" s="9">
        <v>8</v>
      </c>
      <c r="J403" s="5">
        <v>1254.5999999999999</v>
      </c>
      <c r="K403" s="9">
        <v>6.14</v>
      </c>
      <c r="L403" s="1">
        <v>5.7700000000000005</v>
      </c>
      <c r="M403" s="9">
        <v>11.91</v>
      </c>
      <c r="N403" s="9">
        <v>14</v>
      </c>
      <c r="O403" s="8">
        <v>12</v>
      </c>
      <c r="P403" s="8">
        <v>6.24</v>
      </c>
      <c r="Q403" s="9">
        <v>125</v>
      </c>
      <c r="R403" s="9">
        <v>5.07</v>
      </c>
      <c r="S403" s="5">
        <v>0.4256926952141058</v>
      </c>
      <c r="T403" s="90">
        <f t="shared" si="15"/>
        <v>18.149999999999999</v>
      </c>
      <c r="V403"/>
      <c r="W403"/>
      <c r="X403"/>
      <c r="Y403"/>
      <c r="Z403"/>
    </row>
    <row r="404" spans="1:26" x14ac:dyDescent="0.25">
      <c r="A404" s="9">
        <v>9002</v>
      </c>
      <c r="B404" s="1" t="s">
        <v>28</v>
      </c>
      <c r="C404" s="9" t="s">
        <v>35</v>
      </c>
      <c r="D404" s="20">
        <v>43717</v>
      </c>
      <c r="E404" s="21">
        <v>10</v>
      </c>
      <c r="F404" s="21">
        <v>77</v>
      </c>
      <c r="G404" s="3">
        <v>252</v>
      </c>
      <c r="H404" s="3">
        <v>1470.4000000000005</v>
      </c>
      <c r="I404" s="9">
        <v>5</v>
      </c>
      <c r="J404" s="5">
        <v>1047.96</v>
      </c>
      <c r="K404" s="9">
        <v>5.05</v>
      </c>
      <c r="L404" s="1">
        <v>6.7299999999999995</v>
      </c>
      <c r="M404" s="9">
        <v>11.78</v>
      </c>
      <c r="N404" s="9">
        <v>13</v>
      </c>
      <c r="O404" s="8">
        <v>11</v>
      </c>
      <c r="P404" s="8">
        <v>8.48</v>
      </c>
      <c r="Q404" s="9">
        <v>151</v>
      </c>
      <c r="R404" s="9">
        <v>6.45</v>
      </c>
      <c r="S404" s="5">
        <v>0.54753820033955858</v>
      </c>
      <c r="T404" s="90">
        <f t="shared" si="15"/>
        <v>20.259999999999998</v>
      </c>
      <c r="V404"/>
      <c r="W404"/>
      <c r="X404"/>
      <c r="Y404"/>
      <c r="Z404"/>
    </row>
    <row r="405" spans="1:26" x14ac:dyDescent="0.25">
      <c r="A405" s="9">
        <v>9007</v>
      </c>
      <c r="B405" s="1" t="s">
        <v>28</v>
      </c>
      <c r="C405" s="9" t="s">
        <v>32</v>
      </c>
      <c r="D405" s="20">
        <v>43717</v>
      </c>
      <c r="E405" s="21">
        <v>10</v>
      </c>
      <c r="F405" s="21">
        <v>77</v>
      </c>
      <c r="G405" s="3">
        <v>252</v>
      </c>
      <c r="H405" s="3">
        <v>1470.4000000000005</v>
      </c>
      <c r="I405" s="9">
        <v>5</v>
      </c>
      <c r="J405" s="5">
        <v>637.5</v>
      </c>
      <c r="K405" s="9">
        <v>3.4</v>
      </c>
      <c r="L405" s="1">
        <v>5.41</v>
      </c>
      <c r="M405" s="9">
        <v>8.81</v>
      </c>
      <c r="N405" s="9">
        <v>7</v>
      </c>
      <c r="O405" s="8">
        <v>9</v>
      </c>
      <c r="P405" s="8">
        <v>5.57</v>
      </c>
      <c r="Q405" s="9">
        <v>115</v>
      </c>
      <c r="R405" s="9">
        <v>4.4800000000000004</v>
      </c>
      <c r="S405" s="5">
        <v>0.50851305334846764</v>
      </c>
      <c r="T405" s="90">
        <f t="shared" si="15"/>
        <v>14.38</v>
      </c>
      <c r="V405"/>
      <c r="W405"/>
      <c r="X405"/>
      <c r="Y405"/>
      <c r="Z405"/>
    </row>
    <row r="406" spans="1:26" x14ac:dyDescent="0.25">
      <c r="A406" s="9">
        <v>9007</v>
      </c>
      <c r="B406" s="1" t="s">
        <v>28</v>
      </c>
      <c r="C406" s="9" t="s">
        <v>33</v>
      </c>
      <c r="D406" s="20">
        <v>43717</v>
      </c>
      <c r="E406" s="21">
        <v>10</v>
      </c>
      <c r="F406" s="21">
        <v>77</v>
      </c>
      <c r="G406" s="3">
        <v>252</v>
      </c>
      <c r="H406" s="3">
        <v>1470.4000000000005</v>
      </c>
      <c r="I406" s="9">
        <v>5</v>
      </c>
      <c r="J406" s="5">
        <v>931.82</v>
      </c>
      <c r="K406" s="9">
        <v>5.33</v>
      </c>
      <c r="L406" s="1">
        <v>5.67</v>
      </c>
      <c r="M406" s="9">
        <v>11</v>
      </c>
      <c r="N406" s="9">
        <v>20</v>
      </c>
      <c r="O406" s="8">
        <v>6</v>
      </c>
      <c r="P406" s="8">
        <v>4.92</v>
      </c>
      <c r="Q406" s="9">
        <v>86</v>
      </c>
      <c r="R406" s="9">
        <v>3.87</v>
      </c>
      <c r="S406" s="5">
        <v>0.35181818181818181</v>
      </c>
      <c r="T406" s="90">
        <f t="shared" si="15"/>
        <v>15.92</v>
      </c>
      <c r="V406"/>
      <c r="W406"/>
      <c r="X406"/>
      <c r="Y406"/>
      <c r="Z406"/>
    </row>
    <row r="407" spans="1:26" x14ac:dyDescent="0.25">
      <c r="A407" s="9">
        <v>9007</v>
      </c>
      <c r="B407" s="1" t="s">
        <v>28</v>
      </c>
      <c r="C407" s="9" t="s">
        <v>34</v>
      </c>
      <c r="D407" s="20">
        <v>43717</v>
      </c>
      <c r="E407" s="21">
        <v>10</v>
      </c>
      <c r="F407" s="21">
        <v>77</v>
      </c>
      <c r="G407" s="3">
        <v>252</v>
      </c>
      <c r="H407" s="3">
        <v>1470.4000000000005</v>
      </c>
      <c r="I407" s="9">
        <v>9</v>
      </c>
      <c r="J407" s="5">
        <v>2169.65</v>
      </c>
      <c r="K407" s="9">
        <v>6.61</v>
      </c>
      <c r="L407" s="1">
        <v>8.4600000000000009</v>
      </c>
      <c r="M407" s="9">
        <v>15.07</v>
      </c>
      <c r="N407" s="9">
        <v>12</v>
      </c>
      <c r="O407" s="8">
        <v>7</v>
      </c>
      <c r="P407" s="8">
        <v>4.8600000000000003</v>
      </c>
      <c r="Q407" s="9">
        <v>91</v>
      </c>
      <c r="R407" s="9">
        <v>3.89</v>
      </c>
      <c r="S407" s="5">
        <v>0.25812873258128732</v>
      </c>
      <c r="T407" s="90">
        <f t="shared" si="15"/>
        <v>19.93</v>
      </c>
      <c r="V407"/>
      <c r="W407"/>
      <c r="X407"/>
      <c r="Y407"/>
      <c r="Z407"/>
    </row>
    <row r="408" spans="1:26" x14ac:dyDescent="0.25">
      <c r="A408" s="9">
        <v>9007</v>
      </c>
      <c r="B408" s="1" t="s">
        <v>28</v>
      </c>
      <c r="C408" s="9" t="s">
        <v>35</v>
      </c>
      <c r="D408" s="20">
        <v>43717</v>
      </c>
      <c r="E408" s="21">
        <v>10</v>
      </c>
      <c r="F408" s="21">
        <v>77</v>
      </c>
      <c r="G408" s="3">
        <v>252</v>
      </c>
      <c r="H408" s="3">
        <v>1470.4000000000005</v>
      </c>
      <c r="I408" s="9">
        <v>7</v>
      </c>
      <c r="J408" s="5">
        <v>1307.3</v>
      </c>
      <c r="K408" s="9">
        <v>8.57</v>
      </c>
      <c r="L408" s="1">
        <v>8.9499999999999993</v>
      </c>
      <c r="M408" s="9">
        <v>17.52</v>
      </c>
      <c r="N408" s="9">
        <v>8</v>
      </c>
      <c r="O408" s="8">
        <v>20</v>
      </c>
      <c r="P408" s="8">
        <v>12.41</v>
      </c>
      <c r="Q408" s="9">
        <v>243</v>
      </c>
      <c r="R408" s="9">
        <v>9.83</v>
      </c>
      <c r="S408" s="5">
        <v>0.5610730593607306</v>
      </c>
      <c r="T408" s="90">
        <f t="shared" si="15"/>
        <v>29.93</v>
      </c>
      <c r="V408"/>
      <c r="W408"/>
      <c r="X408"/>
      <c r="Y408"/>
      <c r="Z408"/>
    </row>
    <row r="409" spans="1:26" x14ac:dyDescent="0.25">
      <c r="A409" s="9">
        <v>9012</v>
      </c>
      <c r="B409" s="1" t="s">
        <v>28</v>
      </c>
      <c r="C409" s="9" t="s">
        <v>31</v>
      </c>
      <c r="D409" s="20">
        <v>43717</v>
      </c>
      <c r="E409" s="21">
        <v>10</v>
      </c>
      <c r="F409" s="21">
        <v>77</v>
      </c>
      <c r="G409" s="3">
        <v>252</v>
      </c>
      <c r="H409" s="3">
        <v>1470.4000000000005</v>
      </c>
      <c r="I409" s="9">
        <v>6</v>
      </c>
      <c r="J409" s="5">
        <v>1009.47</v>
      </c>
      <c r="K409" s="9">
        <v>5.44</v>
      </c>
      <c r="L409" s="1">
        <v>5.7700000000000005</v>
      </c>
      <c r="M409" s="9">
        <v>11.21</v>
      </c>
      <c r="N409" s="9">
        <v>12</v>
      </c>
      <c r="O409" s="8">
        <v>12</v>
      </c>
      <c r="P409" s="8">
        <v>6.79</v>
      </c>
      <c r="Q409" s="9">
        <v>130</v>
      </c>
      <c r="R409" s="9">
        <v>5.3500000000000005</v>
      </c>
      <c r="S409" s="5">
        <v>0.47725245316681536</v>
      </c>
      <c r="T409" s="90">
        <f t="shared" si="15"/>
        <v>18</v>
      </c>
      <c r="V409"/>
      <c r="W409"/>
      <c r="X409"/>
      <c r="Y409"/>
      <c r="Z409"/>
    </row>
    <row r="410" spans="1:26" x14ac:dyDescent="0.25">
      <c r="A410" s="9">
        <v>9012</v>
      </c>
      <c r="B410" s="1" t="s">
        <v>28</v>
      </c>
      <c r="C410" s="9" t="s">
        <v>32</v>
      </c>
      <c r="D410" s="20">
        <v>43717</v>
      </c>
      <c r="E410" s="21">
        <v>10</v>
      </c>
      <c r="F410" s="21">
        <v>77</v>
      </c>
      <c r="G410" s="3">
        <v>252</v>
      </c>
      <c r="H410" s="3">
        <v>1470.4000000000005</v>
      </c>
      <c r="I410" s="9">
        <v>9</v>
      </c>
      <c r="J410" s="5">
        <v>1411.79</v>
      </c>
      <c r="K410" s="9">
        <v>7.16</v>
      </c>
      <c r="L410" s="1">
        <v>10.48</v>
      </c>
      <c r="M410" s="9">
        <v>17.64</v>
      </c>
      <c r="N410" s="9">
        <v>27</v>
      </c>
      <c r="O410" s="8">
        <v>17</v>
      </c>
      <c r="P410" s="8">
        <v>12.68</v>
      </c>
      <c r="Q410" s="9">
        <v>218</v>
      </c>
      <c r="R410" s="9">
        <v>9.51</v>
      </c>
      <c r="S410" s="5">
        <v>0.53911564625850339</v>
      </c>
      <c r="T410" s="90">
        <f t="shared" si="15"/>
        <v>30.32</v>
      </c>
      <c r="V410"/>
      <c r="W410"/>
      <c r="X410"/>
      <c r="Y410"/>
      <c r="Z410"/>
    </row>
    <row r="411" spans="1:26" x14ac:dyDescent="0.25">
      <c r="A411" s="9">
        <v>9012</v>
      </c>
      <c r="B411" s="1" t="s">
        <v>28</v>
      </c>
      <c r="C411" s="9" t="s">
        <v>33</v>
      </c>
      <c r="D411" s="20">
        <v>43717</v>
      </c>
      <c r="E411" s="21">
        <v>10</v>
      </c>
      <c r="F411" s="21">
        <v>77</v>
      </c>
      <c r="G411" s="3">
        <v>252</v>
      </c>
      <c r="H411" s="3">
        <v>1470.4000000000005</v>
      </c>
      <c r="I411" s="9">
        <v>4</v>
      </c>
      <c r="J411" s="5">
        <v>406.41</v>
      </c>
      <c r="K411" s="9">
        <v>2.63</v>
      </c>
      <c r="L411" s="1">
        <v>4.78</v>
      </c>
      <c r="M411" s="9">
        <v>7.41</v>
      </c>
      <c r="N411" s="9">
        <v>11</v>
      </c>
      <c r="O411" s="8">
        <v>10</v>
      </c>
      <c r="P411" s="8">
        <v>5.4799999999999995</v>
      </c>
      <c r="Q411" s="9">
        <v>103</v>
      </c>
      <c r="R411" s="9">
        <v>4.2</v>
      </c>
      <c r="S411" s="5">
        <v>0.5668016194331984</v>
      </c>
      <c r="T411" s="90">
        <f t="shared" si="15"/>
        <v>12.89</v>
      </c>
      <c r="V411"/>
      <c r="W411"/>
      <c r="X411"/>
      <c r="Y411"/>
      <c r="Z411"/>
    </row>
    <row r="412" spans="1:26" x14ac:dyDescent="0.25">
      <c r="A412" s="9">
        <v>9012</v>
      </c>
      <c r="B412" s="1" t="s">
        <v>28</v>
      </c>
      <c r="C412" s="9" t="s">
        <v>34</v>
      </c>
      <c r="D412" s="20">
        <v>43717</v>
      </c>
      <c r="E412" s="21">
        <v>10</v>
      </c>
      <c r="F412" s="21">
        <v>77</v>
      </c>
      <c r="G412" s="3">
        <v>252</v>
      </c>
      <c r="H412" s="3">
        <v>1470.4000000000005</v>
      </c>
      <c r="I412" s="9">
        <v>10</v>
      </c>
      <c r="J412" s="5">
        <v>1507.81</v>
      </c>
      <c r="K412" s="9">
        <v>7.43</v>
      </c>
      <c r="L412" s="1">
        <v>8.93</v>
      </c>
      <c r="M412" s="9">
        <v>16.36</v>
      </c>
      <c r="N412" s="9">
        <v>2</v>
      </c>
      <c r="O412" s="8">
        <v>20</v>
      </c>
      <c r="P412" s="8">
        <v>14.68</v>
      </c>
      <c r="Q412" s="9">
        <v>263</v>
      </c>
      <c r="R412" s="9">
        <v>11.68</v>
      </c>
      <c r="S412" s="5">
        <v>0.71393643031784837</v>
      </c>
      <c r="T412" s="90">
        <f t="shared" si="15"/>
        <v>31.04</v>
      </c>
      <c r="V412"/>
      <c r="W412"/>
      <c r="X412"/>
      <c r="Y412"/>
      <c r="Z412"/>
    </row>
    <row r="413" spans="1:26" x14ac:dyDescent="0.25">
      <c r="A413" s="9">
        <v>9012</v>
      </c>
      <c r="B413" s="1" t="s">
        <v>28</v>
      </c>
      <c r="C413" s="9" t="s">
        <v>35</v>
      </c>
      <c r="D413" s="20">
        <v>43717</v>
      </c>
      <c r="E413" s="21">
        <v>10</v>
      </c>
      <c r="F413" s="21">
        <v>77</v>
      </c>
      <c r="G413" s="3">
        <v>252</v>
      </c>
      <c r="H413" s="3">
        <v>1470.4000000000005</v>
      </c>
      <c r="I413" s="9">
        <v>10</v>
      </c>
      <c r="J413" s="5">
        <v>1625.98</v>
      </c>
      <c r="K413" s="9">
        <v>9.34</v>
      </c>
      <c r="L413" s="1">
        <v>10.41</v>
      </c>
      <c r="M413" s="9">
        <v>19.75</v>
      </c>
      <c r="N413" s="9">
        <v>5</v>
      </c>
      <c r="O413" s="8">
        <v>12</v>
      </c>
      <c r="P413" s="8">
        <v>8.64</v>
      </c>
      <c r="Q413" s="9">
        <v>158</v>
      </c>
      <c r="R413" s="9">
        <v>6.42</v>
      </c>
      <c r="S413" s="5">
        <v>0.32506329113924048</v>
      </c>
      <c r="T413" s="90">
        <f t="shared" si="15"/>
        <v>28.39</v>
      </c>
      <c r="V413"/>
      <c r="W413"/>
      <c r="X413"/>
      <c r="Y413"/>
      <c r="Z413"/>
    </row>
    <row r="414" spans="1:26" x14ac:dyDescent="0.25">
      <c r="A414" s="9">
        <v>9003</v>
      </c>
      <c r="B414" s="1" t="s">
        <v>29</v>
      </c>
      <c r="C414" s="9" t="s">
        <v>31</v>
      </c>
      <c r="D414" s="20">
        <v>43717</v>
      </c>
      <c r="E414" s="21">
        <v>10</v>
      </c>
      <c r="F414" s="21">
        <v>77</v>
      </c>
      <c r="G414" s="3">
        <v>252</v>
      </c>
      <c r="H414" s="3">
        <v>1470.4000000000005</v>
      </c>
      <c r="I414" s="9">
        <v>6</v>
      </c>
      <c r="J414" s="5">
        <v>1168.2</v>
      </c>
      <c r="K414" s="9">
        <v>8.01</v>
      </c>
      <c r="L414" s="1">
        <v>9.01</v>
      </c>
      <c r="M414" s="9">
        <v>17.02</v>
      </c>
      <c r="N414" s="9">
        <v>6</v>
      </c>
      <c r="O414" s="8">
        <v>6</v>
      </c>
      <c r="P414" s="8">
        <v>2.1</v>
      </c>
      <c r="Q414" s="9">
        <v>57</v>
      </c>
      <c r="R414" s="9">
        <v>1.6600000000000001</v>
      </c>
      <c r="S414" s="5">
        <v>9.7532314923619287E-2</v>
      </c>
      <c r="T414" s="90">
        <f t="shared" si="15"/>
        <v>19.12</v>
      </c>
      <c r="V414"/>
      <c r="W414"/>
      <c r="X414"/>
      <c r="Y414"/>
      <c r="Z414"/>
    </row>
    <row r="415" spans="1:26" x14ac:dyDescent="0.25">
      <c r="A415" s="9">
        <v>9003</v>
      </c>
      <c r="B415" s="1" t="s">
        <v>29</v>
      </c>
      <c r="C415" s="9" t="s">
        <v>32</v>
      </c>
      <c r="D415" s="20">
        <v>43717</v>
      </c>
      <c r="E415" s="21">
        <v>10</v>
      </c>
      <c r="F415" s="21">
        <v>77</v>
      </c>
      <c r="G415" s="3">
        <v>252</v>
      </c>
      <c r="H415" s="3">
        <v>1470.4000000000005</v>
      </c>
      <c r="I415" s="9">
        <v>6</v>
      </c>
      <c r="J415" s="5">
        <v>1414.5</v>
      </c>
      <c r="K415" s="9">
        <v>8.4</v>
      </c>
      <c r="L415" s="1">
        <v>9.9999999999999982</v>
      </c>
      <c r="M415" s="9">
        <v>18.399999999999999</v>
      </c>
      <c r="N415" s="9">
        <v>11</v>
      </c>
      <c r="O415" s="8">
        <v>11</v>
      </c>
      <c r="P415" s="8">
        <v>4.75</v>
      </c>
      <c r="Q415" s="9">
        <v>114</v>
      </c>
      <c r="R415" s="9">
        <v>3.3499999999999996</v>
      </c>
      <c r="S415" s="5">
        <v>0.18206521739130435</v>
      </c>
      <c r="T415" s="90">
        <f t="shared" si="15"/>
        <v>23.15</v>
      </c>
      <c r="V415"/>
      <c r="W415"/>
      <c r="X415"/>
      <c r="Y415"/>
      <c r="Z415"/>
    </row>
    <row r="416" spans="1:26" x14ac:dyDescent="0.25">
      <c r="A416" s="9">
        <v>9003</v>
      </c>
      <c r="B416" s="1" t="s">
        <v>29</v>
      </c>
      <c r="C416" s="9" t="s">
        <v>33</v>
      </c>
      <c r="D416" s="20">
        <v>43717</v>
      </c>
      <c r="E416" s="21">
        <v>10</v>
      </c>
      <c r="F416" s="21">
        <v>77</v>
      </c>
      <c r="G416" s="3">
        <v>252</v>
      </c>
      <c r="H416" s="3">
        <v>1470.4000000000005</v>
      </c>
      <c r="I416" s="9">
        <v>7</v>
      </c>
      <c r="J416" s="5">
        <v>921.16</v>
      </c>
      <c r="K416" s="9">
        <v>4.8899999999999997</v>
      </c>
      <c r="L416" s="1">
        <v>7.0000000000000009</v>
      </c>
      <c r="M416" s="9">
        <v>11.89</v>
      </c>
      <c r="N416" s="9">
        <v>12</v>
      </c>
      <c r="O416" s="8">
        <v>10</v>
      </c>
      <c r="P416" s="8">
        <v>5.41</v>
      </c>
      <c r="Q416" s="9">
        <v>111</v>
      </c>
      <c r="R416" s="9">
        <v>3.8600000000000003</v>
      </c>
      <c r="S416" s="5">
        <v>0.32464255677039527</v>
      </c>
      <c r="T416" s="90">
        <f t="shared" si="15"/>
        <v>17.3</v>
      </c>
      <c r="V416"/>
      <c r="W416"/>
      <c r="X416"/>
      <c r="Y416"/>
      <c r="Z416"/>
    </row>
    <row r="417" spans="1:26" x14ac:dyDescent="0.25">
      <c r="A417" s="9">
        <v>9003</v>
      </c>
      <c r="B417" s="1" t="s">
        <v>29</v>
      </c>
      <c r="C417" s="9" t="s">
        <v>34</v>
      </c>
      <c r="D417" s="20">
        <v>43717</v>
      </c>
      <c r="E417" s="21">
        <v>10</v>
      </c>
      <c r="F417" s="21">
        <v>77</v>
      </c>
      <c r="G417" s="3">
        <v>252</v>
      </c>
      <c r="H417" s="3">
        <v>1470.4000000000005</v>
      </c>
      <c r="I417" s="9">
        <v>7</v>
      </c>
      <c r="J417" s="5">
        <v>921.48</v>
      </c>
      <c r="K417" s="9">
        <v>6.05</v>
      </c>
      <c r="L417" s="1">
        <v>6.61</v>
      </c>
      <c r="M417" s="9">
        <v>12.66</v>
      </c>
      <c r="N417" s="9">
        <v>9</v>
      </c>
      <c r="O417" s="8">
        <v>9</v>
      </c>
      <c r="P417" s="8">
        <v>4.8599999999999994</v>
      </c>
      <c r="Q417" s="9">
        <v>113</v>
      </c>
      <c r="R417" s="9">
        <v>3.44</v>
      </c>
      <c r="S417" s="5">
        <v>0.27172195892575041</v>
      </c>
      <c r="T417" s="90">
        <f t="shared" si="15"/>
        <v>17.52</v>
      </c>
      <c r="V417"/>
      <c r="W417"/>
      <c r="X417"/>
      <c r="Y417"/>
      <c r="Z417"/>
    </row>
    <row r="418" spans="1:26" x14ac:dyDescent="0.25">
      <c r="A418" s="9">
        <v>9003</v>
      </c>
      <c r="B418" s="1" t="s">
        <v>29</v>
      </c>
      <c r="C418" s="9" t="s">
        <v>35</v>
      </c>
      <c r="D418" s="20">
        <v>43717</v>
      </c>
      <c r="E418" s="21">
        <v>10</v>
      </c>
      <c r="F418" s="21">
        <v>77</v>
      </c>
      <c r="G418" s="3">
        <v>252</v>
      </c>
      <c r="H418" s="3">
        <v>1470.4000000000005</v>
      </c>
      <c r="I418" s="9">
        <v>6</v>
      </c>
      <c r="J418" s="5">
        <v>1323.04</v>
      </c>
      <c r="K418" s="9">
        <v>10.78</v>
      </c>
      <c r="L418" s="1">
        <v>7.5600000000000005</v>
      </c>
      <c r="M418" s="9">
        <v>18.34</v>
      </c>
      <c r="N418" s="9">
        <v>6</v>
      </c>
      <c r="O418" s="8">
        <v>5</v>
      </c>
      <c r="P418" s="8">
        <v>1.84</v>
      </c>
      <c r="Q418" s="9">
        <v>45</v>
      </c>
      <c r="R418" s="9">
        <v>1.33</v>
      </c>
      <c r="S418" s="5">
        <v>7.2519083969465659E-2</v>
      </c>
      <c r="T418" s="90">
        <f t="shared" si="15"/>
        <v>20.18</v>
      </c>
      <c r="V418"/>
      <c r="W418"/>
      <c r="X418"/>
      <c r="Y418"/>
      <c r="Z418"/>
    </row>
    <row r="419" spans="1:26" x14ac:dyDescent="0.25">
      <c r="A419" s="9">
        <v>9006</v>
      </c>
      <c r="B419" s="1" t="s">
        <v>29</v>
      </c>
      <c r="C419" s="9" t="s">
        <v>31</v>
      </c>
      <c r="D419" s="20">
        <v>43717</v>
      </c>
      <c r="E419" s="21">
        <v>10</v>
      </c>
      <c r="F419" s="21">
        <v>77</v>
      </c>
      <c r="G419" s="3">
        <v>252</v>
      </c>
      <c r="H419" s="3">
        <v>1470.4000000000005</v>
      </c>
      <c r="I419" s="9">
        <v>6</v>
      </c>
      <c r="J419" s="5">
        <v>1201.8800000000001</v>
      </c>
      <c r="K419" s="9">
        <v>7.87</v>
      </c>
      <c r="L419" s="1">
        <v>8.5799999999999983</v>
      </c>
      <c r="M419" s="9">
        <v>16.45</v>
      </c>
      <c r="N419" s="9">
        <v>15</v>
      </c>
      <c r="O419" s="8">
        <v>8</v>
      </c>
      <c r="P419" s="8">
        <v>4.3499999999999996</v>
      </c>
      <c r="Q419" s="9">
        <v>101</v>
      </c>
      <c r="R419" s="9">
        <v>3.4</v>
      </c>
      <c r="S419" s="5">
        <v>0.20668693009118541</v>
      </c>
      <c r="T419" s="90">
        <f t="shared" si="15"/>
        <v>20.799999999999997</v>
      </c>
      <c r="V419"/>
      <c r="W419"/>
      <c r="X419"/>
      <c r="Y419"/>
      <c r="Z419"/>
    </row>
    <row r="420" spans="1:26" x14ac:dyDescent="0.25">
      <c r="A420" s="9">
        <v>9006</v>
      </c>
      <c r="B420" s="1" t="s">
        <v>29</v>
      </c>
      <c r="C420" s="9" t="s">
        <v>32</v>
      </c>
      <c r="D420" s="20">
        <v>43717</v>
      </c>
      <c r="E420" s="21">
        <v>10</v>
      </c>
      <c r="F420" s="21">
        <v>77</v>
      </c>
      <c r="G420" s="3">
        <v>252</v>
      </c>
      <c r="H420" s="3">
        <v>1470.4000000000005</v>
      </c>
      <c r="I420" s="9">
        <v>6</v>
      </c>
      <c r="J420" s="5">
        <v>1305.96</v>
      </c>
      <c r="K420" s="9">
        <v>7.16</v>
      </c>
      <c r="L420" s="1">
        <v>8.34</v>
      </c>
      <c r="M420" s="9">
        <v>15.5</v>
      </c>
      <c r="N420" s="9">
        <v>13</v>
      </c>
      <c r="O420" s="8">
        <v>14</v>
      </c>
      <c r="P420" s="8">
        <v>5.97</v>
      </c>
      <c r="Q420" s="9">
        <v>143</v>
      </c>
      <c r="R420" s="9">
        <v>4.1099999999999994</v>
      </c>
      <c r="S420" s="5">
        <v>0.26516129032258062</v>
      </c>
      <c r="T420" s="90">
        <f t="shared" si="15"/>
        <v>21.47</v>
      </c>
      <c r="V420"/>
      <c r="W420"/>
      <c r="X420"/>
      <c r="Y420"/>
      <c r="Z420"/>
    </row>
    <row r="421" spans="1:26" x14ac:dyDescent="0.25">
      <c r="A421" s="9">
        <v>9006</v>
      </c>
      <c r="B421" s="1" t="s">
        <v>29</v>
      </c>
      <c r="C421" s="9" t="s">
        <v>33</v>
      </c>
      <c r="D421" s="20">
        <v>43717</v>
      </c>
      <c r="E421" s="21">
        <v>10</v>
      </c>
      <c r="F421" s="21">
        <v>77</v>
      </c>
      <c r="G421" s="3">
        <v>252</v>
      </c>
      <c r="H421" s="3">
        <v>1470.4000000000005</v>
      </c>
      <c r="I421" s="9">
        <v>6</v>
      </c>
      <c r="J421" s="5">
        <v>1218.69</v>
      </c>
      <c r="K421" s="9">
        <v>7.18</v>
      </c>
      <c r="L421" s="1">
        <v>9.11</v>
      </c>
      <c r="M421" s="9">
        <v>16.29</v>
      </c>
      <c r="N421" s="9">
        <v>5</v>
      </c>
      <c r="O421" s="8">
        <v>11</v>
      </c>
      <c r="P421" s="8">
        <v>4.55</v>
      </c>
      <c r="Q421" s="9">
        <v>124</v>
      </c>
      <c r="R421" s="9">
        <v>3.41</v>
      </c>
      <c r="S421" s="5">
        <v>0.20933087783916515</v>
      </c>
      <c r="T421" s="90">
        <f t="shared" si="15"/>
        <v>20.84</v>
      </c>
      <c r="V421"/>
      <c r="W421"/>
      <c r="X421"/>
      <c r="Y421"/>
      <c r="Z421"/>
    </row>
    <row r="422" spans="1:26" x14ac:dyDescent="0.25">
      <c r="A422" s="9">
        <v>9006</v>
      </c>
      <c r="B422" s="1" t="s">
        <v>29</v>
      </c>
      <c r="C422" s="9" t="s">
        <v>35</v>
      </c>
      <c r="D422" s="20">
        <v>43717</v>
      </c>
      <c r="E422" s="21">
        <v>10</v>
      </c>
      <c r="F422" s="21">
        <v>77</v>
      </c>
      <c r="G422" s="3">
        <v>252</v>
      </c>
      <c r="H422" s="3">
        <v>1470.4000000000005</v>
      </c>
      <c r="I422" s="9">
        <v>6</v>
      </c>
      <c r="J422" s="5">
        <v>790.4</v>
      </c>
      <c r="K422" s="9">
        <v>5.44</v>
      </c>
      <c r="L422" s="1">
        <v>6.97</v>
      </c>
      <c r="M422" s="9">
        <v>12.41</v>
      </c>
      <c r="N422" s="9">
        <v>11</v>
      </c>
      <c r="O422" s="8">
        <v>5</v>
      </c>
      <c r="P422" s="8">
        <v>1.85</v>
      </c>
      <c r="Q422" s="9">
        <v>48</v>
      </c>
      <c r="R422" s="9">
        <v>1.4000000000000001</v>
      </c>
      <c r="S422" s="5">
        <v>0.11281224818694602</v>
      </c>
      <c r="T422" s="90">
        <f t="shared" si="15"/>
        <v>14.26</v>
      </c>
      <c r="V422"/>
      <c r="W422"/>
      <c r="X422"/>
      <c r="Y422"/>
      <c r="Z422"/>
    </row>
    <row r="423" spans="1:26" x14ac:dyDescent="0.25">
      <c r="A423" s="9">
        <v>9009</v>
      </c>
      <c r="B423" s="1" t="s">
        <v>29</v>
      </c>
      <c r="C423" s="9" t="s">
        <v>33</v>
      </c>
      <c r="D423" s="20">
        <v>43717</v>
      </c>
      <c r="E423" s="21">
        <v>10</v>
      </c>
      <c r="F423" s="21">
        <v>77</v>
      </c>
      <c r="G423" s="3">
        <v>252</v>
      </c>
      <c r="H423" s="3">
        <v>1470.4000000000005</v>
      </c>
      <c r="I423" s="9">
        <v>6</v>
      </c>
      <c r="J423" s="5">
        <v>1004.59</v>
      </c>
      <c r="K423" s="9">
        <v>6.49</v>
      </c>
      <c r="L423" s="1">
        <v>9.2200000000000006</v>
      </c>
      <c r="M423" s="9">
        <v>15.71</v>
      </c>
      <c r="N423" s="9">
        <v>20</v>
      </c>
      <c r="O423" s="8">
        <v>7</v>
      </c>
      <c r="P423" s="8">
        <v>4.1500000000000004</v>
      </c>
      <c r="Q423" s="9">
        <v>70</v>
      </c>
      <c r="R423" s="9">
        <v>2.66</v>
      </c>
      <c r="S423" s="5">
        <v>0.16931890515595163</v>
      </c>
      <c r="T423" s="90">
        <f t="shared" si="15"/>
        <v>19.86</v>
      </c>
      <c r="V423"/>
      <c r="W423"/>
      <c r="X423"/>
      <c r="Y423"/>
      <c r="Z423"/>
    </row>
    <row r="424" spans="1:26" x14ac:dyDescent="0.25">
      <c r="A424" s="9">
        <v>9009</v>
      </c>
      <c r="B424" s="1" t="s">
        <v>29</v>
      </c>
      <c r="C424" s="9" t="s">
        <v>34</v>
      </c>
      <c r="D424" s="20">
        <v>43717</v>
      </c>
      <c r="E424" s="21">
        <v>10</v>
      </c>
      <c r="F424" s="21">
        <v>77</v>
      </c>
      <c r="G424" s="3">
        <v>252</v>
      </c>
      <c r="H424" s="3">
        <v>1470.4000000000005</v>
      </c>
      <c r="I424" s="9">
        <v>7</v>
      </c>
      <c r="J424" s="5">
        <v>1193.0999999999999</v>
      </c>
      <c r="K424" s="9">
        <v>6.21</v>
      </c>
      <c r="L424" s="1">
        <v>8.7199999999999989</v>
      </c>
      <c r="M424" s="9">
        <v>14.93</v>
      </c>
      <c r="N424" s="9">
        <v>2</v>
      </c>
      <c r="O424" s="8">
        <v>6</v>
      </c>
      <c r="P424" s="8">
        <v>2.12</v>
      </c>
      <c r="Q424" s="9">
        <v>50</v>
      </c>
      <c r="R424" s="9">
        <v>1.43</v>
      </c>
      <c r="S424" s="5">
        <v>9.5780308104487608E-2</v>
      </c>
      <c r="T424" s="90">
        <f t="shared" si="15"/>
        <v>17.05</v>
      </c>
      <c r="V424"/>
      <c r="W424"/>
      <c r="X424"/>
      <c r="Y424"/>
      <c r="Z424"/>
    </row>
    <row r="425" spans="1:26" x14ac:dyDescent="0.25">
      <c r="A425" s="9">
        <v>9009</v>
      </c>
      <c r="B425" s="1" t="s">
        <v>29</v>
      </c>
      <c r="C425" s="9" t="s">
        <v>35</v>
      </c>
      <c r="D425" s="20">
        <v>43717</v>
      </c>
      <c r="E425" s="21">
        <v>10</v>
      </c>
      <c r="F425" s="21">
        <v>77</v>
      </c>
      <c r="G425" s="3">
        <v>252</v>
      </c>
      <c r="H425" s="3">
        <v>1470.4000000000005</v>
      </c>
      <c r="I425" s="9">
        <v>6</v>
      </c>
      <c r="J425" s="5">
        <v>117.18</v>
      </c>
      <c r="K425" s="9">
        <v>8.94</v>
      </c>
      <c r="L425" s="1">
        <v>8.5900000000000016</v>
      </c>
      <c r="M425" s="9">
        <v>17.53</v>
      </c>
      <c r="N425" s="9">
        <v>16</v>
      </c>
      <c r="O425" s="8">
        <v>10</v>
      </c>
      <c r="P425" s="8">
        <v>5.03</v>
      </c>
      <c r="Q425" s="9">
        <v>123</v>
      </c>
      <c r="R425" s="9">
        <v>3.7</v>
      </c>
      <c r="S425" s="5">
        <v>0.21106674272675413</v>
      </c>
      <c r="T425" s="90">
        <f t="shared" si="15"/>
        <v>22.560000000000002</v>
      </c>
      <c r="V425"/>
      <c r="W425"/>
      <c r="X425"/>
      <c r="Y425"/>
      <c r="Z425"/>
    </row>
    <row r="426" spans="1:26" x14ac:dyDescent="0.25">
      <c r="A426" s="9">
        <v>9004</v>
      </c>
      <c r="B426" s="1" t="s">
        <v>30</v>
      </c>
      <c r="C426" s="9" t="s">
        <v>31</v>
      </c>
      <c r="D426" s="20">
        <v>43717</v>
      </c>
      <c r="E426" s="21">
        <v>10</v>
      </c>
      <c r="F426" s="21">
        <v>77</v>
      </c>
      <c r="G426" s="3">
        <v>252</v>
      </c>
      <c r="H426" s="3">
        <v>1470.4000000000005</v>
      </c>
      <c r="I426" s="9">
        <v>9</v>
      </c>
      <c r="J426" s="5">
        <v>1412.09</v>
      </c>
      <c r="K426" s="9">
        <v>8.0299999999999994</v>
      </c>
      <c r="L426" s="1">
        <v>9.76</v>
      </c>
      <c r="M426" s="9">
        <v>17.79</v>
      </c>
      <c r="N426" s="9">
        <v>5</v>
      </c>
      <c r="O426" s="8">
        <v>5</v>
      </c>
      <c r="P426" s="8">
        <v>2.77</v>
      </c>
      <c r="Q426" s="9">
        <v>71</v>
      </c>
      <c r="R426" s="9">
        <v>2.78</v>
      </c>
      <c r="S426" s="5">
        <v>0.15626756604834177</v>
      </c>
      <c r="T426" s="90">
        <f t="shared" si="15"/>
        <v>20.56</v>
      </c>
      <c r="V426"/>
      <c r="W426"/>
      <c r="X426"/>
      <c r="Y426"/>
      <c r="Z426"/>
    </row>
    <row r="427" spans="1:26" x14ac:dyDescent="0.25">
      <c r="A427" s="9">
        <v>9004</v>
      </c>
      <c r="B427" s="1" t="s">
        <v>30</v>
      </c>
      <c r="C427" s="9" t="s">
        <v>32</v>
      </c>
      <c r="D427" s="20">
        <v>43717</v>
      </c>
      <c r="E427" s="21">
        <v>10</v>
      </c>
      <c r="F427" s="21">
        <v>77</v>
      </c>
      <c r="G427" s="3">
        <v>252</v>
      </c>
      <c r="H427" s="3">
        <v>1470.4000000000005</v>
      </c>
      <c r="I427" s="9">
        <v>9</v>
      </c>
      <c r="J427" s="5">
        <v>1277.67</v>
      </c>
      <c r="K427" s="9">
        <v>7.15</v>
      </c>
      <c r="L427" s="1">
        <v>8.7099999999999991</v>
      </c>
      <c r="M427" s="9">
        <v>15.86</v>
      </c>
      <c r="N427" s="9">
        <v>11</v>
      </c>
      <c r="O427" s="8">
        <v>11</v>
      </c>
      <c r="P427" s="8">
        <v>6.8100000000000005</v>
      </c>
      <c r="Q427" s="9">
        <v>119</v>
      </c>
      <c r="R427" s="9">
        <v>4.9399999999999995</v>
      </c>
      <c r="S427" s="5">
        <v>0.31147540983606553</v>
      </c>
      <c r="T427" s="90">
        <f t="shared" si="15"/>
        <v>22.67</v>
      </c>
      <c r="V427"/>
      <c r="W427"/>
      <c r="X427"/>
      <c r="Y427"/>
      <c r="Z427"/>
    </row>
    <row r="428" spans="1:26" x14ac:dyDescent="0.25">
      <c r="A428" s="9">
        <v>9004</v>
      </c>
      <c r="B428" s="1" t="s">
        <v>30</v>
      </c>
      <c r="C428" s="9" t="s">
        <v>33</v>
      </c>
      <c r="D428" s="20">
        <v>43717</v>
      </c>
      <c r="E428" s="21">
        <v>10</v>
      </c>
      <c r="F428" s="21">
        <v>77</v>
      </c>
      <c r="G428" s="3">
        <v>252</v>
      </c>
      <c r="H428" s="3">
        <v>1470.4000000000005</v>
      </c>
      <c r="I428" s="9">
        <v>8</v>
      </c>
      <c r="J428" s="5">
        <v>1308.3</v>
      </c>
      <c r="K428" s="9">
        <v>6.42</v>
      </c>
      <c r="L428" s="1">
        <v>7.33</v>
      </c>
      <c r="M428" s="9">
        <v>13.75</v>
      </c>
      <c r="N428" s="9">
        <v>17</v>
      </c>
      <c r="O428" s="8">
        <v>11</v>
      </c>
      <c r="P428" s="8">
        <v>5.79</v>
      </c>
      <c r="Q428" s="9">
        <v>123</v>
      </c>
      <c r="R428" s="9">
        <v>4.41</v>
      </c>
      <c r="S428" s="5">
        <v>0.32072727272727275</v>
      </c>
      <c r="T428" s="90">
        <f t="shared" si="15"/>
        <v>19.54</v>
      </c>
      <c r="V428"/>
      <c r="W428"/>
      <c r="X428"/>
      <c r="Y428"/>
      <c r="Z428"/>
    </row>
    <row r="429" spans="1:26" x14ac:dyDescent="0.25">
      <c r="A429" s="9">
        <v>9004</v>
      </c>
      <c r="B429" s="1" t="s">
        <v>30</v>
      </c>
      <c r="C429" s="9" t="s">
        <v>34</v>
      </c>
      <c r="D429" s="20">
        <v>43717</v>
      </c>
      <c r="E429" s="21">
        <v>10</v>
      </c>
      <c r="F429" s="21">
        <v>77</v>
      </c>
      <c r="G429" s="3">
        <v>252</v>
      </c>
      <c r="H429" s="3">
        <v>1470.4000000000005</v>
      </c>
      <c r="I429" s="9">
        <v>8</v>
      </c>
      <c r="J429" s="5">
        <v>1126.79</v>
      </c>
      <c r="K429" s="9">
        <v>7.25</v>
      </c>
      <c r="L429" s="1">
        <v>8.24</v>
      </c>
      <c r="M429" s="9">
        <v>15.49</v>
      </c>
      <c r="N429" s="9">
        <v>16</v>
      </c>
      <c r="O429" s="8">
        <v>4</v>
      </c>
      <c r="P429" s="8">
        <v>2.2000000000000002</v>
      </c>
      <c r="Q429" s="9">
        <v>41</v>
      </c>
      <c r="R429" s="9">
        <v>1.47</v>
      </c>
      <c r="S429" s="5">
        <v>9.4899935442220779E-2</v>
      </c>
      <c r="T429" s="90">
        <f t="shared" si="15"/>
        <v>17.690000000000001</v>
      </c>
      <c r="V429"/>
      <c r="W429"/>
      <c r="X429"/>
      <c r="Y429"/>
      <c r="Z429"/>
    </row>
    <row r="430" spans="1:26" x14ac:dyDescent="0.25">
      <c r="A430" s="9">
        <v>9004</v>
      </c>
      <c r="B430" s="1" t="s">
        <v>30</v>
      </c>
      <c r="C430" s="9" t="s">
        <v>35</v>
      </c>
      <c r="D430" s="20">
        <v>43717</v>
      </c>
      <c r="E430" s="21">
        <v>10</v>
      </c>
      <c r="F430" s="21">
        <v>77</v>
      </c>
      <c r="G430" s="3">
        <v>252</v>
      </c>
      <c r="H430" s="3">
        <v>1470.4000000000005</v>
      </c>
      <c r="I430" s="9">
        <v>6</v>
      </c>
      <c r="J430" s="5">
        <v>759.56</v>
      </c>
      <c r="K430" s="9">
        <v>4.7699999999999996</v>
      </c>
      <c r="L430" s="1">
        <v>5.42</v>
      </c>
      <c r="M430" s="9">
        <v>10.19</v>
      </c>
      <c r="N430" s="9">
        <v>9</v>
      </c>
      <c r="O430" s="8">
        <v>1</v>
      </c>
      <c r="P430" s="8">
        <v>0.6</v>
      </c>
      <c r="Q430" s="9">
        <v>9</v>
      </c>
      <c r="R430" s="9">
        <v>0.39</v>
      </c>
      <c r="S430" s="5">
        <v>3.8272816486751723E-2</v>
      </c>
      <c r="T430" s="90">
        <f t="shared" si="15"/>
        <v>10.79</v>
      </c>
      <c r="V430"/>
      <c r="W430"/>
      <c r="X430"/>
      <c r="Y430"/>
      <c r="Z430"/>
    </row>
    <row r="431" spans="1:26" x14ac:dyDescent="0.25">
      <c r="A431" s="9">
        <v>9005</v>
      </c>
      <c r="B431" s="1" t="s">
        <v>30</v>
      </c>
      <c r="C431" s="9" t="s">
        <v>31</v>
      </c>
      <c r="D431" s="20">
        <v>43717</v>
      </c>
      <c r="E431" s="21">
        <v>10</v>
      </c>
      <c r="F431" s="21">
        <v>77</v>
      </c>
      <c r="G431" s="3">
        <v>252</v>
      </c>
      <c r="H431" s="3">
        <v>1470.4000000000005</v>
      </c>
      <c r="I431" s="9">
        <v>6</v>
      </c>
      <c r="J431" s="5">
        <v>944.7</v>
      </c>
      <c r="K431" s="9">
        <v>4.8499999999999996</v>
      </c>
      <c r="L431" s="1">
        <v>6.2100000000000009</v>
      </c>
      <c r="M431" s="9">
        <v>11.06</v>
      </c>
      <c r="N431" s="9">
        <v>11</v>
      </c>
      <c r="O431" s="8">
        <v>12</v>
      </c>
      <c r="P431" s="8">
        <v>4.42</v>
      </c>
      <c r="Q431" s="9">
        <v>119</v>
      </c>
      <c r="R431" s="9">
        <v>3.26</v>
      </c>
      <c r="S431" s="5">
        <v>0.29475587703435802</v>
      </c>
      <c r="T431" s="90">
        <f t="shared" si="15"/>
        <v>15.48</v>
      </c>
      <c r="V431"/>
      <c r="W431"/>
      <c r="X431"/>
      <c r="Y431"/>
      <c r="Z431"/>
    </row>
    <row r="432" spans="1:26" x14ac:dyDescent="0.25">
      <c r="A432" s="9">
        <v>9005</v>
      </c>
      <c r="B432" s="1" t="s">
        <v>30</v>
      </c>
      <c r="C432" s="9" t="s">
        <v>32</v>
      </c>
      <c r="D432" s="20">
        <v>43717</v>
      </c>
      <c r="E432" s="21">
        <v>10</v>
      </c>
      <c r="F432" s="21">
        <v>77</v>
      </c>
      <c r="G432" s="3">
        <v>252</v>
      </c>
      <c r="H432" s="3">
        <v>1470.4000000000005</v>
      </c>
      <c r="I432" s="9">
        <v>8</v>
      </c>
      <c r="J432" s="5">
        <v>1248.92</v>
      </c>
      <c r="K432" s="9">
        <v>9.5500000000000007</v>
      </c>
      <c r="L432" s="1">
        <v>9.52</v>
      </c>
      <c r="M432" s="9">
        <v>19.07</v>
      </c>
      <c r="N432" s="9">
        <v>13</v>
      </c>
      <c r="O432" s="8">
        <v>7</v>
      </c>
      <c r="P432" s="8">
        <v>4.5</v>
      </c>
      <c r="Q432" s="9">
        <v>83</v>
      </c>
      <c r="R432" s="9">
        <v>3.54</v>
      </c>
      <c r="S432" s="5">
        <v>0.18563188253801782</v>
      </c>
      <c r="T432" s="90">
        <f t="shared" si="15"/>
        <v>23.57</v>
      </c>
      <c r="V432"/>
      <c r="W432"/>
      <c r="X432"/>
      <c r="Y432"/>
      <c r="Z432"/>
    </row>
    <row r="433" spans="1:32" x14ac:dyDescent="0.25">
      <c r="A433" s="9">
        <v>9005</v>
      </c>
      <c r="B433" s="1" t="s">
        <v>30</v>
      </c>
      <c r="C433" s="9" t="s">
        <v>33</v>
      </c>
      <c r="D433" s="20">
        <v>43717</v>
      </c>
      <c r="E433" s="21">
        <v>10</v>
      </c>
      <c r="F433" s="21">
        <v>77</v>
      </c>
      <c r="G433" s="3">
        <v>252</v>
      </c>
      <c r="H433" s="3">
        <v>1470.4000000000005</v>
      </c>
      <c r="I433" s="9">
        <v>8</v>
      </c>
      <c r="J433" s="5">
        <v>1470.54</v>
      </c>
      <c r="K433" s="9">
        <v>6.45</v>
      </c>
      <c r="L433" s="1">
        <v>7.7299999999999995</v>
      </c>
      <c r="M433" s="9">
        <v>14.18</v>
      </c>
      <c r="N433" s="9">
        <v>19</v>
      </c>
      <c r="O433" s="8">
        <v>14</v>
      </c>
      <c r="P433" s="8">
        <v>5.45</v>
      </c>
      <c r="Q433" s="9">
        <v>136</v>
      </c>
      <c r="R433" s="9">
        <v>4.33</v>
      </c>
      <c r="S433" s="5">
        <v>0.30535966149506349</v>
      </c>
      <c r="T433" s="90">
        <f t="shared" si="15"/>
        <v>19.63</v>
      </c>
      <c r="V433"/>
      <c r="W433"/>
      <c r="X433"/>
      <c r="Y433"/>
      <c r="Z433"/>
    </row>
    <row r="434" spans="1:32" x14ac:dyDescent="0.25">
      <c r="A434" s="9">
        <v>9005</v>
      </c>
      <c r="B434" s="1" t="s">
        <v>30</v>
      </c>
      <c r="C434" s="9" t="s">
        <v>34</v>
      </c>
      <c r="D434" s="20">
        <v>43717</v>
      </c>
      <c r="E434" s="21">
        <v>10</v>
      </c>
      <c r="F434" s="21">
        <v>77</v>
      </c>
      <c r="G434" s="3">
        <v>252</v>
      </c>
      <c r="H434" s="3">
        <v>1470.4000000000005</v>
      </c>
      <c r="I434" s="9">
        <v>7</v>
      </c>
      <c r="J434" s="5">
        <v>1138.45</v>
      </c>
      <c r="K434" s="9">
        <v>7.4</v>
      </c>
      <c r="L434" s="1">
        <v>8.2999999999999989</v>
      </c>
      <c r="M434" s="9">
        <v>15.7</v>
      </c>
      <c r="N434" s="9">
        <v>16</v>
      </c>
      <c r="O434" s="8">
        <v>16</v>
      </c>
      <c r="P434" s="8">
        <v>6.58</v>
      </c>
      <c r="Q434" s="9">
        <v>105</v>
      </c>
      <c r="R434" s="9">
        <v>4.54</v>
      </c>
      <c r="S434" s="5">
        <v>0.28917197452229298</v>
      </c>
      <c r="T434" s="90">
        <f t="shared" si="15"/>
        <v>22.28</v>
      </c>
      <c r="V434"/>
      <c r="W434"/>
      <c r="X434"/>
      <c r="Y434"/>
      <c r="Z434"/>
    </row>
    <row r="435" spans="1:32" x14ac:dyDescent="0.25">
      <c r="A435" s="9">
        <v>9011</v>
      </c>
      <c r="B435" s="18" t="s">
        <v>30</v>
      </c>
      <c r="C435" s="9" t="s">
        <v>31</v>
      </c>
      <c r="D435" s="20">
        <v>43717</v>
      </c>
      <c r="E435" s="21">
        <v>10</v>
      </c>
      <c r="F435" s="21">
        <v>77</v>
      </c>
      <c r="G435" s="3">
        <v>252</v>
      </c>
      <c r="H435" s="3">
        <v>1470.4000000000005</v>
      </c>
      <c r="I435" s="9">
        <v>7</v>
      </c>
      <c r="J435" s="5">
        <v>1409.94</v>
      </c>
      <c r="K435" s="9">
        <v>5.64</v>
      </c>
      <c r="L435" s="1">
        <v>7.13</v>
      </c>
      <c r="M435" s="9">
        <v>12.77</v>
      </c>
      <c r="N435" s="9">
        <v>6</v>
      </c>
      <c r="O435" s="8">
        <v>16</v>
      </c>
      <c r="P435" s="8">
        <v>6.93</v>
      </c>
      <c r="Q435" s="9">
        <v>165</v>
      </c>
      <c r="R435" s="9">
        <v>4.72</v>
      </c>
      <c r="S435" s="5">
        <v>0.36961628817541109</v>
      </c>
      <c r="T435" s="90">
        <f t="shared" si="15"/>
        <v>19.7</v>
      </c>
      <c r="V435"/>
      <c r="W435"/>
      <c r="X435"/>
      <c r="Y435"/>
      <c r="Z435"/>
    </row>
    <row r="436" spans="1:32" x14ac:dyDescent="0.25">
      <c r="A436" s="9">
        <v>9011</v>
      </c>
      <c r="B436" s="18" t="s">
        <v>30</v>
      </c>
      <c r="C436" s="9" t="s">
        <v>32</v>
      </c>
      <c r="D436" s="20">
        <v>43717</v>
      </c>
      <c r="E436" s="21">
        <v>10</v>
      </c>
      <c r="F436" s="21">
        <v>77</v>
      </c>
      <c r="G436" s="3">
        <v>252</v>
      </c>
      <c r="H436" s="3">
        <v>1470.4000000000005</v>
      </c>
      <c r="I436" s="9">
        <v>8</v>
      </c>
      <c r="J436" s="5">
        <v>1313.08</v>
      </c>
      <c r="K436" s="9">
        <v>6.26</v>
      </c>
      <c r="L436" s="1">
        <v>7.7900000000000009</v>
      </c>
      <c r="M436" s="9">
        <v>14.05</v>
      </c>
      <c r="N436" s="9">
        <v>11</v>
      </c>
      <c r="O436" s="8">
        <v>8</v>
      </c>
      <c r="P436" s="8">
        <v>4.4399999999999995</v>
      </c>
      <c r="Q436" s="9">
        <v>90</v>
      </c>
      <c r="R436" s="9">
        <v>3.6</v>
      </c>
      <c r="S436" s="5">
        <v>0.25622775800711745</v>
      </c>
      <c r="T436" s="90">
        <f t="shared" si="15"/>
        <v>18.490000000000002</v>
      </c>
      <c r="V436"/>
      <c r="W436"/>
      <c r="X436"/>
      <c r="Y436"/>
      <c r="Z436"/>
    </row>
    <row r="437" spans="1:32" x14ac:dyDescent="0.25">
      <c r="A437" s="9">
        <v>9011</v>
      </c>
      <c r="B437" s="18" t="s">
        <v>30</v>
      </c>
      <c r="C437" s="9" t="s">
        <v>33</v>
      </c>
      <c r="D437" s="20">
        <v>43717</v>
      </c>
      <c r="E437" s="21">
        <v>10</v>
      </c>
      <c r="F437" s="21">
        <v>77</v>
      </c>
      <c r="G437" s="3">
        <v>252</v>
      </c>
      <c r="H437" s="3">
        <v>1470.4000000000005</v>
      </c>
      <c r="I437" s="9">
        <v>9</v>
      </c>
      <c r="J437" s="5">
        <v>1434.07</v>
      </c>
      <c r="K437" s="9">
        <v>6.61</v>
      </c>
      <c r="L437" s="1">
        <v>7.62</v>
      </c>
      <c r="M437" s="9">
        <v>14.23</v>
      </c>
      <c r="N437" s="9">
        <v>22</v>
      </c>
      <c r="O437" s="8">
        <v>19</v>
      </c>
      <c r="P437" s="8">
        <v>7.9700000000000006</v>
      </c>
      <c r="Q437" s="9">
        <v>168</v>
      </c>
      <c r="R437" s="9">
        <v>6.39</v>
      </c>
      <c r="S437" s="5">
        <v>0.44905130007027405</v>
      </c>
      <c r="T437" s="90">
        <f t="shared" si="15"/>
        <v>22.200000000000003</v>
      </c>
      <c r="V437"/>
      <c r="W437"/>
      <c r="X437"/>
      <c r="Y437"/>
      <c r="Z437"/>
    </row>
    <row r="438" spans="1:32" x14ac:dyDescent="0.25">
      <c r="A438" s="9">
        <v>9011</v>
      </c>
      <c r="B438" s="18" t="s">
        <v>30</v>
      </c>
      <c r="C438" s="9" t="s">
        <v>34</v>
      </c>
      <c r="D438" s="20">
        <v>43717</v>
      </c>
      <c r="E438" s="21">
        <v>10</v>
      </c>
      <c r="F438" s="21">
        <v>77</v>
      </c>
      <c r="G438" s="3">
        <v>252</v>
      </c>
      <c r="H438" s="3">
        <v>1470.4000000000005</v>
      </c>
      <c r="I438" s="9">
        <v>6</v>
      </c>
      <c r="J438" s="5">
        <v>1523.19</v>
      </c>
      <c r="K438" s="9">
        <v>6.23</v>
      </c>
      <c r="L438" s="1">
        <v>7.01</v>
      </c>
      <c r="M438" s="9">
        <v>13.24</v>
      </c>
      <c r="N438" s="9">
        <v>15</v>
      </c>
      <c r="O438" s="8">
        <v>13</v>
      </c>
      <c r="P438" s="8">
        <v>4.9400000000000004</v>
      </c>
      <c r="Q438" s="9">
        <v>136</v>
      </c>
      <c r="R438" s="9">
        <v>4.04</v>
      </c>
      <c r="S438" s="5">
        <v>0.30513595166163143</v>
      </c>
      <c r="T438" s="90">
        <f t="shared" si="15"/>
        <v>18.18</v>
      </c>
      <c r="V438"/>
      <c r="W438"/>
      <c r="X438"/>
      <c r="Y438"/>
      <c r="Z438"/>
    </row>
    <row r="439" spans="1:32" x14ac:dyDescent="0.25">
      <c r="A439" s="9">
        <v>9011</v>
      </c>
      <c r="B439" s="18" t="s">
        <v>30</v>
      </c>
      <c r="C439" s="9" t="s">
        <v>35</v>
      </c>
      <c r="D439" s="20">
        <v>43717</v>
      </c>
      <c r="E439" s="21">
        <v>10</v>
      </c>
      <c r="F439" s="21">
        <v>77</v>
      </c>
      <c r="G439" s="3">
        <v>252</v>
      </c>
      <c r="H439" s="3">
        <v>1470.4000000000005</v>
      </c>
      <c r="I439" s="9">
        <v>9</v>
      </c>
      <c r="J439" s="5">
        <v>1124.55</v>
      </c>
      <c r="K439" s="9">
        <v>5.21</v>
      </c>
      <c r="L439" s="1">
        <v>7.6700000000000008</v>
      </c>
      <c r="M439" s="9">
        <v>12.88</v>
      </c>
      <c r="N439" s="9">
        <v>12</v>
      </c>
      <c r="O439" s="8">
        <v>10</v>
      </c>
      <c r="P439" s="8">
        <v>5.35</v>
      </c>
      <c r="Q439" s="9">
        <v>110</v>
      </c>
      <c r="R439" s="9">
        <v>3.98</v>
      </c>
      <c r="S439" s="5">
        <v>0.30900621118012422</v>
      </c>
      <c r="T439" s="90">
        <f t="shared" si="15"/>
        <v>18.23</v>
      </c>
      <c r="V439"/>
      <c r="W439"/>
      <c r="X439"/>
      <c r="Y439"/>
      <c r="Z439"/>
    </row>
    <row r="440" spans="1:32" x14ac:dyDescent="0.25">
      <c r="T440"/>
      <c r="U440"/>
    </row>
    <row r="442" spans="1:32" s="87" customFormat="1" x14ac:dyDescent="0.25">
      <c r="A442"/>
      <c r="B442"/>
      <c r="C442"/>
      <c r="D442"/>
      <c r="E442"/>
      <c r="F442"/>
      <c r="G442"/>
      <c r="I442"/>
      <c r="J442"/>
      <c r="K442"/>
      <c r="L442"/>
      <c r="M442"/>
      <c r="N442"/>
      <c r="O442"/>
      <c r="Q442" s="40"/>
      <c r="R442" s="40"/>
      <c r="S442" s="40"/>
      <c r="T442" s="40"/>
      <c r="U442" s="40"/>
      <c r="V442" s="40"/>
      <c r="W442" s="40"/>
      <c r="Y442"/>
      <c r="Z442"/>
      <c r="AA442"/>
      <c r="AB442"/>
      <c r="AC442"/>
      <c r="AD442"/>
    </row>
    <row r="443" spans="1:32" x14ac:dyDescent="0.25">
      <c r="A443"/>
      <c r="B443"/>
      <c r="C443"/>
      <c r="D443"/>
      <c r="E443"/>
      <c r="F443"/>
      <c r="G443"/>
      <c r="H443"/>
      <c r="I443"/>
      <c r="J443"/>
      <c r="K443"/>
      <c r="L443"/>
      <c r="M443"/>
      <c r="N443"/>
      <c r="O443"/>
      <c r="P443"/>
      <c r="Q443" s="41"/>
      <c r="R443" s="41"/>
      <c r="S443" s="41"/>
      <c r="T443" s="42"/>
      <c r="U443" s="42"/>
      <c r="V443" s="42"/>
      <c r="W443" s="42"/>
      <c r="X443"/>
      <c r="Y443"/>
      <c r="Z443"/>
      <c r="AA443"/>
      <c r="AB443"/>
      <c r="AC443"/>
      <c r="AD443"/>
      <c r="AE443"/>
      <c r="AF443"/>
    </row>
    <row r="444" spans="1:32" x14ac:dyDescent="0.25">
      <c r="A444"/>
      <c r="B444"/>
      <c r="C444"/>
      <c r="D444"/>
      <c r="E444"/>
      <c r="F444"/>
      <c r="G444"/>
      <c r="H444"/>
      <c r="I444"/>
      <c r="J444"/>
      <c r="K444"/>
      <c r="L444"/>
      <c r="M444"/>
      <c r="N444"/>
      <c r="O444"/>
      <c r="P444"/>
      <c r="Q444" s="41"/>
      <c r="R444" s="41"/>
      <c r="S444" s="41"/>
      <c r="T444" s="42"/>
      <c r="U444" s="42"/>
      <c r="V444" s="42"/>
      <c r="W444" s="42"/>
      <c r="X444"/>
      <c r="Y444"/>
      <c r="Z444"/>
      <c r="AA444"/>
      <c r="AB444"/>
      <c r="AC444"/>
      <c r="AD444"/>
      <c r="AE444"/>
      <c r="AF444"/>
    </row>
    <row r="445" spans="1:32" x14ac:dyDescent="0.25">
      <c r="A445"/>
      <c r="B445"/>
      <c r="C445"/>
      <c r="D445"/>
      <c r="E445"/>
      <c r="F445"/>
      <c r="G445"/>
      <c r="H445"/>
      <c r="I445"/>
      <c r="J445"/>
      <c r="K445"/>
      <c r="L445"/>
      <c r="M445"/>
      <c r="N445"/>
      <c r="O445"/>
      <c r="P445"/>
      <c r="Q445" s="41"/>
      <c r="R445" s="41"/>
      <c r="S445" s="41"/>
      <c r="T445" s="42"/>
      <c r="U445" s="42"/>
      <c r="V445" s="42"/>
      <c r="W445" s="42"/>
      <c r="X445"/>
      <c r="Y445"/>
      <c r="Z445"/>
      <c r="AA445"/>
      <c r="AB445"/>
      <c r="AC445"/>
      <c r="AD445"/>
      <c r="AE445"/>
      <c r="AF445"/>
    </row>
    <row r="446" spans="1:32" x14ac:dyDescent="0.25">
      <c r="A446"/>
      <c r="B446"/>
      <c r="C446"/>
      <c r="D446"/>
      <c r="E446"/>
      <c r="F446"/>
      <c r="G446"/>
      <c r="H446"/>
      <c r="I446"/>
      <c r="J446"/>
      <c r="K446"/>
      <c r="L446"/>
      <c r="M446"/>
      <c r="N446"/>
      <c r="O446"/>
      <c r="P446"/>
      <c r="Q446" s="41"/>
      <c r="R446" s="41"/>
      <c r="S446" s="41"/>
      <c r="T446" s="42"/>
      <c r="U446" s="42"/>
      <c r="V446" s="42"/>
      <c r="W446" s="42"/>
      <c r="X446"/>
      <c r="Y446"/>
      <c r="Z446"/>
      <c r="AA446"/>
      <c r="AB446"/>
      <c r="AC446"/>
      <c r="AD446"/>
      <c r="AE446"/>
      <c r="AF446"/>
    </row>
    <row r="447" spans="1:32" x14ac:dyDescent="0.25">
      <c r="A447"/>
      <c r="B447"/>
      <c r="C447"/>
      <c r="D447"/>
      <c r="E447"/>
      <c r="F447"/>
      <c r="G447"/>
      <c r="H447"/>
      <c r="I447"/>
      <c r="J447"/>
      <c r="K447"/>
      <c r="L447"/>
      <c r="M447"/>
      <c r="N447"/>
      <c r="O447"/>
      <c r="P447"/>
      <c r="Q447" s="41"/>
      <c r="R447" s="41"/>
      <c r="S447" s="41"/>
      <c r="T447" s="42"/>
      <c r="U447" s="42"/>
      <c r="V447" s="42"/>
      <c r="W447" s="42"/>
      <c r="X447"/>
      <c r="Y447"/>
      <c r="Z447"/>
      <c r="AA447"/>
      <c r="AB447"/>
      <c r="AC447"/>
      <c r="AD447"/>
      <c r="AE447"/>
      <c r="AF447"/>
    </row>
    <row r="448" spans="1:32" x14ac:dyDescent="0.25">
      <c r="A448"/>
      <c r="B448"/>
      <c r="C448"/>
      <c r="D448"/>
      <c r="E448"/>
      <c r="F448"/>
      <c r="G448"/>
      <c r="H448"/>
      <c r="I448"/>
      <c r="J448"/>
      <c r="K448"/>
      <c r="L448"/>
      <c r="M448"/>
      <c r="N448"/>
      <c r="O448"/>
      <c r="P448"/>
      <c r="Q448" s="41"/>
      <c r="R448" s="41"/>
      <c r="S448" s="41"/>
      <c r="T448" s="42"/>
      <c r="U448" s="42"/>
      <c r="V448" s="42"/>
      <c r="W448" s="42"/>
      <c r="X448"/>
      <c r="Y448"/>
      <c r="Z448"/>
      <c r="AA448"/>
      <c r="AB448"/>
      <c r="AC448"/>
      <c r="AD448"/>
      <c r="AE448"/>
      <c r="AF448"/>
    </row>
    <row r="449" spans="1:32" x14ac:dyDescent="0.25">
      <c r="A449"/>
      <c r="B449"/>
      <c r="C449"/>
      <c r="D449"/>
      <c r="E449"/>
      <c r="F449"/>
      <c r="G449"/>
      <c r="H449"/>
      <c r="I449"/>
      <c r="J449"/>
      <c r="K449"/>
      <c r="L449"/>
      <c r="M449"/>
      <c r="N449"/>
      <c r="O449"/>
      <c r="P449"/>
      <c r="Q449" s="41"/>
      <c r="R449" s="41"/>
      <c r="S449" s="41"/>
      <c r="T449" s="42"/>
      <c r="U449" s="42"/>
      <c r="V449" s="42"/>
      <c r="W449" s="42"/>
      <c r="X449"/>
      <c r="Y449"/>
      <c r="Z449"/>
      <c r="AA449"/>
      <c r="AB449"/>
      <c r="AC449"/>
      <c r="AD449"/>
      <c r="AE449"/>
      <c r="AF449"/>
    </row>
    <row r="450" spans="1:32" x14ac:dyDescent="0.25">
      <c r="A450"/>
      <c r="B450"/>
      <c r="C450"/>
      <c r="D450"/>
      <c r="E450"/>
      <c r="F450"/>
      <c r="G450"/>
      <c r="H450"/>
      <c r="I450"/>
      <c r="J450"/>
      <c r="K450"/>
      <c r="L450"/>
      <c r="M450"/>
      <c r="N450"/>
      <c r="O450"/>
      <c r="P450"/>
      <c r="Q450" s="41"/>
      <c r="R450" s="41"/>
      <c r="S450" s="41"/>
      <c r="T450" s="42"/>
      <c r="U450" s="42"/>
      <c r="V450" s="42"/>
      <c r="W450" s="42"/>
      <c r="X450"/>
      <c r="Y450"/>
      <c r="Z450"/>
      <c r="AA450"/>
      <c r="AB450"/>
      <c r="AC450"/>
      <c r="AD450"/>
      <c r="AE450"/>
      <c r="AF450"/>
    </row>
    <row r="451" spans="1:32" x14ac:dyDescent="0.25">
      <c r="A451"/>
      <c r="B451"/>
      <c r="C451"/>
      <c r="D451"/>
      <c r="E451"/>
      <c r="F451"/>
      <c r="G451"/>
      <c r="H451"/>
      <c r="I451"/>
      <c r="J451"/>
      <c r="K451"/>
      <c r="L451"/>
      <c r="M451"/>
      <c r="N451"/>
      <c r="O451"/>
      <c r="P451"/>
      <c r="Q451" s="41"/>
      <c r="R451" s="41"/>
      <c r="S451" s="41"/>
      <c r="T451" s="42"/>
      <c r="U451" s="42"/>
      <c r="V451" s="42"/>
      <c r="W451" s="42"/>
      <c r="X451"/>
      <c r="Y451"/>
      <c r="Z451"/>
      <c r="AA451"/>
      <c r="AB451"/>
      <c r="AC451"/>
      <c r="AD451"/>
      <c r="AE451"/>
      <c r="AF451"/>
    </row>
    <row r="452" spans="1:32" x14ac:dyDescent="0.25">
      <c r="A452"/>
      <c r="B452"/>
      <c r="C452"/>
      <c r="D452"/>
      <c r="E452"/>
      <c r="F452"/>
      <c r="G452"/>
      <c r="H452"/>
      <c r="I452"/>
      <c r="J452"/>
      <c r="K452"/>
      <c r="L452"/>
      <c r="M452"/>
      <c r="N452"/>
      <c r="O452"/>
      <c r="P452"/>
      <c r="Q452" s="41"/>
      <c r="R452" s="41"/>
      <c r="S452" s="41"/>
      <c r="T452" s="42"/>
      <c r="U452" s="42"/>
      <c r="V452" s="42"/>
      <c r="W452" s="42"/>
      <c r="X452"/>
      <c r="Y452"/>
      <c r="Z452"/>
      <c r="AA452"/>
      <c r="AB452"/>
      <c r="AC452"/>
      <c r="AD452"/>
      <c r="AE452"/>
      <c r="AF452"/>
    </row>
    <row r="453" spans="1:32" x14ac:dyDescent="0.25">
      <c r="A453"/>
      <c r="B453"/>
      <c r="C453"/>
      <c r="D453"/>
      <c r="E453"/>
      <c r="F453"/>
      <c r="G453"/>
      <c r="H453"/>
      <c r="I453"/>
      <c r="J453"/>
      <c r="K453"/>
      <c r="L453"/>
      <c r="M453"/>
      <c r="N453"/>
      <c r="O453"/>
      <c r="P453"/>
      <c r="Q453" s="41"/>
      <c r="R453" s="45"/>
      <c r="S453" s="41"/>
      <c r="T453" s="42"/>
      <c r="U453" s="42"/>
      <c r="V453" s="42"/>
      <c r="W453" s="42"/>
      <c r="X453"/>
      <c r="Y453" s="37"/>
      <c r="Z453" s="37"/>
      <c r="AA453"/>
      <c r="AB453"/>
      <c r="AC453"/>
      <c r="AD453"/>
      <c r="AE453"/>
      <c r="AF453"/>
    </row>
    <row r="454" spans="1:32" x14ac:dyDescent="0.25">
      <c r="A454"/>
      <c r="B454"/>
      <c r="C454"/>
      <c r="D454"/>
      <c r="E454"/>
      <c r="F454"/>
      <c r="G454"/>
      <c r="H454"/>
      <c r="I454"/>
      <c r="J454"/>
      <c r="K454"/>
      <c r="L454"/>
      <c r="M454"/>
      <c r="N454"/>
      <c r="O454"/>
      <c r="P454"/>
      <c r="Q454" s="41"/>
      <c r="R454" s="45"/>
      <c r="S454" s="41"/>
      <c r="T454" s="42"/>
      <c r="U454" s="42"/>
      <c r="V454" s="42"/>
      <c r="W454" s="42"/>
      <c r="X454"/>
      <c r="Y454" s="11"/>
      <c r="Z454" s="89"/>
      <c r="AA454"/>
      <c r="AB454"/>
      <c r="AC454"/>
      <c r="AD454"/>
      <c r="AE454"/>
      <c r="AF454"/>
    </row>
    <row r="455" spans="1:32" x14ac:dyDescent="0.25">
      <c r="A455"/>
      <c r="B455"/>
      <c r="C455"/>
      <c r="D455"/>
      <c r="E455"/>
      <c r="F455"/>
      <c r="G455"/>
      <c r="H455"/>
      <c r="I455"/>
      <c r="J455"/>
      <c r="K455"/>
      <c r="L455"/>
      <c r="M455"/>
      <c r="N455"/>
      <c r="O455"/>
      <c r="P455"/>
      <c r="Q455" s="41"/>
      <c r="R455" s="45"/>
      <c r="S455" s="41"/>
      <c r="T455" s="42"/>
      <c r="U455" s="42"/>
      <c r="V455" s="42"/>
      <c r="W455" s="42"/>
      <c r="X455"/>
      <c r="Y455" s="11"/>
      <c r="Z455" s="89"/>
      <c r="AA455"/>
      <c r="AB455"/>
      <c r="AC455"/>
      <c r="AD455"/>
      <c r="AE455"/>
      <c r="AF455"/>
    </row>
    <row r="456" spans="1:32" x14ac:dyDescent="0.25">
      <c r="A456"/>
      <c r="B456"/>
      <c r="C456"/>
      <c r="D456"/>
      <c r="E456"/>
      <c r="F456"/>
      <c r="G456"/>
      <c r="H456" s="37"/>
      <c r="I456"/>
      <c r="J456"/>
      <c r="K456"/>
      <c r="L456"/>
      <c r="M456"/>
      <c r="N456"/>
      <c r="O456"/>
      <c r="Q456" s="41"/>
      <c r="R456" s="45"/>
      <c r="S456" s="41"/>
      <c r="T456" s="42"/>
      <c r="U456" s="42"/>
      <c r="V456" s="42"/>
      <c r="W456" s="42"/>
      <c r="X456" s="36"/>
      <c r="Y456" s="11"/>
      <c r="Z456" s="89"/>
      <c r="AA456"/>
      <c r="AB456" s="10"/>
      <c r="AC456" s="10"/>
      <c r="AD456" s="11"/>
      <c r="AE456" s="11"/>
      <c r="AF456" s="11"/>
    </row>
    <row r="457" spans="1:32" x14ac:dyDescent="0.25">
      <c r="A457"/>
      <c r="B457"/>
      <c r="C457"/>
      <c r="D457"/>
      <c r="E457"/>
      <c r="F457"/>
      <c r="G457"/>
      <c r="H457" s="37"/>
      <c r="I457"/>
      <c r="J457"/>
      <c r="K457"/>
      <c r="L457"/>
      <c r="M457"/>
      <c r="N457"/>
      <c r="O457"/>
      <c r="Q457" s="41"/>
      <c r="R457" s="45"/>
      <c r="S457" s="41"/>
      <c r="T457" s="42"/>
      <c r="U457" s="42"/>
      <c r="V457" s="42"/>
      <c r="W457" s="42"/>
      <c r="X457" s="36"/>
      <c r="Y457" s="11"/>
      <c r="Z457" s="89"/>
      <c r="AA457"/>
      <c r="AB457" s="10"/>
      <c r="AC457" s="10"/>
      <c r="AD457" s="11"/>
      <c r="AE457" s="11"/>
      <c r="AF457" s="11"/>
    </row>
    <row r="458" spans="1:32" x14ac:dyDescent="0.25">
      <c r="A458"/>
      <c r="B458"/>
      <c r="C458"/>
      <c r="D458"/>
      <c r="E458"/>
      <c r="F458"/>
      <c r="G458"/>
      <c r="H458" s="37"/>
      <c r="I458"/>
      <c r="J458"/>
      <c r="K458"/>
      <c r="L458"/>
      <c r="M458"/>
      <c r="N458"/>
      <c r="O458"/>
      <c r="Q458" s="41"/>
      <c r="R458" s="45"/>
      <c r="S458" s="41"/>
      <c r="T458" s="42"/>
      <c r="U458" s="42"/>
      <c r="V458" s="42"/>
      <c r="W458" s="42"/>
      <c r="X458" s="36"/>
      <c r="Y458" s="11"/>
      <c r="Z458" s="89"/>
      <c r="AA458"/>
      <c r="AB458" s="10"/>
      <c r="AC458" s="10"/>
      <c r="AD458" s="11"/>
      <c r="AE458" s="11"/>
      <c r="AF458" s="11"/>
    </row>
    <row r="459" spans="1:32" x14ac:dyDescent="0.25">
      <c r="A459"/>
      <c r="B459"/>
      <c r="C459"/>
      <c r="D459"/>
      <c r="E459"/>
      <c r="F459"/>
      <c r="G459"/>
      <c r="H459" s="37"/>
      <c r="I459"/>
      <c r="J459"/>
      <c r="K459"/>
      <c r="L459"/>
      <c r="M459"/>
      <c r="N459"/>
      <c r="O459"/>
      <c r="Q459" s="41"/>
      <c r="R459" s="45"/>
      <c r="S459" s="41"/>
      <c r="T459" s="42"/>
      <c r="U459" s="42"/>
      <c r="V459" s="42"/>
      <c r="W459" s="42"/>
      <c r="X459" s="36"/>
      <c r="Y459" s="11"/>
      <c r="Z459" s="89"/>
      <c r="AA459"/>
      <c r="AB459" s="10"/>
      <c r="AC459" s="10"/>
      <c r="AD459" s="11"/>
      <c r="AE459" s="11"/>
      <c r="AF459" s="11"/>
    </row>
    <row r="460" spans="1:32" x14ac:dyDescent="0.25">
      <c r="A460"/>
      <c r="B460"/>
      <c r="C460"/>
      <c r="D460"/>
      <c r="E460"/>
      <c r="F460"/>
      <c r="G460"/>
      <c r="H460" s="37"/>
      <c r="I460"/>
      <c r="J460"/>
      <c r="K460"/>
      <c r="L460"/>
      <c r="M460"/>
      <c r="N460"/>
      <c r="O460"/>
      <c r="Q460" s="41"/>
      <c r="R460" s="45"/>
      <c r="S460" s="41"/>
      <c r="T460" s="42"/>
      <c r="U460" s="42"/>
      <c r="V460" s="42"/>
      <c r="W460" s="42"/>
      <c r="X460" s="36"/>
      <c r="Y460" s="11"/>
      <c r="Z460" s="89"/>
      <c r="AA460" s="10"/>
      <c r="AB460" s="10"/>
      <c r="AC460" s="10"/>
      <c r="AD460" s="11"/>
      <c r="AE460" s="11"/>
      <c r="AF460" s="11"/>
    </row>
    <row r="461" spans="1:32" x14ac:dyDescent="0.25">
      <c r="A461"/>
      <c r="B461"/>
      <c r="C461"/>
      <c r="D461"/>
      <c r="E461"/>
      <c r="F461"/>
      <c r="G461"/>
      <c r="H461" s="37"/>
      <c r="I461"/>
      <c r="J461"/>
      <c r="K461"/>
      <c r="L461"/>
      <c r="M461"/>
      <c r="N461"/>
      <c r="O461"/>
      <c r="Q461" s="41"/>
      <c r="R461" s="45"/>
      <c r="S461" s="41"/>
      <c r="T461" s="42"/>
      <c r="U461" s="42"/>
      <c r="V461" s="42"/>
      <c r="W461" s="42"/>
      <c r="X461" s="36"/>
      <c r="Y461"/>
      <c r="Z461"/>
      <c r="AA461" s="10"/>
      <c r="AB461" s="10"/>
      <c r="AC461" s="10"/>
      <c r="AD461" s="11"/>
      <c r="AE461" s="11"/>
      <c r="AF461" s="11"/>
    </row>
    <row r="462" spans="1:32" x14ac:dyDescent="0.25">
      <c r="A462"/>
      <c r="B462"/>
      <c r="C462"/>
      <c r="D462"/>
      <c r="E462"/>
      <c r="F462"/>
      <c r="G462"/>
      <c r="H462" s="37"/>
      <c r="I462"/>
      <c r="J462"/>
      <c r="K462"/>
      <c r="L462"/>
      <c r="M462"/>
      <c r="N462"/>
      <c r="O462"/>
      <c r="Q462" s="41"/>
      <c r="R462" s="45"/>
      <c r="S462" s="41"/>
      <c r="T462" s="42"/>
      <c r="U462" s="42"/>
      <c r="V462" s="42"/>
      <c r="W462" s="42"/>
      <c r="X462" s="36"/>
      <c r="Y462"/>
      <c r="Z462"/>
      <c r="AA462" s="10"/>
      <c r="AB462" s="10"/>
      <c r="AC462" s="10"/>
      <c r="AD462" s="11"/>
      <c r="AE462" s="11"/>
      <c r="AF462" s="11"/>
    </row>
    <row r="463" spans="1:32" x14ac:dyDescent="0.25">
      <c r="A463"/>
      <c r="B463"/>
      <c r="C463"/>
      <c r="D463"/>
      <c r="E463"/>
      <c r="F463"/>
      <c r="G463"/>
      <c r="H463" s="37"/>
      <c r="Q463" s="41"/>
      <c r="R463" s="45"/>
      <c r="S463" s="41"/>
      <c r="T463" s="42"/>
      <c r="U463" s="42"/>
      <c r="V463" s="42"/>
      <c r="W463" s="42"/>
      <c r="X463" s="36"/>
      <c r="Y463"/>
      <c r="Z463"/>
      <c r="AA463" s="10"/>
      <c r="AB463" s="10"/>
      <c r="AC463" s="10"/>
      <c r="AD463" s="11"/>
      <c r="AE463" s="11"/>
      <c r="AF463" s="11"/>
    </row>
    <row r="464" spans="1:32" x14ac:dyDescent="0.25">
      <c r="A464"/>
      <c r="B464"/>
      <c r="C464"/>
      <c r="D464"/>
      <c r="E464"/>
      <c r="F464"/>
      <c r="G464"/>
      <c r="H464" s="37"/>
      <c r="Q464" s="41"/>
      <c r="R464" s="45"/>
      <c r="S464" s="41"/>
      <c r="T464" s="42"/>
      <c r="U464" s="42"/>
      <c r="V464" s="42"/>
      <c r="W464" s="42"/>
      <c r="X464" s="36"/>
      <c r="Y464"/>
      <c r="Z464"/>
      <c r="AA464" s="10"/>
      <c r="AB464" s="10"/>
      <c r="AC464" s="10"/>
      <c r="AD464" s="11"/>
      <c r="AE464" s="11"/>
      <c r="AF464" s="11"/>
    </row>
    <row r="465" spans="1:32" x14ac:dyDescent="0.25">
      <c r="A465"/>
      <c r="B465"/>
      <c r="C465"/>
      <c r="D465"/>
      <c r="E465"/>
      <c r="F465"/>
      <c r="G465"/>
      <c r="H465" s="37"/>
      <c r="Q465" s="41"/>
      <c r="R465" s="45"/>
      <c r="S465" s="41"/>
      <c r="T465" s="42"/>
      <c r="U465" s="42"/>
      <c r="V465" s="42"/>
      <c r="W465" s="42"/>
      <c r="X465" s="36"/>
      <c r="Y465"/>
      <c r="Z465"/>
      <c r="AA465" s="10"/>
      <c r="AB465" s="10"/>
      <c r="AC465" s="10"/>
      <c r="AD465" s="11"/>
      <c r="AE465" s="11"/>
      <c r="AF465" s="11"/>
    </row>
    <row r="466" spans="1:32" x14ac:dyDescent="0.25">
      <c r="A466"/>
      <c r="B466"/>
      <c r="C466"/>
      <c r="D466"/>
      <c r="E466"/>
      <c r="F466"/>
      <c r="G466"/>
      <c r="H466" s="37"/>
      <c r="Q466" s="41"/>
      <c r="R466" s="45"/>
      <c r="S466" s="41"/>
      <c r="T466" s="42"/>
      <c r="U466" s="42"/>
      <c r="V466" s="42"/>
      <c r="W466" s="42"/>
      <c r="X466" s="36"/>
      <c r="Y466"/>
      <c r="Z466"/>
      <c r="AA466" s="10"/>
      <c r="AB466" s="10"/>
      <c r="AC466" s="10"/>
      <c r="AD466" s="11"/>
      <c r="AE466" s="11"/>
      <c r="AF466" s="11"/>
    </row>
    <row r="467" spans="1:32" x14ac:dyDescent="0.25">
      <c r="A467"/>
      <c r="B467"/>
      <c r="C467"/>
      <c r="D467"/>
      <c r="E467"/>
      <c r="F467"/>
      <c r="G467"/>
      <c r="H467" s="37"/>
      <c r="I467" s="36"/>
      <c r="J467" s="36"/>
      <c r="K467" s="36"/>
      <c r="L467" s="36"/>
      <c r="M467" s="36"/>
      <c r="N467" s="36"/>
      <c r="O467" s="36"/>
      <c r="P467" s="36"/>
      <c r="Q467" s="41"/>
      <c r="R467" s="45"/>
      <c r="S467" s="41"/>
      <c r="T467" s="42"/>
      <c r="U467" s="42"/>
      <c r="V467" s="42"/>
      <c r="W467" s="42"/>
      <c r="X467" s="36"/>
      <c r="Y467"/>
      <c r="Z467"/>
      <c r="AA467" s="10"/>
      <c r="AB467" s="10"/>
      <c r="AC467" s="10"/>
      <c r="AD467" s="11"/>
      <c r="AE467" s="11"/>
      <c r="AF467" s="11"/>
    </row>
    <row r="468" spans="1:32" x14ac:dyDescent="0.25">
      <c r="A468"/>
      <c r="B468"/>
      <c r="C468"/>
      <c r="D468"/>
      <c r="E468"/>
      <c r="F468"/>
      <c r="G468"/>
      <c r="H468" s="37"/>
      <c r="I468" s="36"/>
      <c r="J468" s="36"/>
      <c r="K468" s="36"/>
      <c r="L468" s="36"/>
      <c r="M468" s="36"/>
      <c r="N468" s="36"/>
      <c r="O468" s="36"/>
      <c r="P468" s="36"/>
      <c r="Q468" s="41"/>
      <c r="R468" s="45"/>
      <c r="S468" s="41"/>
      <c r="T468" s="42"/>
      <c r="U468" s="42"/>
      <c r="V468" s="42"/>
      <c r="W468" s="42"/>
      <c r="X468" s="36"/>
      <c r="Y468"/>
      <c r="Z468"/>
      <c r="AA468"/>
      <c r="AB468"/>
      <c r="AC468"/>
      <c r="AD468"/>
      <c r="AE468"/>
      <c r="AF468" s="11"/>
    </row>
    <row r="469" spans="1:32" x14ac:dyDescent="0.25">
      <c r="A469"/>
      <c r="B469"/>
      <c r="C469"/>
      <c r="D469"/>
      <c r="E469"/>
      <c r="F469"/>
      <c r="G469"/>
      <c r="H469" s="37"/>
      <c r="I469" s="36"/>
      <c r="J469" s="36"/>
      <c r="K469" s="36"/>
      <c r="L469" s="36"/>
      <c r="M469" s="36"/>
      <c r="N469" s="36"/>
      <c r="O469" s="36"/>
      <c r="P469" s="36"/>
      <c r="Q469" s="41"/>
      <c r="R469" s="45"/>
      <c r="S469" s="41"/>
      <c r="T469" s="117"/>
      <c r="U469" s="42"/>
      <c r="V469" s="42"/>
      <c r="W469" s="42"/>
      <c r="X469" s="36"/>
      <c r="Y469"/>
      <c r="Z469"/>
      <c r="AA469"/>
      <c r="AB469"/>
      <c r="AC469"/>
      <c r="AD469"/>
      <c r="AE469"/>
      <c r="AF469" s="11"/>
    </row>
    <row r="470" spans="1:32" x14ac:dyDescent="0.25">
      <c r="A470"/>
      <c r="B470"/>
      <c r="C470"/>
      <c r="D470"/>
      <c r="E470"/>
      <c r="F470"/>
      <c r="G470"/>
      <c r="H470" s="37"/>
      <c r="I470" s="36"/>
      <c r="J470" s="36"/>
      <c r="K470" s="36"/>
      <c r="L470" s="36"/>
      <c r="M470" s="36"/>
      <c r="N470" s="36"/>
      <c r="O470" s="36"/>
      <c r="P470" s="36"/>
      <c r="Q470" s="41"/>
      <c r="R470" s="45"/>
      <c r="S470" s="41"/>
      <c r="T470" s="42"/>
      <c r="U470" s="42"/>
      <c r="V470" s="42"/>
      <c r="W470" s="42"/>
      <c r="X470" s="36"/>
      <c r="AA470"/>
      <c r="AB470"/>
      <c r="AC470"/>
      <c r="AD470"/>
      <c r="AE470"/>
      <c r="AF470" s="11"/>
    </row>
    <row r="471" spans="1:32" x14ac:dyDescent="0.25">
      <c r="A471"/>
      <c r="B471"/>
      <c r="C471"/>
      <c r="D471"/>
      <c r="E471"/>
      <c r="F471"/>
      <c r="G471"/>
      <c r="H471" s="37"/>
      <c r="I471" s="36"/>
      <c r="J471" s="36"/>
      <c r="K471" s="36"/>
      <c r="L471" s="36"/>
      <c r="M471" s="36"/>
      <c r="N471" s="36"/>
      <c r="O471" s="36"/>
      <c r="P471" s="36"/>
      <c r="Q471" s="41"/>
      <c r="R471" s="45"/>
      <c r="S471" s="41"/>
      <c r="T471" s="42"/>
      <c r="U471" s="42"/>
      <c r="V471" s="42"/>
      <c r="W471" s="42"/>
      <c r="X471" s="36"/>
      <c r="AA471"/>
      <c r="AB471"/>
      <c r="AC471"/>
      <c r="AD471"/>
      <c r="AE471"/>
      <c r="AF471" s="11"/>
    </row>
    <row r="472" spans="1:32" x14ac:dyDescent="0.25">
      <c r="A472"/>
      <c r="B472"/>
      <c r="C472"/>
      <c r="D472"/>
      <c r="E472"/>
      <c r="F472"/>
      <c r="G472"/>
      <c r="H472" s="37"/>
      <c r="I472" s="36"/>
      <c r="J472" s="36"/>
      <c r="K472" s="36"/>
      <c r="L472" s="36"/>
      <c r="M472" s="36"/>
      <c r="N472" s="36"/>
      <c r="O472" s="36"/>
      <c r="P472" s="36"/>
      <c r="Q472" s="41"/>
      <c r="R472" s="45"/>
      <c r="S472" s="41"/>
      <c r="T472" s="42"/>
      <c r="U472" s="42"/>
      <c r="V472" s="42"/>
      <c r="W472" s="42"/>
      <c r="X472" s="36"/>
      <c r="AA472"/>
      <c r="AB472"/>
      <c r="AC472"/>
      <c r="AD472"/>
      <c r="AE472"/>
      <c r="AF472" s="11"/>
    </row>
    <row r="473" spans="1:32" x14ac:dyDescent="0.25">
      <c r="A473"/>
      <c r="B473"/>
      <c r="C473"/>
      <c r="D473"/>
      <c r="E473"/>
      <c r="F473"/>
      <c r="G473"/>
      <c r="H473" s="37"/>
      <c r="I473" s="36"/>
      <c r="J473" s="36"/>
      <c r="K473" s="36"/>
      <c r="L473" s="36"/>
      <c r="M473" s="36"/>
      <c r="N473" s="36"/>
      <c r="O473" s="36"/>
      <c r="P473" s="36"/>
      <c r="Q473" s="41"/>
      <c r="R473" s="45"/>
      <c r="S473" s="41"/>
      <c r="T473" s="42"/>
      <c r="U473" s="42"/>
      <c r="V473" s="42"/>
      <c r="W473" s="42"/>
      <c r="X473" s="36"/>
      <c r="AA473"/>
      <c r="AB473"/>
      <c r="AC473"/>
      <c r="AD473"/>
      <c r="AE473"/>
      <c r="AF473" s="11"/>
    </row>
    <row r="474" spans="1:32" x14ac:dyDescent="0.25">
      <c r="A474"/>
      <c r="B474"/>
      <c r="C474"/>
      <c r="D474"/>
      <c r="E474"/>
      <c r="F474"/>
      <c r="G474"/>
      <c r="H474" s="37"/>
      <c r="I474" s="36"/>
      <c r="J474" s="36"/>
      <c r="K474" s="36"/>
      <c r="L474" s="36"/>
      <c r="M474" s="36"/>
      <c r="N474" s="36"/>
      <c r="O474" s="36"/>
      <c r="P474" s="36"/>
      <c r="Q474" s="41"/>
      <c r="R474" s="45"/>
      <c r="S474" s="41"/>
      <c r="T474" s="42"/>
      <c r="U474" s="42"/>
      <c r="V474" s="42"/>
      <c r="W474" s="42"/>
      <c r="X474" s="36"/>
      <c r="AA474"/>
      <c r="AB474"/>
      <c r="AC474"/>
      <c r="AD474"/>
      <c r="AE474"/>
      <c r="AF474" s="11"/>
    </row>
    <row r="475" spans="1:32" x14ac:dyDescent="0.25">
      <c r="A475"/>
      <c r="B475"/>
      <c r="C475"/>
      <c r="D475"/>
      <c r="E475"/>
      <c r="F475"/>
      <c r="G475"/>
      <c r="H475" s="37"/>
      <c r="I475" s="36"/>
      <c r="J475" s="36"/>
      <c r="K475" s="36"/>
      <c r="L475" s="36"/>
      <c r="M475" s="36"/>
      <c r="N475" s="36"/>
      <c r="O475" s="36"/>
      <c r="P475" s="36"/>
      <c r="Q475" s="41"/>
      <c r="R475" s="45"/>
      <c r="S475" s="41"/>
      <c r="T475" s="42"/>
      <c r="U475" s="42"/>
      <c r="V475" s="42"/>
      <c r="W475" s="42"/>
      <c r="X475" s="36"/>
      <c r="AA475"/>
      <c r="AB475"/>
      <c r="AC475"/>
      <c r="AD475"/>
      <c r="AE475"/>
      <c r="AF475" s="11"/>
    </row>
    <row r="476" spans="1:32" x14ac:dyDescent="0.25">
      <c r="A476"/>
      <c r="B476"/>
      <c r="C476"/>
      <c r="D476"/>
      <c r="E476"/>
      <c r="F476"/>
      <c r="G476"/>
      <c r="H476" s="37"/>
      <c r="I476" s="36"/>
      <c r="J476" s="36"/>
      <c r="K476" s="36"/>
      <c r="L476" s="36"/>
      <c r="M476" s="36"/>
      <c r="N476" s="36"/>
      <c r="O476" s="36"/>
      <c r="P476" s="36"/>
      <c r="Q476" s="41"/>
      <c r="R476" s="45"/>
      <c r="S476" s="41"/>
      <c r="T476" s="42"/>
      <c r="U476" s="42"/>
      <c r="V476" s="42"/>
      <c r="W476" s="42"/>
      <c r="X476" s="36"/>
      <c r="AA476"/>
      <c r="AB476"/>
      <c r="AC476"/>
      <c r="AD476"/>
      <c r="AE476"/>
      <c r="AF476" s="11"/>
    </row>
    <row r="477" spans="1:32" x14ac:dyDescent="0.25">
      <c r="A477"/>
      <c r="B477"/>
      <c r="C477"/>
      <c r="D477"/>
      <c r="E477"/>
      <c r="F477"/>
      <c r="G477"/>
      <c r="H477" s="37"/>
      <c r="I477" s="36"/>
      <c r="J477" s="36"/>
      <c r="K477" s="36"/>
      <c r="L477" s="36"/>
      <c r="M477" s="36"/>
      <c r="N477" s="36"/>
      <c r="O477" s="36"/>
      <c r="P477" s="36"/>
      <c r="Q477" s="41"/>
      <c r="R477" s="45"/>
      <c r="S477" s="41"/>
      <c r="T477" s="42"/>
      <c r="U477" s="42"/>
      <c r="V477" s="42"/>
      <c r="W477" s="42"/>
      <c r="X477" s="36"/>
      <c r="AA477"/>
      <c r="AB477"/>
      <c r="AC477"/>
      <c r="AD477"/>
      <c r="AE477"/>
      <c r="AF477" s="11"/>
    </row>
    <row r="478" spans="1:32" x14ac:dyDescent="0.25">
      <c r="A478"/>
      <c r="B478"/>
      <c r="C478"/>
      <c r="D478"/>
      <c r="E478"/>
      <c r="F478"/>
      <c r="G478"/>
      <c r="H478" s="37"/>
      <c r="I478" s="36"/>
      <c r="J478" s="36"/>
      <c r="K478" s="36"/>
      <c r="L478" s="36"/>
      <c r="M478" s="36"/>
      <c r="N478" s="36"/>
      <c r="O478" s="36"/>
      <c r="P478" s="36"/>
      <c r="Q478" s="41"/>
      <c r="R478" s="45"/>
      <c r="S478" s="41"/>
      <c r="T478" s="42"/>
      <c r="U478" s="42"/>
      <c r="V478" s="42"/>
      <c r="W478" s="42"/>
      <c r="X478" s="36"/>
      <c r="Y478"/>
      <c r="Z478"/>
      <c r="AA478"/>
      <c r="AB478"/>
      <c r="AC478"/>
      <c r="AD478"/>
      <c r="AE478"/>
      <c r="AF478" s="11"/>
    </row>
    <row r="479" spans="1:32" x14ac:dyDescent="0.25">
      <c r="A479"/>
      <c r="B479"/>
      <c r="C479"/>
      <c r="D479"/>
      <c r="E479"/>
      <c r="F479"/>
      <c r="G479"/>
      <c r="H479" s="37"/>
      <c r="I479" s="36"/>
      <c r="J479" s="36"/>
      <c r="K479" s="36"/>
      <c r="L479" s="36"/>
      <c r="M479" s="36"/>
      <c r="N479" s="36"/>
      <c r="O479" s="36"/>
      <c r="P479" s="36"/>
      <c r="Q479" s="41"/>
      <c r="R479" s="45"/>
      <c r="S479" s="41"/>
      <c r="T479" s="42"/>
      <c r="U479" s="42"/>
      <c r="V479" s="42"/>
      <c r="W479" s="42"/>
      <c r="X479" s="36"/>
      <c r="Y479"/>
      <c r="Z479"/>
      <c r="AA479"/>
      <c r="AB479"/>
      <c r="AC479"/>
      <c r="AD479"/>
      <c r="AE479"/>
      <c r="AF479" s="11"/>
    </row>
    <row r="480" spans="1:32" x14ac:dyDescent="0.25">
      <c r="A480"/>
      <c r="B480"/>
      <c r="C480"/>
      <c r="D480"/>
      <c r="E480"/>
      <c r="F480"/>
      <c r="G480"/>
      <c r="H480" s="37"/>
      <c r="I480" s="36"/>
      <c r="J480" s="36"/>
      <c r="K480" s="36"/>
      <c r="L480" s="36"/>
      <c r="M480" s="36"/>
      <c r="N480" s="36"/>
      <c r="O480" s="36"/>
      <c r="P480" s="36"/>
      <c r="Q480" s="41"/>
      <c r="R480" s="45"/>
      <c r="S480" s="41"/>
      <c r="T480" s="42"/>
      <c r="U480" s="42"/>
      <c r="V480" s="42"/>
      <c r="W480" s="42"/>
      <c r="X480" s="36"/>
      <c r="Y480"/>
      <c r="Z480"/>
      <c r="AA480"/>
      <c r="AB480"/>
      <c r="AC480"/>
      <c r="AD480"/>
      <c r="AE480"/>
      <c r="AF480" s="11"/>
    </row>
    <row r="481" spans="1:32" x14ac:dyDescent="0.25">
      <c r="A481"/>
      <c r="B481"/>
      <c r="C481"/>
      <c r="D481"/>
      <c r="E481"/>
      <c r="F481"/>
      <c r="G481"/>
      <c r="H481" s="37"/>
      <c r="I481" s="36"/>
      <c r="J481" s="36"/>
      <c r="K481" s="36"/>
      <c r="L481" s="36"/>
      <c r="M481" s="36"/>
      <c r="N481" s="36"/>
      <c r="O481" s="36"/>
      <c r="P481" s="36"/>
      <c r="Q481" s="41"/>
      <c r="R481" s="45"/>
      <c r="S481" s="41"/>
      <c r="T481" s="42"/>
      <c r="U481" s="42"/>
      <c r="V481" s="42"/>
      <c r="W481" s="42"/>
      <c r="X481" s="36"/>
      <c r="Y481"/>
      <c r="Z481"/>
      <c r="AA481"/>
      <c r="AB481"/>
      <c r="AC481"/>
      <c r="AD481"/>
      <c r="AE481"/>
      <c r="AF481" s="11"/>
    </row>
    <row r="482" spans="1:32" x14ac:dyDescent="0.25">
      <c r="A482"/>
      <c r="B482"/>
      <c r="C482"/>
      <c r="D482"/>
      <c r="E482"/>
      <c r="F482"/>
      <c r="G482"/>
      <c r="H482" s="37"/>
      <c r="I482" s="36"/>
      <c r="J482" s="36"/>
      <c r="K482" s="36"/>
      <c r="L482" s="36"/>
      <c r="M482" s="36"/>
      <c r="N482" s="36"/>
      <c r="O482" s="36"/>
      <c r="P482" s="36"/>
      <c r="Q482" s="41"/>
      <c r="R482" s="45"/>
      <c r="S482" s="41"/>
      <c r="T482" s="42"/>
      <c r="U482" s="42"/>
      <c r="V482" s="42"/>
      <c r="W482" s="42"/>
      <c r="X482" s="36"/>
      <c r="Y482" s="36"/>
      <c r="Z482" s="36"/>
      <c r="AA482" s="10"/>
      <c r="AB482" s="10"/>
      <c r="AC482" s="10"/>
      <c r="AD482" s="11"/>
      <c r="AE482" s="11"/>
      <c r="AF482" s="11"/>
    </row>
    <row r="483" spans="1:32" x14ac:dyDescent="0.25">
      <c r="A483"/>
      <c r="B483"/>
      <c r="C483"/>
      <c r="D483"/>
      <c r="E483"/>
      <c r="F483"/>
      <c r="G483"/>
      <c r="H483" s="37"/>
      <c r="I483" s="36"/>
      <c r="J483" s="36"/>
      <c r="K483" s="36"/>
      <c r="L483" s="36"/>
      <c r="M483" s="36"/>
      <c r="N483" s="36"/>
      <c r="O483" s="36"/>
      <c r="P483" s="36"/>
      <c r="Q483" s="41"/>
      <c r="R483" s="41"/>
      <c r="S483" s="42"/>
      <c r="T483" s="42"/>
      <c r="U483" s="42"/>
      <c r="V483" s="42"/>
      <c r="W483" s="36"/>
      <c r="X483" s="36"/>
      <c r="Y483" s="36"/>
      <c r="Z483" s="10"/>
      <c r="AA483" s="10"/>
      <c r="AB483" s="10"/>
      <c r="AC483" s="11"/>
      <c r="AD483" s="11"/>
      <c r="AE483" s="11"/>
    </row>
    <row r="484" spans="1:32" x14ac:dyDescent="0.25">
      <c r="A484"/>
      <c r="B484"/>
      <c r="C484"/>
      <c r="D484"/>
      <c r="E484"/>
      <c r="F484"/>
      <c r="G484"/>
      <c r="H484" s="37"/>
      <c r="I484" s="36"/>
      <c r="J484" s="36"/>
      <c r="K484" s="36"/>
      <c r="L484" s="36"/>
      <c r="M484" s="36"/>
      <c r="N484" s="36"/>
      <c r="O484" s="36"/>
      <c r="P484" s="36"/>
      <c r="Q484" s="40"/>
      <c r="R484" s="40"/>
      <c r="S484" s="40"/>
      <c r="T484" s="40"/>
      <c r="U484" s="40"/>
      <c r="V484" s="40"/>
      <c r="W484" s="40"/>
      <c r="X484" s="36"/>
      <c r="Y484" s="36"/>
      <c r="Z484" s="36"/>
      <c r="AA484" s="10"/>
      <c r="AB484" s="10"/>
      <c r="AC484" s="10"/>
      <c r="AD484" s="11"/>
      <c r="AE484" s="11"/>
      <c r="AF484" s="11"/>
    </row>
    <row r="485" spans="1:32" x14ac:dyDescent="0.25">
      <c r="A485"/>
      <c r="B485"/>
      <c r="C485"/>
      <c r="D485"/>
      <c r="E485"/>
      <c r="F485"/>
      <c r="G485"/>
      <c r="H485" s="37"/>
      <c r="I485" s="45"/>
      <c r="J485" s="39"/>
      <c r="K485" s="39"/>
      <c r="L485" s="39"/>
      <c r="M485" s="39"/>
      <c r="N485" s="39"/>
      <c r="O485" s="39"/>
      <c r="P485" s="36"/>
      <c r="Q485" s="41"/>
      <c r="R485" s="45"/>
      <c r="S485" s="41"/>
      <c r="T485" s="42"/>
      <c r="U485" s="42"/>
      <c r="V485" s="42"/>
      <c r="W485" s="42"/>
      <c r="X485" s="36"/>
      <c r="Y485" s="36"/>
      <c r="AB485" s="10"/>
      <c r="AC485" s="10"/>
      <c r="AD485" s="11"/>
      <c r="AE485" s="11"/>
      <c r="AF485" s="11"/>
    </row>
    <row r="486" spans="1:32" x14ac:dyDescent="0.25">
      <c r="A486"/>
      <c r="B486"/>
      <c r="C486"/>
      <c r="D486"/>
      <c r="E486"/>
      <c r="F486"/>
      <c r="G486"/>
      <c r="H486" s="37"/>
      <c r="I486" s="45"/>
      <c r="J486" s="39"/>
      <c r="K486" s="39"/>
      <c r="L486" s="39"/>
      <c r="M486" s="39"/>
      <c r="N486" s="39"/>
      <c r="O486" s="39"/>
      <c r="P486" s="36"/>
      <c r="Q486" s="41"/>
      <c r="R486" s="45"/>
      <c r="S486" s="43"/>
      <c r="T486" s="44"/>
      <c r="U486" s="44"/>
      <c r="V486" s="44"/>
      <c r="W486" s="44"/>
      <c r="X486" s="36"/>
      <c r="Y486" s="36"/>
      <c r="AB486" s="10"/>
      <c r="AC486" s="10"/>
      <c r="AD486" s="11"/>
      <c r="AE486" s="11"/>
      <c r="AF486" s="11"/>
    </row>
    <row r="487" spans="1:32" x14ac:dyDescent="0.25">
      <c r="A487"/>
      <c r="B487"/>
      <c r="C487"/>
      <c r="D487"/>
      <c r="E487"/>
      <c r="F487"/>
      <c r="G487"/>
      <c r="H487" s="37"/>
      <c r="I487" s="45"/>
      <c r="J487" s="39"/>
      <c r="K487" s="39"/>
      <c r="L487" s="39"/>
      <c r="M487" s="39"/>
      <c r="N487" s="39"/>
      <c r="O487" s="39"/>
      <c r="P487" s="36"/>
      <c r="Q487" s="41"/>
      <c r="R487" s="45"/>
      <c r="S487" s="43"/>
      <c r="T487" s="44"/>
      <c r="U487" s="44"/>
      <c r="V487" s="44"/>
      <c r="W487" s="44"/>
      <c r="X487" s="36"/>
      <c r="Y487" s="36"/>
      <c r="AB487" s="10"/>
      <c r="AC487" s="10"/>
      <c r="AD487" s="11"/>
      <c r="AE487" s="11"/>
      <c r="AF487" s="11"/>
    </row>
    <row r="488" spans="1:32" x14ac:dyDescent="0.25">
      <c r="A488"/>
      <c r="B488"/>
      <c r="C488"/>
      <c r="D488"/>
      <c r="E488"/>
      <c r="F488"/>
      <c r="G488"/>
      <c r="H488" s="37"/>
      <c r="I488" s="45"/>
      <c r="J488" s="39"/>
      <c r="K488" s="39"/>
      <c r="L488" s="39"/>
      <c r="M488" s="39"/>
      <c r="N488" s="39"/>
      <c r="O488" s="39"/>
      <c r="P488" s="36"/>
      <c r="Q488" s="41"/>
      <c r="R488" s="45"/>
      <c r="S488" s="43"/>
      <c r="T488" s="44"/>
      <c r="U488" s="44"/>
      <c r="V488" s="44"/>
      <c r="W488" s="44"/>
      <c r="X488" s="36"/>
      <c r="Y488" s="36"/>
      <c r="AB488" s="10"/>
      <c r="AC488" s="10"/>
      <c r="AD488" s="11"/>
      <c r="AE488" s="11"/>
      <c r="AF488" s="11"/>
    </row>
    <row r="489" spans="1:32" x14ac:dyDescent="0.25">
      <c r="A489"/>
      <c r="B489"/>
      <c r="C489"/>
      <c r="D489"/>
      <c r="E489"/>
      <c r="F489"/>
      <c r="G489"/>
      <c r="H489" s="37"/>
      <c r="I489" s="45"/>
      <c r="J489" s="39"/>
      <c r="K489" s="39"/>
      <c r="L489" s="39"/>
      <c r="M489" s="39"/>
      <c r="N489" s="39"/>
      <c r="O489" s="39"/>
      <c r="P489" s="36"/>
      <c r="Q489" s="41"/>
      <c r="R489" s="45"/>
      <c r="S489" s="43"/>
      <c r="T489" s="44"/>
      <c r="U489" s="44"/>
      <c r="V489" s="44"/>
      <c r="W489" s="44"/>
      <c r="X489" s="36"/>
      <c r="Y489" s="36"/>
      <c r="AB489" s="10"/>
      <c r="AC489" s="10"/>
      <c r="AD489" s="11"/>
      <c r="AE489" s="11"/>
      <c r="AF489" s="11"/>
    </row>
    <row r="490" spans="1:32" x14ac:dyDescent="0.25">
      <c r="A490"/>
      <c r="B490"/>
      <c r="C490"/>
      <c r="D490"/>
      <c r="E490"/>
      <c r="F490"/>
      <c r="G490"/>
      <c r="H490" s="36"/>
      <c r="I490" s="45"/>
      <c r="J490" s="39"/>
      <c r="K490" s="39"/>
      <c r="L490" s="39"/>
      <c r="M490" s="39"/>
      <c r="N490" s="39"/>
      <c r="O490" s="39"/>
      <c r="P490" s="36"/>
      <c r="Q490" s="41"/>
      <c r="R490" s="45"/>
      <c r="S490" s="43"/>
      <c r="T490" s="44"/>
      <c r="U490" s="44"/>
      <c r="V490" s="44"/>
      <c r="W490" s="44"/>
      <c r="X490" s="36"/>
      <c r="Y490" s="36"/>
      <c r="AB490" s="10"/>
      <c r="AC490" s="10"/>
      <c r="AD490" s="10"/>
      <c r="AE490" s="10"/>
      <c r="AF490" s="10"/>
    </row>
    <row r="491" spans="1:32" x14ac:dyDescent="0.25">
      <c r="A491"/>
      <c r="B491"/>
      <c r="C491"/>
      <c r="D491"/>
      <c r="E491"/>
      <c r="F491"/>
      <c r="G491"/>
      <c r="H491" s="36"/>
      <c r="I491" s="45"/>
      <c r="J491" s="39"/>
      <c r="K491" s="39"/>
      <c r="L491" s="39"/>
      <c r="M491" s="39"/>
      <c r="N491" s="39"/>
      <c r="O491" s="39"/>
      <c r="P491" s="36"/>
      <c r="Q491" s="41"/>
      <c r="R491" s="45"/>
      <c r="S491" s="43"/>
      <c r="T491" s="44"/>
      <c r="U491" s="44"/>
      <c r="V491" s="44"/>
      <c r="W491" s="44"/>
      <c r="X491" s="36"/>
      <c r="Y491" s="36"/>
      <c r="AB491" s="10"/>
      <c r="AC491" s="10"/>
      <c r="AD491" s="10"/>
      <c r="AE491" s="10"/>
      <c r="AF491" s="10"/>
    </row>
    <row r="492" spans="1:32" x14ac:dyDescent="0.25">
      <c r="A492"/>
      <c r="B492"/>
      <c r="C492"/>
      <c r="D492"/>
      <c r="E492"/>
      <c r="F492"/>
      <c r="G492"/>
      <c r="H492" s="36"/>
      <c r="I492" s="45"/>
      <c r="J492" s="39"/>
      <c r="K492" s="39"/>
      <c r="L492" s="39"/>
      <c r="M492" s="39"/>
      <c r="N492" s="39"/>
      <c r="O492" s="39"/>
      <c r="P492" s="36"/>
      <c r="Q492" s="41"/>
      <c r="R492" s="45"/>
      <c r="S492" s="43"/>
      <c r="T492" s="44"/>
      <c r="U492" s="44"/>
      <c r="V492" s="44"/>
      <c r="W492" s="44"/>
      <c r="X492" s="36"/>
      <c r="Y492" s="36"/>
      <c r="AB492" s="10"/>
      <c r="AC492" s="10"/>
      <c r="AD492" s="10"/>
      <c r="AE492" s="10"/>
      <c r="AF492" s="10"/>
    </row>
    <row r="493" spans="1:32" x14ac:dyDescent="0.25">
      <c r="A493"/>
      <c r="B493"/>
      <c r="C493"/>
      <c r="D493"/>
      <c r="E493"/>
      <c r="F493"/>
      <c r="G493" s="36"/>
      <c r="H493" s="36"/>
      <c r="I493" s="45"/>
      <c r="J493" s="39"/>
      <c r="K493" s="39"/>
      <c r="L493" s="39"/>
      <c r="M493" s="39"/>
      <c r="N493" s="39"/>
      <c r="O493" s="39"/>
      <c r="P493" s="36"/>
      <c r="Q493" s="41"/>
      <c r="R493" s="45"/>
      <c r="S493" s="43"/>
      <c r="T493" s="44"/>
      <c r="U493" s="44"/>
      <c r="V493" s="44"/>
      <c r="W493" s="44"/>
      <c r="X493" s="36"/>
      <c r="Y493" s="36"/>
      <c r="Z493" s="36"/>
      <c r="AA493" s="10"/>
      <c r="AB493" s="10"/>
      <c r="AC493" s="10"/>
      <c r="AD493" s="10"/>
      <c r="AE493" s="10"/>
      <c r="AF493" s="10"/>
    </row>
    <row r="494" spans="1:32" x14ac:dyDescent="0.25">
      <c r="A494"/>
      <c r="B494"/>
      <c r="C494"/>
      <c r="D494"/>
      <c r="E494"/>
      <c r="F494"/>
      <c r="G494" s="36"/>
      <c r="H494" s="36"/>
      <c r="I494" s="45"/>
      <c r="J494" s="39"/>
      <c r="K494" s="39"/>
      <c r="L494" s="39"/>
      <c r="M494" s="39"/>
      <c r="N494" s="39"/>
      <c r="O494" s="39"/>
      <c r="P494" s="36"/>
      <c r="Q494" s="41"/>
      <c r="R494" s="45"/>
      <c r="S494" s="43"/>
      <c r="T494" s="44"/>
      <c r="U494" s="44"/>
      <c r="V494" s="44"/>
      <c r="W494" s="44"/>
      <c r="X494" s="36"/>
      <c r="Y494" s="36"/>
      <c r="Z494" s="36"/>
      <c r="AA494" s="10"/>
      <c r="AB494" s="10"/>
      <c r="AC494" s="10"/>
      <c r="AD494" s="10"/>
      <c r="AE494" s="10"/>
      <c r="AF494" s="10"/>
    </row>
    <row r="495" spans="1:32" x14ac:dyDescent="0.25">
      <c r="A495"/>
      <c r="B495"/>
      <c r="C495"/>
      <c r="D495"/>
      <c r="E495"/>
      <c r="F495"/>
      <c r="G495" s="36"/>
      <c r="H495" s="36"/>
      <c r="I495" s="45"/>
      <c r="J495" s="39"/>
      <c r="K495" s="39"/>
      <c r="L495" s="39"/>
      <c r="M495" s="39"/>
      <c r="N495" s="39"/>
      <c r="O495" s="39"/>
      <c r="P495" s="36"/>
      <c r="Q495" s="36"/>
      <c r="R495" s="36"/>
      <c r="S495" s="36"/>
      <c r="T495" s="36"/>
      <c r="U495" s="36"/>
      <c r="V495" s="36"/>
      <c r="W495" s="36"/>
      <c r="X495" s="36"/>
      <c r="Y495" s="36"/>
      <c r="Z495" s="36"/>
      <c r="AA495" s="10"/>
      <c r="AB495" s="10"/>
      <c r="AC495" s="10"/>
      <c r="AD495" s="10"/>
      <c r="AE495" s="10"/>
      <c r="AF495" s="10"/>
    </row>
    <row r="496" spans="1:32" x14ac:dyDescent="0.25">
      <c r="A496"/>
      <c r="B496"/>
      <c r="C496"/>
      <c r="D496"/>
      <c r="E496"/>
      <c r="F496"/>
      <c r="G496" s="36"/>
      <c r="H496" s="36"/>
      <c r="I496" s="45"/>
      <c r="J496" s="39"/>
      <c r="K496" s="39"/>
      <c r="L496" s="39"/>
      <c r="M496" s="39"/>
      <c r="N496" s="39"/>
      <c r="O496" s="39"/>
      <c r="P496" s="36"/>
      <c r="Q496" s="143"/>
      <c r="R496" s="143"/>
      <c r="S496" s="144"/>
      <c r="T496" s="144"/>
      <c r="U496" s="152"/>
      <c r="V496" s="36"/>
      <c r="W496" s="36"/>
      <c r="X496" s="36"/>
      <c r="Y496" s="36"/>
      <c r="Z496" s="10"/>
      <c r="AA496" s="10"/>
      <c r="AB496" s="10"/>
      <c r="AC496" s="10"/>
      <c r="AD496" s="10"/>
      <c r="AE496" s="10"/>
    </row>
    <row r="497" spans="1:31" x14ac:dyDescent="0.25">
      <c r="A497"/>
      <c r="B497"/>
      <c r="C497"/>
      <c r="D497"/>
      <c r="E497"/>
      <c r="F497"/>
      <c r="G497" s="36"/>
      <c r="H497" s="36"/>
      <c r="I497" s="45"/>
      <c r="J497" s="39"/>
      <c r="K497" s="39"/>
      <c r="L497" s="39"/>
      <c r="M497" s="39"/>
      <c r="N497" s="39"/>
      <c r="O497" s="39"/>
      <c r="P497" s="36"/>
      <c r="Q497" s="145"/>
      <c r="R497" s="146"/>
      <c r="S497" s="146"/>
      <c r="T497" s="147"/>
      <c r="U497" s="36"/>
      <c r="V497" s="36"/>
      <c r="W497" s="36"/>
      <c r="X497" s="36"/>
      <c r="Y497" s="36"/>
      <c r="Z497" s="10"/>
      <c r="AA497" s="10"/>
      <c r="AB497" s="10"/>
      <c r="AC497" s="10"/>
      <c r="AD497" s="10"/>
      <c r="AE497" s="10"/>
    </row>
    <row r="498" spans="1:31" x14ac:dyDescent="0.25">
      <c r="A498"/>
      <c r="B498"/>
      <c r="C498"/>
      <c r="D498"/>
      <c r="E498"/>
      <c r="F498"/>
      <c r="G498" s="36"/>
      <c r="H498" s="36"/>
      <c r="I498" s="45"/>
      <c r="J498" s="39"/>
      <c r="K498" s="39"/>
      <c r="L498" s="39"/>
      <c r="M498" s="39"/>
      <c r="N498" s="39"/>
      <c r="O498" s="39"/>
      <c r="P498" s="36"/>
      <c r="Q498" s="145"/>
      <c r="R498" s="146"/>
      <c r="S498" s="146"/>
      <c r="T498" s="147"/>
      <c r="U498" s="36"/>
      <c r="V498" s="36"/>
      <c r="W498" s="36"/>
      <c r="X498" s="36"/>
      <c r="Y498" s="36"/>
      <c r="Z498" s="10"/>
      <c r="AA498" s="10"/>
      <c r="AB498" s="10"/>
      <c r="AC498" s="10"/>
      <c r="AD498" s="10"/>
      <c r="AE498" s="10"/>
    </row>
    <row r="499" spans="1:31" x14ac:dyDescent="0.25">
      <c r="A499"/>
      <c r="B499"/>
      <c r="C499"/>
      <c r="D499"/>
      <c r="E499"/>
      <c r="F499"/>
      <c r="G499" s="36"/>
      <c r="H499" s="36"/>
      <c r="I499" s="45"/>
      <c r="J499" s="39"/>
      <c r="K499" s="39"/>
      <c r="L499" s="39"/>
      <c r="M499" s="39"/>
      <c r="N499" s="39"/>
      <c r="O499" s="39"/>
      <c r="P499" s="36"/>
      <c r="Q499" s="145"/>
      <c r="R499" s="146"/>
      <c r="S499" s="146"/>
      <c r="T499" s="147"/>
      <c r="U499" s="36"/>
      <c r="V499" s="36"/>
      <c r="W499" s="36"/>
      <c r="X499" s="36"/>
      <c r="Y499" s="36"/>
      <c r="Z499" s="10"/>
      <c r="AA499" s="10"/>
      <c r="AB499" s="10"/>
      <c r="AC499" s="10"/>
      <c r="AD499" s="10"/>
      <c r="AE499" s="10"/>
    </row>
    <row r="500" spans="1:31" x14ac:dyDescent="0.25">
      <c r="A500"/>
      <c r="B500"/>
      <c r="C500"/>
      <c r="D500"/>
      <c r="E500"/>
      <c r="F500"/>
      <c r="G500" s="36"/>
      <c r="H500" s="36"/>
      <c r="I500" s="45"/>
      <c r="J500" s="39"/>
      <c r="K500" s="39"/>
      <c r="L500" s="39"/>
      <c r="M500" s="39"/>
      <c r="N500" s="39"/>
      <c r="O500" s="39"/>
      <c r="P500" s="36"/>
      <c r="Q500" s="145"/>
      <c r="R500" s="146"/>
      <c r="S500" s="146"/>
      <c r="T500" s="147"/>
      <c r="U500" s="36"/>
      <c r="V500" s="36"/>
      <c r="W500" s="36"/>
      <c r="X500" s="36"/>
      <c r="Y500" s="36"/>
      <c r="Z500" s="10"/>
      <c r="AA500" s="10"/>
      <c r="AB500" s="10"/>
      <c r="AC500" s="10"/>
      <c r="AD500" s="10"/>
      <c r="AE500" s="10"/>
    </row>
    <row r="501" spans="1:31" x14ac:dyDescent="0.25">
      <c r="A501"/>
      <c r="B501"/>
      <c r="C501"/>
      <c r="D501"/>
      <c r="E501"/>
      <c r="F501"/>
      <c r="G501" s="36"/>
      <c r="H501" s="36"/>
      <c r="I501" s="45"/>
      <c r="J501" s="39"/>
      <c r="K501" s="39"/>
      <c r="L501" s="39"/>
      <c r="M501" s="39"/>
      <c r="N501" s="39"/>
      <c r="O501" s="39"/>
      <c r="P501" s="36"/>
      <c r="Q501" s="36"/>
      <c r="R501" s="36"/>
      <c r="S501" s="36"/>
      <c r="T501" s="36"/>
      <c r="U501" s="36"/>
      <c r="V501" s="36"/>
      <c r="W501" s="36"/>
      <c r="X501" s="36"/>
      <c r="Y501" s="36"/>
      <c r="Z501" s="10"/>
      <c r="AA501" s="10"/>
      <c r="AB501" s="10"/>
      <c r="AC501" s="10"/>
      <c r="AD501" s="10"/>
      <c r="AE501" s="10"/>
    </row>
    <row r="502" spans="1:31" x14ac:dyDescent="0.25">
      <c r="A502"/>
      <c r="B502"/>
      <c r="C502"/>
      <c r="D502"/>
      <c r="E502"/>
      <c r="F502"/>
      <c r="G502" s="36"/>
      <c r="H502" s="36"/>
      <c r="I502" s="45"/>
      <c r="J502" s="39"/>
      <c r="K502" s="39"/>
      <c r="L502" s="39"/>
      <c r="M502" s="39"/>
      <c r="N502" s="39"/>
      <c r="O502" s="39"/>
      <c r="P502" s="36"/>
      <c r="Q502" s="36"/>
      <c r="R502" s="36"/>
      <c r="S502" s="36"/>
      <c r="T502" s="36"/>
      <c r="U502" s="36"/>
      <c r="V502" s="36"/>
      <c r="W502" s="36"/>
      <c r="X502" s="36"/>
      <c r="Y502" s="36"/>
      <c r="Z502" s="10"/>
      <c r="AA502" s="10"/>
      <c r="AB502" s="10"/>
      <c r="AC502" s="10"/>
      <c r="AD502" s="10"/>
      <c r="AE502" s="10"/>
    </row>
    <row r="503" spans="1:31" x14ac:dyDescent="0.25">
      <c r="A503"/>
      <c r="B503"/>
      <c r="C503"/>
      <c r="D503"/>
      <c r="E503"/>
      <c r="F503"/>
      <c r="G503" s="36"/>
      <c r="H503" s="36"/>
      <c r="I503" s="45"/>
      <c r="J503" s="39"/>
      <c r="K503" s="39"/>
      <c r="L503" s="39"/>
      <c r="M503" s="39"/>
      <c r="N503" s="39"/>
      <c r="O503" s="39"/>
      <c r="P503" s="36"/>
      <c r="Q503" s="36"/>
      <c r="R503" s="36"/>
      <c r="S503" s="36"/>
      <c r="T503" s="36"/>
      <c r="U503" s="36"/>
      <c r="V503" s="36"/>
      <c r="W503" s="36"/>
      <c r="X503" s="36"/>
      <c r="Y503" s="36"/>
      <c r="Z503" s="10"/>
      <c r="AA503" s="10"/>
      <c r="AB503" s="10"/>
      <c r="AC503" s="10"/>
      <c r="AD503" s="10"/>
      <c r="AE503" s="10"/>
    </row>
    <row r="504" spans="1:31" x14ac:dyDescent="0.25">
      <c r="A504"/>
      <c r="B504"/>
      <c r="C504"/>
      <c r="D504"/>
      <c r="E504"/>
      <c r="F504"/>
      <c r="I504" s="45"/>
      <c r="J504" s="39"/>
      <c r="K504" s="39"/>
      <c r="L504" s="39"/>
      <c r="M504" s="39"/>
      <c r="N504" s="39"/>
      <c r="O504" s="39"/>
      <c r="P504" s="37"/>
      <c r="Q504" s="36"/>
      <c r="R504" s="36"/>
      <c r="S504" s="36"/>
      <c r="T504" s="36"/>
      <c r="U504" s="36"/>
      <c r="V504" s="36"/>
      <c r="W504" s="36"/>
      <c r="X504" s="36"/>
      <c r="Y504" s="36"/>
      <c r="Z504" s="10"/>
      <c r="AA504" s="10"/>
      <c r="AB504" s="10"/>
      <c r="AC504" s="10"/>
      <c r="AD504" s="10"/>
      <c r="AE504" s="10"/>
    </row>
    <row r="505" spans="1:31" x14ac:dyDescent="0.25">
      <c r="A505"/>
      <c r="B505"/>
      <c r="C505"/>
      <c r="D505"/>
      <c r="E505"/>
      <c r="F505"/>
      <c r="I505" s="45"/>
      <c r="J505" s="39"/>
      <c r="K505" s="39"/>
      <c r="L505" s="39"/>
      <c r="M505" s="39"/>
      <c r="N505" s="39"/>
      <c r="O505" s="39"/>
      <c r="P505" s="37"/>
      <c r="Q505" s="36"/>
      <c r="R505" s="36"/>
      <c r="S505" s="36"/>
      <c r="T505" s="36"/>
      <c r="U505" s="36"/>
      <c r="V505" s="36"/>
      <c r="W505" s="36"/>
      <c r="X505" s="36"/>
      <c r="Y505" s="36"/>
      <c r="Z505" s="10"/>
      <c r="AA505" s="10"/>
      <c r="AB505" s="10"/>
      <c r="AC505" s="10"/>
      <c r="AD505" s="10"/>
      <c r="AE505" s="10"/>
    </row>
    <row r="506" spans="1:31" x14ac:dyDescent="0.25">
      <c r="A506"/>
      <c r="B506"/>
      <c r="C506"/>
      <c r="D506"/>
      <c r="E506"/>
      <c r="F506"/>
      <c r="I506" s="45"/>
      <c r="J506" s="39"/>
      <c r="K506" s="39"/>
      <c r="L506" s="39"/>
      <c r="M506" s="39"/>
      <c r="N506" s="39"/>
      <c r="O506" s="39"/>
      <c r="P506" s="37"/>
      <c r="Q506" s="37"/>
      <c r="R506" s="37"/>
      <c r="S506" s="37"/>
      <c r="T506" s="37"/>
      <c r="U506" s="37"/>
      <c r="V506" s="37"/>
      <c r="W506" s="36"/>
      <c r="X506" s="36"/>
      <c r="Y506" s="36"/>
      <c r="Z506" s="10"/>
      <c r="AA506" s="10"/>
      <c r="AB506" s="10"/>
      <c r="AC506" s="10"/>
      <c r="AD506" s="10"/>
      <c r="AE506" s="10"/>
    </row>
    <row r="507" spans="1:31" x14ac:dyDescent="0.25">
      <c r="A507"/>
      <c r="B507"/>
      <c r="C507"/>
      <c r="D507"/>
      <c r="E507"/>
      <c r="F507"/>
      <c r="I507" s="45"/>
      <c r="J507" s="39"/>
      <c r="K507" s="39"/>
      <c r="L507" s="39"/>
      <c r="M507" s="39"/>
      <c r="N507" s="39"/>
      <c r="O507" s="39"/>
      <c r="P507" s="37"/>
      <c r="Q507" s="37"/>
      <c r="R507" s="37"/>
      <c r="S507" s="37"/>
      <c r="T507" s="37"/>
      <c r="U507" s="37"/>
      <c r="V507" s="37"/>
      <c r="W507" s="36"/>
      <c r="X507" s="36"/>
      <c r="Y507" s="36"/>
      <c r="Z507" s="10"/>
      <c r="AA507" s="10"/>
      <c r="AB507" s="10"/>
      <c r="AC507" s="10"/>
      <c r="AD507" s="10"/>
      <c r="AE507" s="10"/>
    </row>
    <row r="508" spans="1:31" x14ac:dyDescent="0.25">
      <c r="A508"/>
      <c r="B508"/>
      <c r="C508"/>
      <c r="D508"/>
      <c r="E508"/>
      <c r="F508"/>
      <c r="I508" s="45"/>
      <c r="J508" s="39"/>
      <c r="K508" s="39"/>
      <c r="L508" s="39"/>
      <c r="M508" s="39"/>
      <c r="N508" s="39"/>
      <c r="O508" s="39"/>
      <c r="P508" s="37"/>
      <c r="Q508" s="37"/>
      <c r="R508" s="37"/>
      <c r="S508" s="37"/>
      <c r="T508" s="37"/>
      <c r="U508" s="37"/>
      <c r="V508" s="37"/>
      <c r="W508" s="36"/>
      <c r="X508" s="36"/>
      <c r="Y508" s="36"/>
      <c r="Z508" s="10"/>
      <c r="AA508" s="10"/>
      <c r="AB508" s="10"/>
      <c r="AC508" s="10"/>
      <c r="AD508" s="10"/>
      <c r="AE508" s="10"/>
    </row>
    <row r="509" spans="1:31" x14ac:dyDescent="0.25">
      <c r="A509"/>
      <c r="B509"/>
      <c r="C509"/>
      <c r="D509"/>
      <c r="E509"/>
      <c r="F509"/>
      <c r="I509" s="45"/>
      <c r="J509" s="39"/>
      <c r="K509" s="39"/>
      <c r="L509" s="39"/>
      <c r="M509" s="39"/>
      <c r="N509" s="39"/>
      <c r="O509" s="39"/>
      <c r="P509" s="37"/>
      <c r="Q509" s="37"/>
      <c r="R509" s="37"/>
      <c r="S509" s="37"/>
      <c r="T509" s="37"/>
      <c r="U509" s="37"/>
      <c r="V509" s="37"/>
      <c r="W509" s="36"/>
      <c r="X509" s="36"/>
      <c r="Y509" s="36"/>
      <c r="Z509" s="10"/>
      <c r="AA509" s="10"/>
      <c r="AB509" s="10"/>
      <c r="AC509" s="10"/>
      <c r="AD509" s="10"/>
      <c r="AE509" s="10"/>
    </row>
    <row r="510" spans="1:31" x14ac:dyDescent="0.25">
      <c r="A510"/>
      <c r="B510"/>
      <c r="C510"/>
      <c r="D510"/>
      <c r="E510"/>
      <c r="F510"/>
      <c r="I510" s="45"/>
      <c r="J510" s="39"/>
      <c r="K510" s="39"/>
      <c r="L510" s="39"/>
      <c r="M510" s="39"/>
      <c r="N510" s="39"/>
      <c r="O510" s="39"/>
      <c r="P510" s="37"/>
      <c r="Q510" s="37"/>
      <c r="R510" s="37"/>
      <c r="S510" s="37"/>
      <c r="T510" s="37"/>
      <c r="U510" s="37"/>
      <c r="V510" s="37"/>
      <c r="W510" s="36"/>
      <c r="X510" s="36"/>
      <c r="Y510" s="36"/>
      <c r="Z510" s="10"/>
      <c r="AA510" s="10"/>
      <c r="AB510" s="10"/>
      <c r="AC510" s="10"/>
      <c r="AD510" s="10"/>
      <c r="AE510" s="10"/>
    </row>
    <row r="511" spans="1:31" x14ac:dyDescent="0.25">
      <c r="A511"/>
      <c r="B511"/>
      <c r="C511"/>
      <c r="D511"/>
      <c r="E511"/>
      <c r="F511"/>
      <c r="I511" s="45"/>
      <c r="J511" s="39"/>
      <c r="K511" s="39"/>
      <c r="L511" s="39"/>
      <c r="M511" s="39"/>
      <c r="N511" s="39"/>
      <c r="O511" s="39"/>
      <c r="P511" s="37"/>
      <c r="S511" s="37"/>
      <c r="T511" s="37"/>
      <c r="U511" s="37"/>
      <c r="V511" s="37"/>
      <c r="W511" s="36"/>
      <c r="X511" s="36"/>
      <c r="Y511" s="36"/>
      <c r="Z511" s="10"/>
      <c r="AA511" s="10"/>
      <c r="AB511" s="10"/>
      <c r="AC511" s="10"/>
      <c r="AD511" s="10"/>
      <c r="AE511" s="10"/>
    </row>
    <row r="512" spans="1:31" x14ac:dyDescent="0.25">
      <c r="A512"/>
      <c r="B512"/>
      <c r="C512"/>
      <c r="D512"/>
      <c r="E512"/>
      <c r="F512"/>
      <c r="I512" s="45"/>
      <c r="J512" s="39"/>
      <c r="K512" s="39"/>
      <c r="L512" s="39"/>
      <c r="M512" s="39"/>
      <c r="N512" s="39"/>
      <c r="O512" s="39"/>
      <c r="P512" s="37"/>
      <c r="S512" s="37"/>
      <c r="T512" s="37"/>
      <c r="U512" s="37"/>
      <c r="V512" s="37"/>
      <c r="W512" s="36"/>
      <c r="X512" s="36"/>
      <c r="Y512" s="36"/>
      <c r="Z512" s="10"/>
      <c r="AA512" s="10"/>
      <c r="AB512" s="10"/>
      <c r="AC512" s="10"/>
      <c r="AD512" s="10"/>
      <c r="AE512" s="10"/>
    </row>
    <row r="513" spans="1:31" x14ac:dyDescent="0.25">
      <c r="A513"/>
      <c r="B513"/>
      <c r="C513"/>
      <c r="D513"/>
      <c r="E513"/>
      <c r="F513"/>
      <c r="I513" s="45"/>
      <c r="J513" s="39"/>
      <c r="K513" s="39"/>
      <c r="L513" s="39"/>
      <c r="M513" s="39"/>
      <c r="N513" s="39"/>
      <c r="O513" s="39"/>
      <c r="P513" s="37"/>
      <c r="S513" s="37"/>
      <c r="T513" s="37"/>
      <c r="U513" s="37"/>
      <c r="V513" s="37"/>
      <c r="W513" s="36"/>
      <c r="X513" s="36"/>
      <c r="Y513" s="36"/>
      <c r="Z513" s="10"/>
      <c r="AA513" s="10"/>
      <c r="AB513" s="10"/>
      <c r="AC513" s="10"/>
      <c r="AD513" s="10"/>
      <c r="AE513" s="10"/>
    </row>
    <row r="514" spans="1:31" x14ac:dyDescent="0.25">
      <c r="A514"/>
      <c r="B514"/>
      <c r="C514"/>
      <c r="D514"/>
      <c r="E514"/>
      <c r="F514"/>
      <c r="I514" s="45"/>
      <c r="J514" s="39"/>
      <c r="K514" s="39"/>
      <c r="L514" s="39"/>
      <c r="M514" s="39"/>
      <c r="N514" s="39"/>
      <c r="O514" s="39"/>
      <c r="P514" s="37"/>
      <c r="S514" s="37"/>
      <c r="T514" s="37"/>
      <c r="U514" s="37"/>
      <c r="V514" s="37"/>
      <c r="W514" s="36"/>
      <c r="X514" s="36"/>
      <c r="Y514" s="36"/>
      <c r="Z514" s="10"/>
      <c r="AA514" s="10"/>
      <c r="AB514" s="10"/>
      <c r="AC514" s="10"/>
      <c r="AD514" s="10"/>
      <c r="AE514" s="10"/>
    </row>
    <row r="515" spans="1:31" x14ac:dyDescent="0.25">
      <c r="A515"/>
      <c r="B515"/>
      <c r="C515"/>
      <c r="D515"/>
      <c r="E515"/>
      <c r="F515"/>
      <c r="I515" s="45"/>
      <c r="J515" s="39"/>
      <c r="K515" s="39"/>
      <c r="L515" s="39"/>
      <c r="M515" s="39"/>
      <c r="N515" s="39"/>
      <c r="O515" s="39"/>
      <c r="P515" s="37"/>
      <c r="S515" s="37"/>
      <c r="T515" s="37"/>
      <c r="U515" s="37"/>
      <c r="V515" s="37"/>
      <c r="W515" s="36"/>
      <c r="X515" s="36"/>
      <c r="Y515" s="36"/>
      <c r="Z515" s="10"/>
      <c r="AA515" s="10"/>
      <c r="AB515" s="10"/>
      <c r="AC515" s="10"/>
      <c r="AD515" s="10"/>
      <c r="AE515" s="10"/>
    </row>
    <row r="516" spans="1:31" x14ac:dyDescent="0.25">
      <c r="A516"/>
      <c r="B516"/>
      <c r="C516"/>
      <c r="D516"/>
      <c r="E516"/>
      <c r="F516"/>
      <c r="I516" s="45"/>
      <c r="J516" s="39"/>
      <c r="K516" s="39"/>
      <c r="L516" s="39"/>
      <c r="M516" s="39"/>
      <c r="N516" s="39"/>
      <c r="O516" s="39"/>
      <c r="P516" s="37"/>
      <c r="S516" s="37"/>
      <c r="T516" s="37"/>
      <c r="U516" s="37"/>
      <c r="V516" s="37"/>
      <c r="W516" s="36"/>
      <c r="X516" s="36"/>
      <c r="Y516" s="36"/>
      <c r="Z516" s="10"/>
      <c r="AA516" s="10"/>
      <c r="AB516" s="10"/>
      <c r="AC516" s="10"/>
      <c r="AD516" s="10"/>
      <c r="AE516" s="10"/>
    </row>
    <row r="517" spans="1:31" x14ac:dyDescent="0.25">
      <c r="A517"/>
      <c r="B517"/>
      <c r="C517"/>
      <c r="D517"/>
      <c r="E517"/>
      <c r="F517"/>
      <c r="I517" s="45"/>
      <c r="J517" s="39"/>
      <c r="K517" s="39"/>
      <c r="L517" s="39"/>
      <c r="M517" s="39"/>
      <c r="N517" s="39"/>
      <c r="O517" s="39"/>
      <c r="P517" s="37"/>
      <c r="S517" s="37"/>
      <c r="T517" s="37"/>
      <c r="U517" s="37"/>
      <c r="V517" s="37"/>
      <c r="W517" s="36"/>
      <c r="X517" s="36"/>
      <c r="Y517" s="36"/>
      <c r="Z517" s="10"/>
      <c r="AA517" s="10"/>
      <c r="AB517" s="10"/>
      <c r="AC517" s="10"/>
      <c r="AD517" s="10"/>
      <c r="AE517" s="10"/>
    </row>
    <row r="518" spans="1:31" x14ac:dyDescent="0.25">
      <c r="A518"/>
      <c r="B518"/>
      <c r="C518"/>
      <c r="D518"/>
      <c r="E518"/>
      <c r="F518"/>
      <c r="I518" s="45"/>
      <c r="J518" s="39"/>
      <c r="K518" s="39"/>
      <c r="L518" s="39"/>
      <c r="M518" s="39"/>
      <c r="N518" s="39"/>
      <c r="O518" s="39"/>
      <c r="P518" s="37"/>
      <c r="S518" s="37"/>
      <c r="T518" s="37"/>
      <c r="U518" s="37"/>
      <c r="V518" s="37"/>
      <c r="W518" s="36"/>
      <c r="X518" s="36"/>
      <c r="Y518" s="36"/>
      <c r="Z518" s="10"/>
      <c r="AA518" s="10"/>
      <c r="AB518" s="10"/>
      <c r="AC518" s="10"/>
      <c r="AD518" s="10"/>
      <c r="AE518" s="10"/>
    </row>
    <row r="519" spans="1:31" x14ac:dyDescent="0.25">
      <c r="A519"/>
      <c r="B519"/>
      <c r="C519"/>
      <c r="D519"/>
      <c r="E519"/>
      <c r="F519"/>
      <c r="I519" s="45"/>
      <c r="J519" s="39"/>
      <c r="K519" s="39"/>
      <c r="L519" s="39"/>
      <c r="M519" s="39"/>
      <c r="N519" s="39"/>
      <c r="O519" s="39"/>
      <c r="P519" s="37"/>
      <c r="Q519" s="37"/>
      <c r="R519" s="37"/>
      <c r="S519" s="37"/>
      <c r="T519" s="37"/>
      <c r="U519" s="37"/>
      <c r="V519" s="37"/>
      <c r="W519" s="36"/>
      <c r="X519" s="36"/>
      <c r="Y519" s="36"/>
      <c r="Z519" s="10"/>
      <c r="AA519" s="10"/>
      <c r="AB519" s="10"/>
      <c r="AC519" s="10"/>
      <c r="AD519" s="10"/>
      <c r="AE519" s="10"/>
    </row>
    <row r="520" spans="1:31" x14ac:dyDescent="0.25">
      <c r="A520"/>
      <c r="B520"/>
      <c r="C520"/>
      <c r="D520"/>
      <c r="E520"/>
      <c r="F520"/>
      <c r="I520" s="45"/>
      <c r="J520" s="39"/>
      <c r="K520" s="39"/>
      <c r="L520" s="39"/>
      <c r="M520" s="39"/>
      <c r="N520" s="39"/>
      <c r="O520" s="39"/>
      <c r="P520" s="37"/>
      <c r="Q520" s="37"/>
      <c r="R520" s="37"/>
      <c r="S520" s="37"/>
      <c r="T520" s="37"/>
      <c r="U520" s="37"/>
      <c r="V520" s="37"/>
      <c r="W520" s="36"/>
      <c r="X520" s="36"/>
      <c r="Y520" s="36"/>
      <c r="Z520" s="10"/>
      <c r="AA520" s="10"/>
      <c r="AB520" s="10"/>
      <c r="AC520" s="10"/>
      <c r="AD520" s="10"/>
      <c r="AE520" s="10"/>
    </row>
    <row r="521" spans="1:31" x14ac:dyDescent="0.25">
      <c r="A521"/>
      <c r="B521"/>
      <c r="C521"/>
      <c r="D521"/>
      <c r="E521"/>
      <c r="F521"/>
      <c r="I521" s="45"/>
      <c r="J521" s="39"/>
      <c r="K521" s="39"/>
      <c r="L521" s="39"/>
      <c r="M521" s="39"/>
      <c r="N521" s="39"/>
      <c r="O521" s="39"/>
      <c r="P521" s="37"/>
      <c r="Q521" s="37"/>
      <c r="R521" s="37"/>
      <c r="S521" s="37"/>
      <c r="T521" s="37"/>
      <c r="U521" s="37"/>
      <c r="V521" s="37"/>
      <c r="W521" s="36"/>
      <c r="X521" s="36"/>
      <c r="Y521" s="36"/>
      <c r="Z521" s="10"/>
      <c r="AA521" s="10"/>
      <c r="AB521" s="10"/>
      <c r="AC521" s="10"/>
      <c r="AD521" s="10"/>
      <c r="AE521" s="10"/>
    </row>
    <row r="522" spans="1:31" x14ac:dyDescent="0.25">
      <c r="A522"/>
      <c r="B522"/>
      <c r="C522"/>
      <c r="D522"/>
      <c r="E522"/>
      <c r="F522"/>
      <c r="I522" s="45"/>
      <c r="J522" s="39"/>
      <c r="K522" s="39"/>
      <c r="L522" s="39"/>
      <c r="M522" s="39"/>
      <c r="N522" s="39"/>
      <c r="O522" s="39"/>
      <c r="P522" s="37"/>
      <c r="Q522" s="37"/>
      <c r="R522" s="37"/>
      <c r="S522" s="37"/>
      <c r="T522" s="37"/>
      <c r="U522" s="37"/>
      <c r="V522" s="37"/>
      <c r="W522" s="36"/>
      <c r="X522" s="36"/>
      <c r="Y522" s="36"/>
      <c r="Z522" s="10"/>
      <c r="AA522" s="10"/>
      <c r="AB522" s="10"/>
      <c r="AC522" s="10"/>
      <c r="AD522" s="10"/>
      <c r="AE522" s="10"/>
    </row>
    <row r="523" spans="1:31" x14ac:dyDescent="0.25">
      <c r="A523"/>
      <c r="B523"/>
      <c r="C523"/>
      <c r="D523"/>
      <c r="E523"/>
      <c r="F523"/>
      <c r="I523" s="45"/>
      <c r="J523" s="39"/>
      <c r="K523" s="39"/>
      <c r="L523" s="39"/>
      <c r="M523" s="39"/>
      <c r="N523" s="39"/>
      <c r="O523" s="39"/>
      <c r="P523" s="37"/>
      <c r="Q523" s="37"/>
      <c r="R523" s="37"/>
      <c r="S523" s="37"/>
      <c r="T523" s="37"/>
      <c r="U523" s="37"/>
      <c r="V523" s="37"/>
      <c r="W523" s="36"/>
      <c r="X523" s="36"/>
      <c r="Y523" s="36"/>
      <c r="Z523" s="10"/>
      <c r="AA523" s="10"/>
      <c r="AB523" s="10"/>
      <c r="AC523" s="10"/>
      <c r="AD523" s="10"/>
      <c r="AE523" s="10"/>
    </row>
    <row r="524" spans="1:31" x14ac:dyDescent="0.25">
      <c r="A524"/>
      <c r="B524"/>
      <c r="C524"/>
      <c r="D524"/>
      <c r="E524"/>
      <c r="F524"/>
      <c r="I524" s="45"/>
      <c r="J524" s="39"/>
      <c r="K524" s="39"/>
      <c r="L524" s="39"/>
      <c r="M524" s="39"/>
      <c r="N524" s="39"/>
      <c r="O524" s="39"/>
      <c r="P524" s="37"/>
      <c r="Q524" s="37"/>
      <c r="R524" s="37"/>
      <c r="S524" s="37"/>
      <c r="T524" s="37"/>
      <c r="U524" s="37"/>
      <c r="V524" s="37"/>
      <c r="W524" s="36"/>
      <c r="X524" s="36"/>
      <c r="Y524" s="36"/>
      <c r="Z524" s="10"/>
      <c r="AA524" s="10"/>
      <c r="AB524" s="10"/>
      <c r="AC524" s="10"/>
      <c r="AD524" s="10"/>
      <c r="AE524" s="10"/>
    </row>
    <row r="525" spans="1:31" x14ac:dyDescent="0.25">
      <c r="A525"/>
      <c r="B525"/>
      <c r="C525"/>
      <c r="D525"/>
      <c r="E525"/>
      <c r="F525"/>
      <c r="I525" s="37"/>
      <c r="J525" s="37"/>
      <c r="K525" s="37"/>
      <c r="L525" s="37"/>
      <c r="M525" s="37"/>
      <c r="N525" s="37"/>
      <c r="O525" s="37"/>
      <c r="P525" s="37"/>
      <c r="Q525" s="37"/>
      <c r="R525" s="37"/>
      <c r="S525" s="37"/>
      <c r="T525" s="37"/>
      <c r="U525" s="37"/>
      <c r="V525" s="37"/>
      <c r="W525" s="36"/>
      <c r="X525" s="36"/>
      <c r="Y525" s="36"/>
      <c r="Z525" s="10"/>
      <c r="AA525" s="10"/>
      <c r="AB525" s="10"/>
      <c r="AC525" s="10"/>
      <c r="AD525" s="10"/>
      <c r="AE525" s="10"/>
    </row>
    <row r="526" spans="1:31" x14ac:dyDescent="0.25">
      <c r="A526"/>
      <c r="B526"/>
      <c r="C526"/>
      <c r="D526"/>
      <c r="E526"/>
      <c r="F526"/>
      <c r="I526" s="37"/>
      <c r="J526" s="37"/>
      <c r="K526" s="37"/>
      <c r="L526" s="37"/>
      <c r="M526" s="37"/>
      <c r="N526" s="37"/>
      <c r="O526" s="37"/>
      <c r="P526" s="37"/>
      <c r="Q526" s="37"/>
      <c r="R526" s="37"/>
      <c r="S526" s="37"/>
      <c r="T526" s="37"/>
      <c r="U526" s="37"/>
      <c r="V526" s="37"/>
      <c r="W526" s="36"/>
      <c r="X526" s="36"/>
      <c r="Y526" s="36"/>
      <c r="Z526" s="10"/>
      <c r="AA526" s="10"/>
      <c r="AB526" s="10"/>
      <c r="AC526" s="10"/>
      <c r="AD526" s="10"/>
      <c r="AE526" s="10"/>
    </row>
    <row r="527" spans="1:31" x14ac:dyDescent="0.25">
      <c r="A527"/>
      <c r="B527"/>
      <c r="C527"/>
      <c r="D527"/>
      <c r="E527"/>
      <c r="F527"/>
      <c r="I527" s="37"/>
      <c r="J527" s="37"/>
      <c r="K527" s="37"/>
      <c r="L527" s="37"/>
      <c r="M527" s="37"/>
      <c r="N527" s="37"/>
      <c r="O527" s="37"/>
      <c r="P527" s="37"/>
      <c r="Q527" s="37"/>
      <c r="R527" s="37"/>
      <c r="S527" s="37"/>
      <c r="T527" s="37"/>
      <c r="U527" s="37"/>
      <c r="V527" s="37"/>
      <c r="W527" s="36"/>
      <c r="X527" s="36"/>
      <c r="Y527" s="36"/>
      <c r="Z527" s="10"/>
      <c r="AA527" s="10"/>
      <c r="AB527" s="10"/>
      <c r="AC527" s="10"/>
      <c r="AD527" s="10"/>
      <c r="AE527" s="10"/>
    </row>
    <row r="528" spans="1:31" x14ac:dyDescent="0.25">
      <c r="A528"/>
      <c r="B528"/>
      <c r="C528"/>
      <c r="D528"/>
      <c r="E528"/>
      <c r="F528"/>
      <c r="I528" s="37"/>
      <c r="J528" s="117"/>
      <c r="K528" s="37"/>
      <c r="L528" s="37"/>
      <c r="M528" s="37"/>
      <c r="N528" s="37"/>
      <c r="O528" s="37"/>
      <c r="P528" s="37"/>
      <c r="Q528" s="37"/>
      <c r="R528" s="37"/>
      <c r="S528" s="37"/>
      <c r="T528" s="37"/>
      <c r="U528" s="37"/>
      <c r="V528" s="37"/>
      <c r="W528" s="36"/>
      <c r="X528" s="36"/>
      <c r="Y528" s="36"/>
      <c r="Z528" s="10"/>
      <c r="AA528" s="10"/>
      <c r="AB528" s="10"/>
      <c r="AC528" s="10"/>
      <c r="AD528" s="10"/>
      <c r="AE528" s="10"/>
    </row>
    <row r="529" spans="1:31" x14ac:dyDescent="0.25">
      <c r="A529"/>
      <c r="B529"/>
      <c r="C529"/>
      <c r="D529"/>
      <c r="E529"/>
      <c r="F529"/>
      <c r="I529" s="37"/>
      <c r="J529" s="37"/>
      <c r="K529" s="37"/>
      <c r="L529" s="37"/>
      <c r="M529" s="37"/>
      <c r="N529" s="37"/>
      <c r="O529" s="37"/>
      <c r="P529" s="37"/>
      <c r="Q529" s="37"/>
      <c r="R529" s="37"/>
      <c r="S529" s="37"/>
      <c r="T529" s="37"/>
      <c r="U529" s="37"/>
      <c r="V529" s="37"/>
      <c r="W529" s="36"/>
      <c r="X529" s="36"/>
      <c r="Y529" s="36"/>
      <c r="Z529" s="10"/>
      <c r="AA529" s="10"/>
      <c r="AB529" s="10"/>
      <c r="AC529" s="10"/>
      <c r="AD529" s="10"/>
      <c r="AE529" s="10"/>
    </row>
    <row r="530" spans="1:31" x14ac:dyDescent="0.25">
      <c r="A530"/>
      <c r="B530"/>
      <c r="C530"/>
      <c r="D530"/>
      <c r="E530"/>
      <c r="F530"/>
      <c r="I530" s="37"/>
      <c r="J530" s="37"/>
      <c r="K530" s="37"/>
      <c r="L530" s="37"/>
      <c r="M530" s="37"/>
      <c r="N530" s="37"/>
      <c r="O530" s="37"/>
      <c r="P530" s="37"/>
      <c r="Q530" s="37"/>
      <c r="R530" s="37"/>
      <c r="S530" s="37"/>
      <c r="T530" s="37"/>
      <c r="U530" s="37"/>
      <c r="V530" s="37"/>
      <c r="W530" s="36"/>
      <c r="X530" s="36"/>
      <c r="Y530" s="36"/>
      <c r="Z530" s="10"/>
      <c r="AA530" s="10"/>
      <c r="AB530" s="10"/>
      <c r="AC530" s="10"/>
      <c r="AD530" s="10"/>
      <c r="AE530" s="10"/>
    </row>
    <row r="531" spans="1:31" x14ac:dyDescent="0.25">
      <c r="A531"/>
      <c r="B531"/>
      <c r="C531"/>
      <c r="D531"/>
      <c r="E531"/>
      <c r="F531"/>
      <c r="I531" s="37"/>
      <c r="J531" s="37"/>
      <c r="K531" s="37"/>
      <c r="L531" s="37"/>
      <c r="M531" s="37"/>
      <c r="N531" s="37"/>
      <c r="O531" s="37"/>
      <c r="P531" s="37"/>
      <c r="Q531" s="37"/>
      <c r="R531" s="37"/>
      <c r="S531" s="37"/>
      <c r="T531" s="37"/>
      <c r="U531" s="37"/>
      <c r="V531" s="37"/>
      <c r="W531" s="36"/>
      <c r="X531" s="36"/>
      <c r="Y531" s="36"/>
      <c r="Z531" s="10"/>
      <c r="AA531" s="10"/>
      <c r="AB531" s="10"/>
      <c r="AC531" s="10"/>
      <c r="AD531" s="10"/>
      <c r="AE531" s="10"/>
    </row>
    <row r="532" spans="1:31" x14ac:dyDescent="0.25">
      <c r="A532"/>
      <c r="B532"/>
      <c r="C532"/>
      <c r="D532"/>
      <c r="E532"/>
      <c r="F532"/>
      <c r="I532" s="37"/>
      <c r="J532" s="37"/>
      <c r="K532" s="37"/>
      <c r="L532" s="37"/>
      <c r="M532" s="37"/>
      <c r="N532" s="37"/>
      <c r="O532" s="37"/>
      <c r="P532" s="37"/>
      <c r="Q532" s="37"/>
      <c r="R532" s="37"/>
      <c r="S532" s="37"/>
      <c r="T532" s="37"/>
      <c r="U532" s="37"/>
      <c r="V532" s="37"/>
      <c r="W532" s="36"/>
      <c r="X532" s="36"/>
      <c r="Y532" s="36"/>
      <c r="Z532" s="10"/>
      <c r="AA532" s="10"/>
      <c r="AB532" s="10"/>
      <c r="AC532" s="10"/>
      <c r="AD532" s="10"/>
      <c r="AE532" s="10"/>
    </row>
    <row r="533" spans="1:31" x14ac:dyDescent="0.25">
      <c r="A533"/>
      <c r="B533"/>
      <c r="C533"/>
      <c r="D533"/>
      <c r="E533"/>
      <c r="F533"/>
      <c r="I533" s="37"/>
      <c r="J533" s="37"/>
      <c r="K533" s="37"/>
      <c r="L533" s="37"/>
      <c r="M533" s="37"/>
      <c r="N533" s="37"/>
      <c r="O533" s="37"/>
      <c r="P533" s="37"/>
      <c r="Q533" s="37"/>
      <c r="R533" s="37"/>
      <c r="S533" s="37"/>
      <c r="T533" s="37"/>
      <c r="U533" s="37"/>
      <c r="V533" s="37"/>
      <c r="W533" s="36"/>
      <c r="X533" s="36"/>
      <c r="Y533" s="36"/>
      <c r="Z533" s="10"/>
      <c r="AA533" s="10"/>
      <c r="AB533" s="10"/>
      <c r="AC533" s="10"/>
      <c r="AD533" s="10"/>
      <c r="AE533" s="10"/>
    </row>
    <row r="534" spans="1:31" x14ac:dyDescent="0.25">
      <c r="A534"/>
      <c r="B534"/>
      <c r="C534"/>
      <c r="D534"/>
      <c r="E534"/>
      <c r="F534"/>
      <c r="I534" s="37"/>
      <c r="J534" s="37"/>
      <c r="K534" s="37"/>
      <c r="L534" s="37"/>
      <c r="M534" s="37"/>
      <c r="N534" s="37"/>
      <c r="O534" s="37"/>
      <c r="P534" s="37"/>
      <c r="Q534" s="37"/>
      <c r="R534" s="37"/>
      <c r="S534" s="37"/>
      <c r="T534" s="37"/>
      <c r="U534" s="37"/>
      <c r="V534" s="37"/>
      <c r="W534" s="36"/>
      <c r="X534" s="36"/>
      <c r="Y534" s="36"/>
      <c r="Z534" s="10"/>
      <c r="AA534" s="10"/>
      <c r="AB534" s="10"/>
      <c r="AC534" s="10"/>
      <c r="AD534" s="10"/>
      <c r="AE534" s="10"/>
    </row>
    <row r="535" spans="1:31" x14ac:dyDescent="0.25">
      <c r="A535"/>
      <c r="B535"/>
      <c r="C535"/>
      <c r="D535"/>
      <c r="E535"/>
      <c r="F535"/>
      <c r="I535" s="37"/>
      <c r="J535" s="37"/>
      <c r="K535" s="37"/>
      <c r="L535" s="37"/>
      <c r="M535" s="37"/>
      <c r="N535" s="37"/>
      <c r="O535" s="37"/>
      <c r="P535" s="37"/>
      <c r="Q535" s="37"/>
      <c r="R535" s="37"/>
      <c r="S535" s="37"/>
      <c r="T535" s="37"/>
      <c r="U535" s="37"/>
      <c r="V535" s="37"/>
      <c r="W535" s="36"/>
      <c r="X535" s="36"/>
      <c r="Y535" s="36"/>
      <c r="Z535" s="10"/>
      <c r="AA535" s="10"/>
      <c r="AB535" s="10"/>
      <c r="AC535" s="10"/>
      <c r="AD535" s="10"/>
      <c r="AE535" s="10"/>
    </row>
    <row r="536" spans="1:31" x14ac:dyDescent="0.25">
      <c r="A536"/>
      <c r="B536"/>
      <c r="C536"/>
      <c r="D536"/>
      <c r="E536"/>
      <c r="F536"/>
      <c r="I536" s="37"/>
      <c r="J536" s="37"/>
      <c r="K536" s="37"/>
      <c r="L536" s="37"/>
      <c r="M536" s="37"/>
      <c r="N536" s="37"/>
      <c r="O536" s="37"/>
      <c r="P536" s="37"/>
      <c r="Q536" s="37"/>
      <c r="R536" s="37"/>
      <c r="S536" s="37"/>
      <c r="T536" s="37"/>
      <c r="U536" s="37"/>
      <c r="V536" s="37"/>
      <c r="W536" s="36"/>
      <c r="X536" s="36"/>
      <c r="Y536" s="36"/>
      <c r="Z536" s="10"/>
      <c r="AA536" s="10"/>
      <c r="AB536" s="10"/>
      <c r="AC536" s="10"/>
      <c r="AD536" s="10"/>
      <c r="AE536" s="10"/>
    </row>
    <row r="537" spans="1:31" x14ac:dyDescent="0.25">
      <c r="A537"/>
      <c r="B537"/>
      <c r="C537"/>
      <c r="D537"/>
      <c r="E537"/>
      <c r="F537"/>
      <c r="I537" s="37"/>
      <c r="J537" s="37"/>
      <c r="K537" s="37"/>
      <c r="L537" s="37"/>
      <c r="M537" s="37"/>
      <c r="N537" s="37"/>
      <c r="O537" s="37"/>
      <c r="P537" s="37"/>
      <c r="Q537" s="37"/>
      <c r="R537" s="37"/>
      <c r="S537" s="37"/>
      <c r="T537" s="37"/>
      <c r="U537" s="37"/>
      <c r="V537" s="37"/>
      <c r="W537" s="36"/>
      <c r="X537" s="36"/>
      <c r="Y537" s="36"/>
      <c r="Z537" s="10"/>
      <c r="AA537" s="10"/>
      <c r="AB537" s="10"/>
      <c r="AC537" s="10"/>
      <c r="AD537" s="10"/>
      <c r="AE537" s="10"/>
    </row>
    <row r="538" spans="1:31" x14ac:dyDescent="0.25">
      <c r="A538"/>
      <c r="B538"/>
      <c r="C538"/>
      <c r="D538"/>
      <c r="E538"/>
      <c r="F538"/>
      <c r="I538" s="37"/>
      <c r="J538" s="37"/>
      <c r="K538" s="37"/>
      <c r="L538" s="37"/>
      <c r="M538" s="37"/>
      <c r="N538" s="37"/>
      <c r="O538" s="37"/>
      <c r="P538" s="37"/>
      <c r="Q538" s="37"/>
      <c r="R538" s="37"/>
      <c r="S538" s="37"/>
      <c r="T538" s="37"/>
      <c r="U538" s="37"/>
      <c r="V538" s="37"/>
      <c r="W538" s="36"/>
      <c r="X538" s="36"/>
      <c r="Y538" s="36"/>
      <c r="Z538" s="10"/>
      <c r="AA538" s="10"/>
      <c r="AB538" s="10"/>
      <c r="AC538" s="10"/>
      <c r="AD538" s="10"/>
      <c r="AE538" s="10"/>
    </row>
    <row r="539" spans="1:31" x14ac:dyDescent="0.25">
      <c r="A539"/>
      <c r="B539"/>
      <c r="C539"/>
      <c r="D539"/>
      <c r="E539"/>
      <c r="F539"/>
      <c r="I539" s="37"/>
      <c r="J539" s="37"/>
      <c r="K539" s="37"/>
      <c r="L539" s="37"/>
      <c r="M539" s="37"/>
      <c r="N539" s="37"/>
      <c r="O539" s="37"/>
      <c r="P539" s="37"/>
      <c r="Q539" s="37"/>
      <c r="R539" s="37"/>
      <c r="S539" s="37"/>
      <c r="T539" s="37"/>
      <c r="U539" s="37"/>
      <c r="V539" s="37"/>
      <c r="W539" s="36"/>
      <c r="X539" s="36"/>
      <c r="Y539" s="36"/>
      <c r="Z539" s="10"/>
      <c r="AA539" s="10"/>
      <c r="AB539" s="10"/>
      <c r="AC539" s="10"/>
      <c r="AD539" s="10"/>
      <c r="AE539" s="10"/>
    </row>
    <row r="540" spans="1:31" x14ac:dyDescent="0.25">
      <c r="A540"/>
      <c r="B540"/>
      <c r="C540"/>
      <c r="D540"/>
      <c r="E540"/>
      <c r="F540"/>
      <c r="I540" s="37"/>
      <c r="J540" s="37"/>
      <c r="K540" s="37"/>
      <c r="L540" s="37"/>
      <c r="M540" s="37"/>
      <c r="N540" s="37"/>
      <c r="O540" s="37"/>
      <c r="P540" s="37"/>
      <c r="Q540" s="37"/>
      <c r="R540" s="37"/>
      <c r="S540" s="37"/>
      <c r="T540" s="37"/>
      <c r="U540" s="37"/>
      <c r="V540" s="37"/>
      <c r="W540" s="36"/>
      <c r="X540" s="36"/>
      <c r="Y540" s="36"/>
      <c r="Z540" s="10"/>
      <c r="AA540" s="10"/>
      <c r="AB540" s="10"/>
      <c r="AC540" s="10"/>
      <c r="AD540" s="10"/>
      <c r="AE540" s="10"/>
    </row>
    <row r="541" spans="1:31" x14ac:dyDescent="0.25">
      <c r="A541"/>
      <c r="B541"/>
      <c r="C541"/>
      <c r="D541"/>
      <c r="E541"/>
      <c r="F541"/>
      <c r="I541" s="37"/>
      <c r="J541" s="37"/>
      <c r="K541" s="37"/>
      <c r="L541" s="37"/>
      <c r="M541" s="37"/>
      <c r="N541" s="37"/>
      <c r="O541" s="37"/>
      <c r="P541" s="37"/>
      <c r="Q541" s="37"/>
      <c r="R541" s="37"/>
      <c r="S541" s="37"/>
      <c r="T541" s="37"/>
      <c r="U541" s="37"/>
      <c r="V541" s="37"/>
      <c r="W541" s="36"/>
      <c r="X541" s="36"/>
      <c r="Y541" s="36"/>
      <c r="Z541" s="10"/>
      <c r="AA541" s="10"/>
      <c r="AB541" s="10"/>
      <c r="AC541" s="10"/>
      <c r="AD541" s="10"/>
      <c r="AE541" s="10"/>
    </row>
    <row r="542" spans="1:31" x14ac:dyDescent="0.25">
      <c r="A542"/>
      <c r="B542"/>
      <c r="C542"/>
      <c r="D542"/>
      <c r="E542"/>
      <c r="F542"/>
      <c r="I542" s="37"/>
      <c r="J542" s="37"/>
      <c r="K542" s="37"/>
      <c r="L542" s="37"/>
      <c r="M542" s="37"/>
      <c r="N542" s="37"/>
      <c r="O542" s="37"/>
      <c r="P542" s="37"/>
      <c r="Q542" s="37"/>
      <c r="R542" s="37"/>
      <c r="S542" s="37"/>
      <c r="T542" s="37"/>
      <c r="U542" s="37"/>
      <c r="V542" s="37"/>
      <c r="W542" s="36"/>
      <c r="X542" s="36"/>
      <c r="Y542" s="36"/>
      <c r="Z542" s="10"/>
      <c r="AA542" s="10"/>
      <c r="AB542" s="10"/>
      <c r="AC542" s="10"/>
      <c r="AD542" s="10"/>
      <c r="AE542" s="10"/>
    </row>
    <row r="543" spans="1:31" x14ac:dyDescent="0.25">
      <c r="A543"/>
      <c r="B543"/>
      <c r="C543"/>
      <c r="D543"/>
      <c r="E543"/>
      <c r="F543"/>
      <c r="I543" s="37"/>
      <c r="J543" s="37"/>
      <c r="K543" s="37"/>
      <c r="L543" s="37"/>
      <c r="M543" s="37"/>
      <c r="N543" s="37"/>
      <c r="O543" s="37"/>
      <c r="P543" s="37"/>
      <c r="Q543" s="37"/>
      <c r="R543" s="37"/>
      <c r="S543" s="37"/>
      <c r="T543" s="37"/>
      <c r="U543" s="37"/>
      <c r="V543" s="37"/>
      <c r="W543" s="36"/>
      <c r="X543" s="36"/>
      <c r="Y543" s="36"/>
      <c r="Z543" s="10"/>
      <c r="AA543" s="10"/>
      <c r="AB543" s="10"/>
      <c r="AC543" s="10"/>
      <c r="AD543" s="10"/>
      <c r="AE543" s="10"/>
    </row>
    <row r="544" spans="1:31" x14ac:dyDescent="0.25">
      <c r="A544"/>
      <c r="B544"/>
      <c r="C544"/>
      <c r="D544"/>
      <c r="E544"/>
      <c r="F544"/>
      <c r="I544" s="37"/>
      <c r="J544" s="37"/>
      <c r="K544" s="37"/>
      <c r="L544" s="37"/>
      <c r="M544" s="37"/>
      <c r="N544" s="37"/>
      <c r="O544" s="37"/>
      <c r="P544" s="37"/>
      <c r="Q544" s="37"/>
      <c r="R544" s="37"/>
      <c r="S544" s="37"/>
      <c r="T544" s="37"/>
      <c r="U544" s="37"/>
      <c r="V544" s="37"/>
      <c r="W544" s="36"/>
      <c r="X544" s="36"/>
      <c r="Y544" s="36"/>
      <c r="Z544" s="10"/>
      <c r="AA544" s="10"/>
      <c r="AB544" s="10"/>
      <c r="AC544" s="10"/>
      <c r="AD544" s="10"/>
      <c r="AE544" s="10"/>
    </row>
    <row r="545" spans="1:31" x14ac:dyDescent="0.25">
      <c r="A545"/>
      <c r="B545"/>
      <c r="C545"/>
      <c r="D545"/>
      <c r="E545"/>
      <c r="F545"/>
      <c r="I545" s="37"/>
      <c r="J545" s="37"/>
      <c r="K545" s="37"/>
      <c r="L545" s="37"/>
      <c r="M545" s="37"/>
      <c r="N545" s="37"/>
      <c r="O545" s="37"/>
      <c r="P545" s="37"/>
      <c r="Q545" s="37"/>
      <c r="R545" s="37"/>
      <c r="S545" s="37"/>
      <c r="T545" s="37"/>
      <c r="U545" s="37"/>
      <c r="V545" s="37"/>
      <c r="W545" s="36"/>
      <c r="X545" s="36"/>
      <c r="Y545" s="36"/>
      <c r="Z545" s="10"/>
      <c r="AA545" s="10"/>
      <c r="AB545" s="10"/>
      <c r="AC545" s="10"/>
      <c r="AD545" s="10"/>
      <c r="AE545" s="10"/>
    </row>
    <row r="546" spans="1:31" x14ac:dyDescent="0.25">
      <c r="A546"/>
      <c r="B546"/>
      <c r="C546"/>
      <c r="D546"/>
      <c r="E546"/>
      <c r="F546"/>
      <c r="I546" s="37"/>
      <c r="J546" s="37"/>
      <c r="K546" s="37"/>
      <c r="L546" s="37"/>
      <c r="M546" s="37"/>
      <c r="N546" s="37"/>
      <c r="O546" s="37"/>
      <c r="P546" s="37"/>
      <c r="Q546" s="37"/>
      <c r="R546" s="37"/>
      <c r="S546" s="37"/>
      <c r="T546" s="37"/>
      <c r="U546" s="37"/>
      <c r="V546" s="37"/>
      <c r="W546" s="36"/>
      <c r="X546" s="36"/>
      <c r="Y546" s="36"/>
      <c r="Z546" s="10"/>
      <c r="AA546" s="10"/>
      <c r="AB546" s="10"/>
      <c r="AC546" s="10"/>
      <c r="AD546" s="10"/>
      <c r="AE546" s="10"/>
    </row>
    <row r="547" spans="1:31" x14ac:dyDescent="0.25">
      <c r="A547"/>
      <c r="B547"/>
      <c r="C547"/>
      <c r="D547"/>
      <c r="E547"/>
      <c r="F547"/>
      <c r="I547" s="37"/>
      <c r="J547" s="37"/>
      <c r="K547" s="37"/>
      <c r="L547" s="37"/>
      <c r="M547" s="37"/>
      <c r="N547" s="37"/>
      <c r="O547" s="37"/>
      <c r="P547" s="37"/>
      <c r="Q547" s="37"/>
      <c r="R547" s="37"/>
      <c r="S547" s="37"/>
      <c r="T547" s="37"/>
      <c r="U547" s="37"/>
      <c r="V547" s="37"/>
      <c r="W547" s="36"/>
      <c r="X547" s="36"/>
      <c r="Y547" s="36"/>
      <c r="Z547" s="10"/>
      <c r="AA547" s="10"/>
      <c r="AB547" s="10"/>
      <c r="AC547" s="10"/>
      <c r="AD547" s="10"/>
      <c r="AE547" s="10"/>
    </row>
    <row r="548" spans="1:31" x14ac:dyDescent="0.25">
      <c r="A548"/>
      <c r="B548"/>
      <c r="C548"/>
      <c r="D548"/>
      <c r="E548"/>
      <c r="F548"/>
      <c r="I548" s="36"/>
      <c r="J548" s="36"/>
      <c r="K548" s="36"/>
      <c r="L548" s="36"/>
      <c r="M548" s="36"/>
      <c r="N548" s="36"/>
      <c r="O548" s="36"/>
      <c r="P548" s="37"/>
      <c r="Q548" s="37"/>
      <c r="R548" s="37"/>
      <c r="S548" s="37"/>
      <c r="T548" s="37"/>
      <c r="U548" s="37"/>
      <c r="V548" s="37"/>
      <c r="W548" s="36"/>
      <c r="X548" s="36"/>
      <c r="Y548" s="36"/>
      <c r="Z548" s="10"/>
      <c r="AA548" s="10"/>
      <c r="AB548" s="10"/>
      <c r="AC548" s="10"/>
      <c r="AD548" s="10"/>
      <c r="AE548" s="10"/>
    </row>
    <row r="549" spans="1:31" x14ac:dyDescent="0.25">
      <c r="A549"/>
      <c r="B549"/>
      <c r="C549"/>
      <c r="D549"/>
      <c r="E549"/>
      <c r="F549"/>
      <c r="I549" s="36"/>
      <c r="J549" s="36"/>
      <c r="K549" s="36"/>
      <c r="L549" s="36"/>
      <c r="M549" s="36"/>
      <c r="N549" s="36"/>
      <c r="O549" s="36"/>
      <c r="P549" s="37"/>
      <c r="Q549" s="37"/>
      <c r="R549" s="37"/>
      <c r="S549" s="37"/>
      <c r="T549" s="37"/>
      <c r="U549" s="37"/>
      <c r="V549" s="37"/>
      <c r="W549" s="36"/>
      <c r="X549" s="36"/>
      <c r="Y549" s="36"/>
      <c r="Z549" s="10"/>
      <c r="AA549" s="10"/>
      <c r="AB549" s="10"/>
      <c r="AC549" s="10"/>
      <c r="AD549" s="10"/>
      <c r="AE549" s="10"/>
    </row>
    <row r="550" spans="1:31" x14ac:dyDescent="0.25">
      <c r="A550"/>
      <c r="B550"/>
      <c r="C550"/>
      <c r="D550"/>
      <c r="E550"/>
      <c r="F550"/>
      <c r="I550" s="36"/>
      <c r="J550" s="36"/>
      <c r="K550" s="36"/>
      <c r="L550" s="36"/>
      <c r="M550" s="36"/>
      <c r="N550" s="36"/>
      <c r="O550" s="36"/>
      <c r="P550" s="37"/>
      <c r="Q550" s="37"/>
      <c r="R550" s="37"/>
      <c r="S550" s="37"/>
      <c r="T550" s="37"/>
      <c r="U550" s="37"/>
      <c r="V550" s="37"/>
      <c r="W550" s="36"/>
      <c r="X550" s="36"/>
      <c r="Y550" s="36"/>
      <c r="Z550" s="10"/>
      <c r="AA550" s="10"/>
      <c r="AB550" s="10"/>
      <c r="AC550" s="10"/>
      <c r="AD550" s="10"/>
      <c r="AE550" s="10"/>
    </row>
    <row r="551" spans="1:31" x14ac:dyDescent="0.25">
      <c r="A551"/>
      <c r="B551"/>
      <c r="C551"/>
      <c r="D551"/>
      <c r="E551"/>
      <c r="F551"/>
      <c r="I551" s="36"/>
      <c r="J551" s="36"/>
      <c r="K551" s="36"/>
      <c r="L551" s="36"/>
      <c r="M551" s="36"/>
      <c r="N551" s="36"/>
      <c r="O551" s="36"/>
      <c r="P551" s="36"/>
      <c r="Q551" s="37"/>
      <c r="R551" s="37"/>
      <c r="S551" s="37"/>
      <c r="T551" s="37"/>
      <c r="U551" s="37"/>
      <c r="V551" s="37"/>
      <c r="W551" s="36"/>
      <c r="X551" s="36"/>
      <c r="Y551" s="36"/>
      <c r="Z551" s="10"/>
      <c r="AA551" s="10"/>
      <c r="AB551" s="10"/>
      <c r="AC551" s="10"/>
      <c r="AD551" s="10"/>
      <c r="AE551" s="10"/>
    </row>
    <row r="552" spans="1:31" x14ac:dyDescent="0.25">
      <c r="A552"/>
      <c r="B552"/>
      <c r="C552"/>
      <c r="D552"/>
      <c r="E552"/>
      <c r="F552"/>
      <c r="I552" s="36"/>
      <c r="J552" s="36"/>
      <c r="K552" s="36"/>
      <c r="L552" s="36"/>
      <c r="M552" s="36"/>
      <c r="N552" s="36"/>
      <c r="O552" s="36"/>
      <c r="P552" s="36"/>
      <c r="Q552" s="37"/>
      <c r="R552" s="37"/>
      <c r="S552" s="37"/>
      <c r="T552" s="37"/>
      <c r="U552" s="37"/>
      <c r="V552" s="37"/>
      <c r="W552" s="36"/>
      <c r="X552" s="36"/>
      <c r="Y552" s="36"/>
      <c r="Z552" s="10"/>
      <c r="AA552" s="10"/>
      <c r="AB552" s="10"/>
      <c r="AC552" s="10"/>
      <c r="AD552" s="10"/>
      <c r="AE552" s="10"/>
    </row>
    <row r="553" spans="1:31" x14ac:dyDescent="0.25">
      <c r="A553"/>
      <c r="B553"/>
      <c r="C553"/>
      <c r="D553"/>
      <c r="E553"/>
      <c r="F553"/>
      <c r="I553" s="36"/>
      <c r="J553" s="36"/>
      <c r="K553" s="36"/>
      <c r="L553" s="36"/>
      <c r="M553" s="36"/>
      <c r="N553" s="36"/>
      <c r="O553" s="36"/>
      <c r="P553" s="36"/>
      <c r="Q553" s="36"/>
      <c r="R553" s="36"/>
      <c r="S553" s="36"/>
      <c r="T553" s="36"/>
      <c r="U553" s="36"/>
      <c r="V553" s="36"/>
      <c r="W553" s="36"/>
      <c r="X553" s="36"/>
      <c r="Y553" s="36"/>
      <c r="Z553" s="10"/>
      <c r="AA553" s="10"/>
      <c r="AB553" s="10"/>
      <c r="AC553" s="10"/>
      <c r="AD553" s="10"/>
      <c r="AE553" s="10"/>
    </row>
    <row r="554" spans="1:31" x14ac:dyDescent="0.25">
      <c r="A554"/>
      <c r="B554"/>
      <c r="C554"/>
      <c r="D554"/>
      <c r="E554"/>
      <c r="F554"/>
      <c r="I554" s="36"/>
      <c r="J554" s="36"/>
      <c r="K554" s="36"/>
      <c r="L554" s="36"/>
      <c r="M554" s="36"/>
      <c r="N554" s="36"/>
      <c r="O554" s="36"/>
      <c r="P554" s="36"/>
      <c r="Q554" s="36"/>
      <c r="R554" s="36"/>
      <c r="S554" s="36"/>
      <c r="T554" s="36"/>
      <c r="U554" s="36"/>
      <c r="V554" s="36"/>
      <c r="W554" s="36"/>
      <c r="X554" s="36"/>
      <c r="Y554" s="36"/>
      <c r="Z554" s="10"/>
      <c r="AA554" s="10"/>
      <c r="AB554" s="10"/>
      <c r="AC554" s="10"/>
      <c r="AD554" s="10"/>
      <c r="AE554" s="10"/>
    </row>
    <row r="555" spans="1:31" x14ac:dyDescent="0.25">
      <c r="A555"/>
      <c r="B555"/>
      <c r="C555"/>
      <c r="D555"/>
      <c r="E555"/>
      <c r="F555"/>
      <c r="I555" s="36"/>
      <c r="J555" s="36"/>
      <c r="K555" s="36"/>
      <c r="L555" s="36"/>
      <c r="M555" s="36"/>
      <c r="N555" s="36"/>
      <c r="O555" s="36"/>
      <c r="P555" s="36"/>
      <c r="Q555" s="36"/>
      <c r="R555" s="36"/>
      <c r="S555" s="36"/>
      <c r="T555" s="36"/>
      <c r="U555" s="36"/>
      <c r="V555" s="36"/>
      <c r="W555" s="36"/>
      <c r="X555" s="36"/>
      <c r="Y555" s="36"/>
      <c r="Z555" s="10"/>
      <c r="AA555" s="10"/>
      <c r="AB555" s="10"/>
      <c r="AC555" s="10"/>
      <c r="AD555" s="10"/>
      <c r="AE555" s="10"/>
    </row>
    <row r="556" spans="1:31" x14ac:dyDescent="0.25">
      <c r="A556"/>
      <c r="B556"/>
      <c r="C556"/>
      <c r="D556"/>
      <c r="E556"/>
      <c r="F556"/>
      <c r="G556" s="36"/>
      <c r="H556" s="36"/>
      <c r="I556" s="36"/>
      <c r="J556" s="36"/>
      <c r="K556" s="36"/>
      <c r="L556" s="36"/>
      <c r="M556" s="36"/>
      <c r="N556" s="36"/>
      <c r="O556" s="36"/>
      <c r="P556" s="36"/>
      <c r="Q556" s="36"/>
      <c r="R556" s="36"/>
      <c r="S556" s="36"/>
      <c r="T556" s="36"/>
      <c r="U556" s="36"/>
      <c r="V556" s="36"/>
      <c r="W556" s="36"/>
      <c r="X556" s="36"/>
      <c r="Y556" s="36"/>
      <c r="Z556" s="10"/>
      <c r="AA556" s="10"/>
      <c r="AB556" s="10"/>
      <c r="AC556" s="10"/>
      <c r="AD556" s="10"/>
      <c r="AE556" s="10"/>
    </row>
    <row r="557" spans="1:31" x14ac:dyDescent="0.25">
      <c r="A557"/>
      <c r="B557"/>
      <c r="C557"/>
      <c r="D557"/>
      <c r="E557"/>
      <c r="F557"/>
      <c r="G557" s="36"/>
      <c r="H557" s="36"/>
      <c r="I557" s="36"/>
      <c r="J557" s="36"/>
      <c r="K557" s="36"/>
      <c r="L557" s="36"/>
      <c r="M557" s="36"/>
      <c r="N557" s="36"/>
      <c r="O557" s="36"/>
      <c r="P557" s="36"/>
      <c r="Q557" s="36"/>
      <c r="R557" s="36"/>
      <c r="S557" s="36"/>
      <c r="T557" s="36"/>
      <c r="U557" s="36"/>
      <c r="V557" s="36"/>
      <c r="W557" s="36"/>
      <c r="X557" s="36"/>
      <c r="Y557" s="36"/>
      <c r="Z557" s="10"/>
      <c r="AA557" s="10"/>
      <c r="AB557" s="10"/>
      <c r="AC557" s="10"/>
      <c r="AD557" s="10"/>
      <c r="AE557" s="10"/>
    </row>
    <row r="558" spans="1:31" x14ac:dyDescent="0.25">
      <c r="A558"/>
      <c r="B558"/>
      <c r="C558"/>
      <c r="D558"/>
      <c r="E558"/>
      <c r="F558"/>
      <c r="G558" s="36"/>
      <c r="H558" s="36"/>
      <c r="I558" s="36"/>
      <c r="J558" s="36"/>
      <c r="K558" s="36"/>
      <c r="L558" s="36"/>
      <c r="M558" s="36"/>
      <c r="N558" s="36"/>
      <c r="O558" s="36"/>
      <c r="P558" s="36"/>
      <c r="Q558" s="36"/>
      <c r="R558" s="36"/>
      <c r="S558" s="36"/>
      <c r="T558" s="36"/>
      <c r="U558" s="36"/>
      <c r="V558" s="36"/>
      <c r="W558" s="36"/>
      <c r="X558" s="36"/>
      <c r="Y558" s="36"/>
      <c r="Z558" s="10"/>
      <c r="AA558" s="10"/>
      <c r="AB558" s="10"/>
      <c r="AC558" s="10"/>
      <c r="AD558" s="10"/>
      <c r="AE558" s="10"/>
    </row>
    <row r="559" spans="1:31" x14ac:dyDescent="0.25">
      <c r="A559"/>
      <c r="B559"/>
      <c r="C559"/>
      <c r="D559"/>
      <c r="E559"/>
      <c r="F559"/>
      <c r="H559" s="36"/>
      <c r="I559" s="36"/>
      <c r="J559" s="36"/>
      <c r="K559" s="36"/>
      <c r="L559" s="36"/>
      <c r="M559" s="36"/>
      <c r="N559" s="36"/>
      <c r="O559" s="36"/>
      <c r="P559" s="36"/>
      <c r="Q559" s="36"/>
      <c r="R559" s="36"/>
      <c r="S559" s="36"/>
      <c r="T559" s="36"/>
      <c r="U559" s="36"/>
      <c r="V559" s="36"/>
      <c r="W559" s="36"/>
      <c r="X559" s="36"/>
      <c r="Y559" s="36"/>
      <c r="Z559" s="10"/>
      <c r="AA559" s="10"/>
      <c r="AB559" s="10"/>
      <c r="AC559" s="10"/>
      <c r="AD559" s="10"/>
      <c r="AE559" s="10"/>
    </row>
    <row r="560" spans="1:31" x14ac:dyDescent="0.25">
      <c r="A560"/>
      <c r="B560"/>
      <c r="C560"/>
      <c r="D560"/>
      <c r="E560"/>
      <c r="F560"/>
      <c r="H560" s="36"/>
      <c r="I560" s="36"/>
      <c r="J560" s="36"/>
      <c r="K560" s="36"/>
      <c r="L560" s="36"/>
      <c r="M560" s="36"/>
      <c r="N560" s="36"/>
      <c r="O560" s="36"/>
      <c r="P560" s="36"/>
      <c r="Q560" s="36"/>
      <c r="R560" s="36"/>
      <c r="S560" s="36"/>
      <c r="T560" s="36"/>
      <c r="U560" s="36"/>
      <c r="V560" s="36"/>
      <c r="W560" s="36"/>
      <c r="X560" s="36"/>
      <c r="Y560" s="36"/>
      <c r="Z560" s="10"/>
      <c r="AA560" s="10"/>
      <c r="AB560" s="10"/>
      <c r="AC560" s="10"/>
      <c r="AD560" s="10"/>
      <c r="AE560" s="10"/>
    </row>
    <row r="561" spans="1:31" x14ac:dyDescent="0.25">
      <c r="A561"/>
      <c r="B561"/>
      <c r="C561"/>
      <c r="D561"/>
      <c r="E561"/>
      <c r="F561"/>
      <c r="H561" s="36"/>
      <c r="I561" s="36"/>
      <c r="J561" s="36"/>
      <c r="K561" s="36"/>
      <c r="L561" s="36"/>
      <c r="M561" s="36"/>
      <c r="N561" s="36"/>
      <c r="O561" s="36"/>
      <c r="P561" s="36"/>
      <c r="Q561" s="36"/>
      <c r="R561" s="36"/>
      <c r="S561" s="36"/>
      <c r="T561" s="36"/>
      <c r="U561" s="36"/>
      <c r="V561" s="36"/>
      <c r="W561" s="36"/>
      <c r="X561" s="36"/>
      <c r="Y561" s="36"/>
      <c r="Z561" s="10"/>
      <c r="AA561" s="10"/>
      <c r="AB561" s="10"/>
      <c r="AC561" s="10"/>
      <c r="AD561" s="10"/>
      <c r="AE561" s="10"/>
    </row>
    <row r="562" spans="1:31" x14ac:dyDescent="0.25">
      <c r="A562"/>
      <c r="B562"/>
      <c r="C562"/>
      <c r="D562"/>
      <c r="E562"/>
      <c r="F562"/>
      <c r="H562" s="36"/>
      <c r="I562" s="36"/>
      <c r="J562" s="36"/>
      <c r="K562" s="36"/>
      <c r="L562" s="36"/>
      <c r="M562" s="36"/>
      <c r="N562" s="36"/>
      <c r="O562" s="36"/>
      <c r="P562" s="36"/>
      <c r="Q562" s="36"/>
      <c r="R562" s="36"/>
      <c r="S562" s="36"/>
      <c r="T562" s="36"/>
      <c r="U562" s="36"/>
      <c r="V562" s="36"/>
      <c r="W562" s="36"/>
      <c r="X562" s="36"/>
      <c r="Y562" s="36"/>
      <c r="Z562" s="10"/>
      <c r="AA562" s="10"/>
      <c r="AB562" s="10"/>
      <c r="AC562" s="10"/>
      <c r="AD562" s="10"/>
      <c r="AE562" s="10"/>
    </row>
    <row r="563" spans="1:31" x14ac:dyDescent="0.25">
      <c r="A563"/>
      <c r="B563"/>
      <c r="C563"/>
      <c r="D563"/>
      <c r="E563"/>
      <c r="F563"/>
      <c r="H563" s="36"/>
      <c r="I563" s="36"/>
      <c r="J563" s="36"/>
      <c r="K563" s="36"/>
      <c r="L563" s="36"/>
      <c r="M563" s="36"/>
      <c r="N563" s="36"/>
      <c r="O563" s="36"/>
      <c r="P563" s="36"/>
      <c r="Q563" s="36"/>
      <c r="R563" s="36"/>
      <c r="S563" s="36"/>
      <c r="T563" s="36"/>
      <c r="U563" s="36"/>
      <c r="V563" s="36"/>
      <c r="W563" s="36"/>
      <c r="X563" s="36"/>
      <c r="Y563" s="36"/>
      <c r="Z563" s="10"/>
      <c r="AA563" s="10"/>
      <c r="AB563" s="10"/>
      <c r="AC563" s="10"/>
      <c r="AD563" s="10"/>
      <c r="AE563" s="10"/>
    </row>
    <row r="564" spans="1:31" x14ac:dyDescent="0.25">
      <c r="A564"/>
      <c r="B564"/>
      <c r="C564"/>
      <c r="D564"/>
      <c r="E564"/>
      <c r="F564"/>
      <c r="H564" s="36"/>
      <c r="I564" s="36"/>
      <c r="J564" s="36"/>
      <c r="K564" s="36"/>
      <c r="L564" s="36"/>
      <c r="M564" s="36"/>
      <c r="N564" s="36"/>
      <c r="O564" s="36"/>
      <c r="P564" s="36"/>
      <c r="Q564" s="36"/>
      <c r="R564" s="36"/>
      <c r="S564" s="36"/>
      <c r="T564" s="36"/>
      <c r="U564" s="36"/>
      <c r="V564" s="36"/>
      <c r="W564" s="36"/>
      <c r="X564" s="36"/>
      <c r="Y564" s="36"/>
      <c r="Z564" s="10"/>
      <c r="AA564" s="10"/>
      <c r="AB564" s="10"/>
      <c r="AC564" s="10"/>
      <c r="AD564" s="10"/>
      <c r="AE564" s="10"/>
    </row>
    <row r="565" spans="1:31" x14ac:dyDescent="0.25">
      <c r="A565"/>
      <c r="B565"/>
      <c r="C565"/>
      <c r="D565"/>
      <c r="E565"/>
      <c r="F565"/>
      <c r="H565" s="36"/>
      <c r="I565" s="36"/>
      <c r="J565" s="36"/>
      <c r="K565" s="36"/>
      <c r="L565" s="36"/>
      <c r="M565" s="36"/>
      <c r="N565" s="36"/>
      <c r="O565" s="36"/>
      <c r="P565" s="36"/>
      <c r="Q565" s="36"/>
      <c r="R565" s="36"/>
      <c r="S565" s="36"/>
      <c r="T565" s="36"/>
      <c r="U565" s="36"/>
      <c r="V565" s="36"/>
      <c r="W565" s="36"/>
      <c r="X565" s="36"/>
      <c r="Y565" s="36"/>
      <c r="Z565" s="10"/>
      <c r="AA565" s="10"/>
      <c r="AB565" s="10"/>
      <c r="AC565" s="10"/>
      <c r="AD565" s="10"/>
      <c r="AE565" s="10"/>
    </row>
    <row r="566" spans="1:31" x14ac:dyDescent="0.25">
      <c r="A566"/>
      <c r="B566"/>
      <c r="C566"/>
      <c r="D566"/>
      <c r="E566"/>
      <c r="F566"/>
      <c r="H566" s="36"/>
      <c r="I566" s="36"/>
      <c r="J566" s="36"/>
      <c r="K566" s="36"/>
      <c r="L566" s="36"/>
      <c r="M566" s="36"/>
      <c r="N566" s="36"/>
      <c r="O566" s="36"/>
      <c r="P566" s="36"/>
      <c r="Q566" s="36"/>
      <c r="R566" s="36"/>
      <c r="S566" s="36"/>
      <c r="T566" s="36"/>
      <c r="U566" s="36"/>
      <c r="V566" s="36"/>
      <c r="W566" s="36"/>
      <c r="X566" s="36"/>
      <c r="Y566" s="36"/>
      <c r="Z566" s="10"/>
      <c r="AA566" s="10"/>
      <c r="AB566" s="10"/>
      <c r="AC566" s="10"/>
      <c r="AD566" s="10"/>
      <c r="AE566" s="10"/>
    </row>
    <row r="567" spans="1:31" x14ac:dyDescent="0.25">
      <c r="A567"/>
      <c r="B567"/>
      <c r="C567"/>
      <c r="D567"/>
      <c r="E567"/>
      <c r="F567"/>
      <c r="H567" s="36"/>
      <c r="I567" s="36"/>
      <c r="J567" s="36"/>
      <c r="K567" s="36"/>
      <c r="L567" s="36"/>
      <c r="M567" s="36"/>
      <c r="N567" s="36"/>
      <c r="O567" s="36"/>
      <c r="P567" s="36"/>
      <c r="Q567" s="36"/>
      <c r="R567" s="36"/>
      <c r="S567" s="36"/>
      <c r="T567" s="36"/>
      <c r="U567" s="36"/>
      <c r="V567" s="36"/>
      <c r="W567" s="36"/>
      <c r="X567" s="36"/>
      <c r="Y567" s="36"/>
      <c r="Z567" s="10"/>
      <c r="AA567" s="10"/>
      <c r="AB567" s="10"/>
      <c r="AC567" s="10"/>
      <c r="AD567" s="10"/>
      <c r="AE567" s="10"/>
    </row>
    <row r="568" spans="1:31" x14ac:dyDescent="0.25">
      <c r="A568"/>
      <c r="B568"/>
      <c r="C568"/>
      <c r="D568"/>
      <c r="E568"/>
      <c r="F568"/>
      <c r="H568" s="36"/>
      <c r="I568" s="36"/>
      <c r="J568" s="36"/>
      <c r="K568" s="36"/>
      <c r="L568" s="36"/>
      <c r="M568" s="36"/>
      <c r="N568" s="36"/>
      <c r="O568" s="36"/>
      <c r="P568" s="36"/>
      <c r="Q568" s="36"/>
      <c r="R568" s="36"/>
      <c r="S568" s="36"/>
      <c r="T568" s="36"/>
      <c r="U568" s="36"/>
      <c r="V568" s="36"/>
      <c r="W568" s="36"/>
      <c r="X568" s="36"/>
      <c r="Y568" s="36"/>
      <c r="Z568" s="10"/>
      <c r="AA568" s="10"/>
      <c r="AB568" s="10"/>
      <c r="AC568" s="10"/>
      <c r="AD568" s="10"/>
      <c r="AE568" s="10"/>
    </row>
    <row r="569" spans="1:31" x14ac:dyDescent="0.25">
      <c r="A569"/>
      <c r="B569"/>
      <c r="C569"/>
      <c r="D569"/>
      <c r="E569"/>
      <c r="F569"/>
      <c r="H569" s="36"/>
      <c r="I569" s="36"/>
      <c r="J569" s="36"/>
      <c r="K569" s="36"/>
      <c r="L569" s="36"/>
      <c r="M569" s="36"/>
      <c r="N569" s="36"/>
      <c r="O569" s="36"/>
      <c r="P569" s="36"/>
      <c r="Q569" s="36"/>
      <c r="R569" s="36"/>
      <c r="S569" s="36"/>
      <c r="T569" s="36"/>
      <c r="U569" s="36"/>
      <c r="V569" s="36"/>
      <c r="W569" s="36"/>
      <c r="X569" s="36"/>
      <c r="Y569" s="36"/>
      <c r="Z569" s="10"/>
      <c r="AA569" s="10"/>
      <c r="AB569" s="10"/>
      <c r="AC569" s="10"/>
      <c r="AD569" s="10"/>
      <c r="AE569" s="10"/>
    </row>
    <row r="570" spans="1:31" x14ac:dyDescent="0.25">
      <c r="A570"/>
      <c r="B570"/>
      <c r="C570"/>
      <c r="D570"/>
      <c r="E570"/>
      <c r="F570"/>
      <c r="G570" s="36"/>
      <c r="H570" s="36"/>
      <c r="I570" s="36"/>
      <c r="J570" s="36"/>
      <c r="K570" s="36"/>
      <c r="L570" s="36"/>
      <c r="M570" s="36"/>
      <c r="N570" s="36"/>
      <c r="O570" s="36"/>
      <c r="P570" s="36"/>
      <c r="Q570" s="36"/>
      <c r="R570" s="36"/>
      <c r="S570" s="36"/>
      <c r="T570" s="36"/>
      <c r="U570" s="36"/>
      <c r="V570" s="36"/>
      <c r="W570" s="36"/>
      <c r="X570" s="36"/>
      <c r="Y570" s="36"/>
      <c r="Z570" s="10"/>
      <c r="AA570" s="10"/>
      <c r="AB570" s="10"/>
      <c r="AC570" s="10"/>
      <c r="AD570" s="10"/>
      <c r="AE570" s="10"/>
    </row>
    <row r="571" spans="1:31" x14ac:dyDescent="0.25">
      <c r="A571"/>
      <c r="B571"/>
      <c r="C571"/>
      <c r="D571"/>
      <c r="E571"/>
      <c r="F571"/>
      <c r="G571" s="36"/>
      <c r="H571" s="36"/>
      <c r="I571" s="36"/>
      <c r="J571" s="36"/>
      <c r="K571" s="36"/>
      <c r="L571" s="36"/>
      <c r="M571" s="36"/>
      <c r="N571" s="36"/>
      <c r="O571" s="36"/>
      <c r="P571" s="36"/>
      <c r="Q571" s="36"/>
      <c r="R571" s="36"/>
      <c r="S571" s="36"/>
      <c r="T571" s="36"/>
      <c r="U571" s="36"/>
      <c r="V571" s="36"/>
      <c r="W571" s="36"/>
      <c r="X571" s="36"/>
      <c r="Y571" s="36"/>
      <c r="Z571" s="10"/>
      <c r="AA571" s="10"/>
      <c r="AB571" s="10"/>
      <c r="AC571" s="10"/>
      <c r="AD571" s="10"/>
      <c r="AE571" s="10"/>
    </row>
    <row r="572" spans="1:31" x14ac:dyDescent="0.25">
      <c r="A572"/>
      <c r="B572"/>
      <c r="C572"/>
      <c r="D572"/>
      <c r="E572"/>
      <c r="F572"/>
      <c r="G572" s="36"/>
      <c r="H572" s="36"/>
      <c r="I572" s="36"/>
      <c r="J572" s="36"/>
      <c r="K572" s="36"/>
      <c r="L572" s="36"/>
      <c r="M572" s="36"/>
      <c r="N572" s="36"/>
      <c r="O572" s="36"/>
      <c r="P572" s="36"/>
      <c r="Q572" s="36"/>
      <c r="R572" s="36"/>
      <c r="S572" s="36"/>
      <c r="T572" s="36"/>
      <c r="U572" s="36"/>
      <c r="V572" s="36"/>
      <c r="W572" s="36"/>
      <c r="X572" s="36"/>
      <c r="Y572" s="36"/>
      <c r="Z572" s="10"/>
      <c r="AA572" s="10"/>
      <c r="AB572" s="10"/>
      <c r="AC572" s="10"/>
      <c r="AD572" s="10"/>
      <c r="AE572" s="10"/>
    </row>
    <row r="573" spans="1:31" x14ac:dyDescent="0.25">
      <c r="A573"/>
      <c r="B573"/>
      <c r="C573"/>
      <c r="D573"/>
      <c r="E573"/>
      <c r="F573"/>
      <c r="G573" s="36"/>
      <c r="H573" s="36"/>
      <c r="I573" s="36"/>
      <c r="J573" s="36"/>
      <c r="K573" s="36"/>
      <c r="L573" s="36"/>
      <c r="M573" s="36"/>
      <c r="N573" s="36"/>
      <c r="O573" s="36"/>
      <c r="P573" s="36"/>
      <c r="Q573" s="36"/>
      <c r="R573" s="36"/>
      <c r="S573" s="36"/>
      <c r="T573" s="36"/>
      <c r="U573" s="36"/>
      <c r="V573" s="36"/>
      <c r="W573" s="36"/>
      <c r="X573" s="36"/>
      <c r="Y573" s="36"/>
      <c r="Z573" s="10"/>
      <c r="AA573" s="10"/>
      <c r="AB573" s="10"/>
      <c r="AC573" s="10"/>
      <c r="AD573" s="10"/>
      <c r="AE573" s="10"/>
    </row>
    <row r="574" spans="1:31" x14ac:dyDescent="0.25">
      <c r="A574"/>
      <c r="B574"/>
      <c r="C574"/>
      <c r="D574"/>
      <c r="E574"/>
      <c r="F574"/>
      <c r="G574" s="36"/>
      <c r="H574" s="36"/>
      <c r="I574" s="36"/>
      <c r="J574" s="36"/>
      <c r="K574" s="36"/>
      <c r="L574" s="36"/>
      <c r="M574" s="36"/>
      <c r="N574" s="36"/>
      <c r="O574" s="36"/>
      <c r="P574" s="36"/>
      <c r="Q574" s="36"/>
      <c r="R574" s="36"/>
      <c r="S574" s="36"/>
      <c r="T574" s="36"/>
      <c r="U574" s="36"/>
      <c r="V574" s="36"/>
      <c r="W574" s="36"/>
      <c r="X574" s="36"/>
      <c r="Y574" s="36"/>
      <c r="Z574" s="10"/>
      <c r="AA574" s="10"/>
      <c r="AB574" s="10"/>
      <c r="AC574" s="10"/>
      <c r="AD574" s="10"/>
      <c r="AE574" s="10"/>
    </row>
    <row r="575" spans="1:31" x14ac:dyDescent="0.25">
      <c r="A575"/>
      <c r="B575"/>
      <c r="C575"/>
      <c r="D575"/>
      <c r="E575"/>
      <c r="F575"/>
      <c r="G575" s="36"/>
      <c r="H575" s="36"/>
      <c r="I575" s="36"/>
      <c r="J575" s="36"/>
      <c r="K575" s="36"/>
      <c r="L575" s="36"/>
      <c r="M575" s="36"/>
      <c r="N575" s="36"/>
      <c r="O575" s="36"/>
      <c r="P575" s="36"/>
      <c r="Q575" s="36"/>
      <c r="R575" s="36"/>
      <c r="S575" s="36"/>
      <c r="T575" s="36"/>
      <c r="U575" s="36"/>
      <c r="V575" s="36"/>
      <c r="W575" s="36"/>
      <c r="X575" s="36"/>
      <c r="Y575" s="36"/>
      <c r="Z575" s="10"/>
      <c r="AA575" s="10"/>
      <c r="AB575" s="10"/>
      <c r="AC575" s="10"/>
      <c r="AD575" s="10"/>
      <c r="AE575" s="10"/>
    </row>
    <row r="576" spans="1:31" x14ac:dyDescent="0.25">
      <c r="A576"/>
      <c r="B576"/>
      <c r="C576"/>
      <c r="D576"/>
      <c r="E576"/>
      <c r="F576"/>
      <c r="G576" s="36"/>
      <c r="H576" s="36"/>
      <c r="I576" s="36"/>
      <c r="J576" s="36"/>
      <c r="K576" s="36"/>
      <c r="L576" s="36"/>
      <c r="M576" s="36"/>
      <c r="N576" s="36"/>
      <c r="O576" s="36"/>
      <c r="P576" s="36"/>
      <c r="Q576" s="36"/>
      <c r="R576" s="36"/>
      <c r="S576" s="36"/>
      <c r="T576" s="36"/>
      <c r="U576" s="36"/>
      <c r="V576" s="36"/>
      <c r="W576" s="36"/>
      <c r="X576" s="36"/>
      <c r="Y576" s="36"/>
      <c r="Z576" s="10"/>
      <c r="AA576" s="10"/>
      <c r="AB576" s="10"/>
      <c r="AC576" s="10"/>
      <c r="AD576" s="10"/>
      <c r="AE576" s="10"/>
    </row>
    <row r="577" spans="1:31" x14ac:dyDescent="0.25">
      <c r="A577"/>
      <c r="B577"/>
      <c r="C577"/>
      <c r="D577"/>
      <c r="E577"/>
      <c r="F577"/>
      <c r="G577" s="36"/>
      <c r="H577" s="36"/>
      <c r="I577" s="36"/>
      <c r="J577" s="36"/>
      <c r="K577" s="36"/>
      <c r="L577" s="36"/>
      <c r="M577" s="36"/>
      <c r="N577" s="36"/>
      <c r="O577" s="36"/>
      <c r="P577" s="36"/>
      <c r="Q577" s="36"/>
      <c r="R577" s="36"/>
      <c r="S577" s="36"/>
      <c r="T577" s="36"/>
      <c r="U577" s="36"/>
      <c r="V577" s="36"/>
      <c r="W577" s="36"/>
      <c r="X577" s="36"/>
      <c r="Y577" s="36"/>
      <c r="Z577" s="10"/>
      <c r="AA577" s="10"/>
      <c r="AB577" s="10"/>
      <c r="AC577" s="10"/>
      <c r="AD577" s="10"/>
      <c r="AE577" s="10"/>
    </row>
    <row r="578" spans="1:31" x14ac:dyDescent="0.25">
      <c r="A578"/>
      <c r="B578"/>
      <c r="C578"/>
      <c r="D578"/>
      <c r="E578"/>
      <c r="F578"/>
      <c r="G578" s="36"/>
      <c r="H578" s="36"/>
      <c r="I578" s="36"/>
      <c r="J578" s="36"/>
      <c r="K578" s="36"/>
      <c r="L578" s="36"/>
      <c r="M578" s="36"/>
      <c r="N578" s="36"/>
      <c r="O578" s="36"/>
      <c r="P578" s="36"/>
      <c r="Q578" s="36"/>
      <c r="R578" s="36"/>
      <c r="S578" s="36"/>
      <c r="T578" s="36"/>
      <c r="U578" s="36"/>
      <c r="V578" s="36"/>
      <c r="W578" s="36"/>
      <c r="X578" s="36"/>
      <c r="Y578" s="36"/>
      <c r="Z578" s="10"/>
      <c r="AA578" s="10"/>
      <c r="AB578" s="10"/>
      <c r="AC578" s="10"/>
      <c r="AD578" s="10"/>
      <c r="AE578" s="10"/>
    </row>
    <row r="579" spans="1:31" x14ac:dyDescent="0.25">
      <c r="A579"/>
      <c r="B579"/>
      <c r="C579"/>
      <c r="D579"/>
      <c r="E579"/>
      <c r="F579"/>
      <c r="G579" s="36"/>
      <c r="H579" s="36"/>
      <c r="I579" s="36"/>
      <c r="J579" s="36"/>
      <c r="K579" s="36"/>
      <c r="L579" s="36"/>
      <c r="M579" s="36"/>
      <c r="N579" s="36"/>
      <c r="O579" s="36"/>
      <c r="P579" s="36"/>
      <c r="Q579" s="36"/>
      <c r="R579" s="36"/>
      <c r="S579" s="36"/>
      <c r="T579" s="36"/>
      <c r="U579" s="36"/>
      <c r="V579" s="36"/>
      <c r="W579" s="36"/>
      <c r="X579" s="36"/>
      <c r="Y579" s="36"/>
      <c r="Z579" s="10"/>
      <c r="AA579" s="10"/>
      <c r="AB579" s="10"/>
      <c r="AC579" s="10"/>
      <c r="AD579" s="10"/>
      <c r="AE579" s="10"/>
    </row>
    <row r="580" spans="1:31" x14ac:dyDescent="0.25">
      <c r="A580"/>
      <c r="B580"/>
      <c r="C580"/>
      <c r="D580"/>
      <c r="E580"/>
      <c r="F580"/>
      <c r="G580" s="36"/>
      <c r="H580" s="36"/>
      <c r="I580" s="36"/>
      <c r="J580" s="36"/>
      <c r="K580" s="36"/>
      <c r="L580" s="36"/>
      <c r="M580" s="36"/>
      <c r="N580" s="36"/>
      <c r="O580" s="36"/>
      <c r="P580" s="36"/>
      <c r="Q580" s="36"/>
      <c r="R580" s="36"/>
      <c r="S580" s="36"/>
      <c r="T580" s="36"/>
      <c r="U580" s="36"/>
      <c r="V580" s="36"/>
      <c r="W580" s="36"/>
      <c r="X580" s="36"/>
      <c r="Y580" s="36"/>
      <c r="Z580" s="10"/>
      <c r="AA580" s="10"/>
      <c r="AB580" s="10"/>
      <c r="AC580" s="10"/>
      <c r="AD580" s="10"/>
      <c r="AE580" s="10"/>
    </row>
    <row r="581" spans="1:31" x14ac:dyDescent="0.25">
      <c r="A581"/>
      <c r="B581"/>
      <c r="C581"/>
      <c r="D581"/>
      <c r="E581"/>
      <c r="F581"/>
      <c r="G581" s="36"/>
      <c r="H581" s="36"/>
      <c r="I581" s="36"/>
      <c r="J581" s="36"/>
      <c r="K581" s="36"/>
      <c r="L581" s="36"/>
      <c r="M581" s="36"/>
      <c r="N581" s="36"/>
      <c r="O581" s="36"/>
      <c r="P581" s="36"/>
      <c r="Q581" s="36"/>
      <c r="R581" s="36"/>
      <c r="S581" s="36"/>
      <c r="T581" s="36"/>
      <c r="U581" s="36"/>
      <c r="V581" s="36"/>
      <c r="W581" s="36"/>
      <c r="X581" s="36"/>
      <c r="Y581" s="36"/>
      <c r="Z581" s="10"/>
      <c r="AA581" s="10"/>
      <c r="AB581" s="10"/>
      <c r="AC581" s="10"/>
      <c r="AD581" s="10"/>
      <c r="AE581" s="10"/>
    </row>
    <row r="582" spans="1:31" x14ac:dyDescent="0.25">
      <c r="A582"/>
      <c r="B582"/>
      <c r="C582"/>
      <c r="D582"/>
      <c r="E582"/>
      <c r="F582"/>
      <c r="G582" s="36"/>
      <c r="H582" s="36"/>
      <c r="I582" s="36"/>
      <c r="J582" s="36"/>
      <c r="K582" s="36"/>
      <c r="L582" s="36"/>
      <c r="M582" s="36"/>
      <c r="N582" s="36"/>
      <c r="O582" s="36"/>
      <c r="P582" s="36"/>
      <c r="Q582" s="36"/>
      <c r="R582" s="36"/>
      <c r="S582" s="36"/>
      <c r="T582" s="36"/>
      <c r="U582" s="36"/>
      <c r="V582" s="36"/>
      <c r="W582" s="36"/>
      <c r="X582" s="10"/>
      <c r="Y582" s="10"/>
      <c r="Z582" s="10"/>
      <c r="AA582" s="10"/>
      <c r="AB582" s="10"/>
      <c r="AC582" s="10"/>
    </row>
    <row r="583" spans="1:31" x14ac:dyDescent="0.25">
      <c r="A583"/>
      <c r="B583"/>
      <c r="C583"/>
      <c r="D583"/>
      <c r="E583"/>
      <c r="F583"/>
      <c r="G583" s="36"/>
      <c r="H583" s="36"/>
      <c r="I583" s="36"/>
      <c r="J583" s="36"/>
      <c r="K583" s="36"/>
      <c r="L583" s="36"/>
      <c r="M583" s="36"/>
      <c r="N583" s="36"/>
      <c r="O583" s="36"/>
      <c r="P583" s="36"/>
      <c r="Q583" s="36"/>
      <c r="R583" s="36"/>
      <c r="S583" s="36"/>
      <c r="T583" s="36"/>
      <c r="U583" s="36"/>
      <c r="V583" s="36"/>
      <c r="W583" s="36"/>
      <c r="X583" s="10"/>
      <c r="Y583" s="10"/>
      <c r="Z583" s="10"/>
      <c r="AA583" s="10"/>
      <c r="AB583" s="10"/>
      <c r="AC583" s="10"/>
    </row>
    <row r="584" spans="1:31" x14ac:dyDescent="0.25">
      <c r="A584"/>
      <c r="B584"/>
      <c r="C584"/>
      <c r="D584"/>
      <c r="E584"/>
      <c r="F584"/>
      <c r="G584" s="36"/>
      <c r="H584" s="36"/>
      <c r="I584" s="36"/>
      <c r="J584" s="36"/>
      <c r="K584" s="36"/>
      <c r="L584" s="36"/>
      <c r="M584" s="36"/>
      <c r="N584" s="36"/>
      <c r="O584" s="36"/>
      <c r="P584" s="36"/>
      <c r="Q584" s="36"/>
      <c r="R584" s="36"/>
      <c r="S584" s="36"/>
      <c r="T584" s="36"/>
      <c r="U584" s="36"/>
      <c r="V584" s="36"/>
      <c r="W584" s="36"/>
      <c r="X584" s="10"/>
      <c r="Y584" s="10"/>
      <c r="Z584" s="10"/>
      <c r="AA584" s="10"/>
      <c r="AB584" s="10"/>
      <c r="AC584" s="10"/>
    </row>
    <row r="585" spans="1:31" x14ac:dyDescent="0.25">
      <c r="A585"/>
      <c r="B585"/>
      <c r="C585"/>
      <c r="D585"/>
      <c r="E585"/>
      <c r="F585"/>
      <c r="G585" s="36"/>
      <c r="H585" s="36"/>
      <c r="I585" s="36"/>
      <c r="J585" s="36"/>
      <c r="K585" s="36"/>
      <c r="L585" s="36"/>
      <c r="M585" s="36"/>
      <c r="N585" s="36"/>
      <c r="O585" s="36"/>
      <c r="P585" s="36"/>
      <c r="Q585" s="36"/>
      <c r="R585" s="36"/>
      <c r="S585" s="36"/>
      <c r="T585" s="36"/>
      <c r="U585" s="36"/>
      <c r="V585" s="36"/>
      <c r="W585" s="36"/>
      <c r="X585" s="10"/>
      <c r="Y585" s="10"/>
      <c r="Z585" s="10"/>
      <c r="AA585" s="10"/>
      <c r="AB585" s="10"/>
      <c r="AC585" s="10"/>
    </row>
    <row r="586" spans="1:31" x14ac:dyDescent="0.25">
      <c r="A586"/>
      <c r="B586"/>
      <c r="C586"/>
      <c r="D586"/>
      <c r="E586"/>
      <c r="F586"/>
      <c r="G586" s="36"/>
      <c r="H586" s="36"/>
      <c r="I586" s="36"/>
      <c r="J586" s="36"/>
      <c r="K586" s="36"/>
      <c r="L586" s="36"/>
      <c r="M586" s="36"/>
      <c r="N586" s="36"/>
      <c r="O586" s="36"/>
      <c r="P586" s="36"/>
      <c r="Q586" s="36"/>
      <c r="R586" s="36"/>
      <c r="S586" s="36"/>
      <c r="T586" s="36"/>
      <c r="U586" s="36"/>
      <c r="V586" s="36"/>
      <c r="W586" s="36"/>
      <c r="X586" s="10"/>
      <c r="Y586" s="10"/>
      <c r="Z586" s="10"/>
      <c r="AA586" s="10"/>
      <c r="AB586" s="10"/>
      <c r="AC586" s="10"/>
    </row>
    <row r="587" spans="1:31" x14ac:dyDescent="0.25">
      <c r="A587"/>
      <c r="B587"/>
      <c r="C587"/>
      <c r="D587"/>
      <c r="E587"/>
      <c r="F587"/>
      <c r="G587" s="36"/>
      <c r="H587" s="36"/>
      <c r="I587" s="36"/>
      <c r="J587" s="36"/>
      <c r="K587" s="36"/>
      <c r="L587" s="36"/>
      <c r="M587" s="36"/>
      <c r="N587" s="36"/>
      <c r="O587" s="36"/>
      <c r="P587" s="36"/>
      <c r="Q587" s="36"/>
      <c r="R587" s="36"/>
      <c r="S587" s="36"/>
      <c r="T587" s="36"/>
      <c r="U587" s="36"/>
      <c r="V587" s="36"/>
      <c r="W587" s="36"/>
      <c r="X587" s="10"/>
      <c r="Y587" s="10"/>
      <c r="Z587" s="10"/>
      <c r="AA587" s="10"/>
      <c r="AB587" s="10"/>
      <c r="AC587" s="10"/>
    </row>
    <row r="588" spans="1:31" x14ac:dyDescent="0.25">
      <c r="A588"/>
      <c r="B588"/>
      <c r="C588"/>
      <c r="D588"/>
      <c r="E588"/>
      <c r="F588"/>
      <c r="G588" s="36"/>
      <c r="H588" s="36"/>
      <c r="I588" s="36"/>
      <c r="J588" s="36"/>
      <c r="K588" s="36"/>
      <c r="L588" s="36"/>
      <c r="M588" s="36"/>
      <c r="N588" s="36"/>
      <c r="O588" s="36"/>
      <c r="P588" s="36"/>
      <c r="Q588" s="36"/>
      <c r="R588" s="36"/>
      <c r="S588" s="36"/>
      <c r="T588" s="36"/>
      <c r="U588" s="36"/>
      <c r="V588" s="36"/>
      <c r="W588" s="36"/>
      <c r="X588" s="10"/>
      <c r="Y588" s="10"/>
      <c r="Z588" s="10"/>
      <c r="AA588" s="10"/>
      <c r="AB588" s="10"/>
      <c r="AC588" s="10"/>
    </row>
    <row r="589" spans="1:31" x14ac:dyDescent="0.25">
      <c r="A589"/>
      <c r="B589"/>
      <c r="C589"/>
      <c r="D589"/>
      <c r="E589"/>
      <c r="F589"/>
      <c r="L589" s="36"/>
      <c r="M589" s="36"/>
      <c r="N589" s="36"/>
      <c r="O589" s="36"/>
      <c r="P589" s="36"/>
      <c r="Q589" s="36"/>
      <c r="R589" s="36"/>
      <c r="S589" s="36"/>
      <c r="T589" s="36"/>
      <c r="U589" s="36"/>
      <c r="V589" s="36"/>
      <c r="W589" s="36"/>
      <c r="X589" s="10"/>
      <c r="Y589" s="10"/>
      <c r="Z589" s="10"/>
      <c r="AA589" s="10"/>
      <c r="AB589" s="10"/>
      <c r="AC589" s="10"/>
    </row>
    <row r="590" spans="1:31" x14ac:dyDescent="0.25">
      <c r="A590"/>
      <c r="B590"/>
      <c r="C590"/>
      <c r="D590"/>
      <c r="E590"/>
      <c r="F590"/>
      <c r="L590" s="36"/>
      <c r="M590" s="36"/>
      <c r="N590" s="36"/>
      <c r="O590" s="36"/>
      <c r="P590" s="36"/>
      <c r="Q590" s="36"/>
      <c r="R590" s="36"/>
      <c r="S590" s="36"/>
      <c r="T590" s="36"/>
      <c r="U590" s="36"/>
      <c r="V590" s="36"/>
      <c r="W590" s="36"/>
      <c r="X590" s="10"/>
      <c r="Y590" s="10"/>
      <c r="Z590" s="10"/>
      <c r="AA590" s="10"/>
      <c r="AB590" s="10"/>
      <c r="AC590" s="10"/>
    </row>
    <row r="591" spans="1:31" x14ac:dyDescent="0.25">
      <c r="A591"/>
      <c r="B591"/>
      <c r="C591"/>
      <c r="D591"/>
      <c r="E591"/>
      <c r="F591"/>
      <c r="L591" s="36"/>
      <c r="M591" s="36"/>
      <c r="N591" s="36"/>
      <c r="O591" s="36"/>
      <c r="P591" s="36"/>
      <c r="Q591" s="36"/>
      <c r="R591" s="36"/>
      <c r="S591" s="36"/>
      <c r="T591" s="36"/>
      <c r="U591" s="36"/>
      <c r="V591" s="36"/>
      <c r="W591" s="36"/>
      <c r="X591" s="10"/>
      <c r="Y591" s="10"/>
      <c r="Z591" s="10"/>
      <c r="AA591" s="10"/>
      <c r="AB591" s="10"/>
      <c r="AC591" s="10"/>
    </row>
    <row r="592" spans="1:31" x14ac:dyDescent="0.25">
      <c r="A592"/>
      <c r="B592"/>
      <c r="C592"/>
      <c r="D592"/>
      <c r="E592"/>
      <c r="F592"/>
      <c r="M592" s="36"/>
      <c r="N592" s="36"/>
      <c r="O592" s="36"/>
      <c r="P592" s="36"/>
      <c r="Q592" s="36"/>
      <c r="R592" s="36"/>
      <c r="S592" s="36"/>
      <c r="T592" s="36"/>
    </row>
    <row r="593" spans="1:20" x14ac:dyDescent="0.25">
      <c r="A593"/>
      <c r="B593"/>
      <c r="C593"/>
      <c r="D593"/>
      <c r="E593"/>
      <c r="F593"/>
      <c r="M593" s="36"/>
      <c r="N593" s="36"/>
      <c r="O593" s="36"/>
      <c r="P593" s="36"/>
      <c r="Q593" s="36"/>
      <c r="R593" s="36"/>
      <c r="S593" s="36"/>
      <c r="T593" s="36"/>
    </row>
    <row r="594" spans="1:20" x14ac:dyDescent="0.25">
      <c r="A594"/>
      <c r="B594"/>
      <c r="C594"/>
      <c r="D594"/>
      <c r="E594"/>
      <c r="F594"/>
    </row>
    <row r="595" spans="1:20" x14ac:dyDescent="0.25">
      <c r="A595"/>
      <c r="B595"/>
      <c r="C595"/>
      <c r="D595"/>
      <c r="E595"/>
      <c r="F595"/>
    </row>
    <row r="596" spans="1:20" x14ac:dyDescent="0.25">
      <c r="A596"/>
      <c r="B596"/>
      <c r="C596"/>
      <c r="D596"/>
      <c r="E596"/>
      <c r="F596"/>
    </row>
    <row r="597" spans="1:20" x14ac:dyDescent="0.25">
      <c r="A597"/>
      <c r="B597"/>
      <c r="C597"/>
      <c r="D597"/>
      <c r="E597"/>
      <c r="F597"/>
    </row>
    <row r="598" spans="1:20" x14ac:dyDescent="0.25">
      <c r="A598"/>
      <c r="B598"/>
      <c r="C598"/>
      <c r="D598"/>
      <c r="E598"/>
      <c r="F598"/>
    </row>
    <row r="599" spans="1:20" x14ac:dyDescent="0.25">
      <c r="A599"/>
      <c r="B599"/>
      <c r="C599"/>
      <c r="D599"/>
      <c r="E599"/>
      <c r="F599"/>
    </row>
    <row r="600" spans="1:20" x14ac:dyDescent="0.25">
      <c r="A600"/>
      <c r="B600"/>
      <c r="C600"/>
      <c r="D600"/>
      <c r="E600"/>
      <c r="F600"/>
    </row>
    <row r="601" spans="1:20" x14ac:dyDescent="0.25">
      <c r="A601"/>
      <c r="B601"/>
      <c r="C601"/>
      <c r="D601"/>
      <c r="E601"/>
      <c r="F601"/>
    </row>
    <row r="602" spans="1:20" x14ac:dyDescent="0.25">
      <c r="A602"/>
      <c r="B602"/>
      <c r="C602"/>
      <c r="D602"/>
      <c r="E602"/>
      <c r="F602"/>
    </row>
    <row r="603" spans="1:20" x14ac:dyDescent="0.25">
      <c r="A603"/>
      <c r="B603"/>
      <c r="C603"/>
      <c r="D603"/>
      <c r="E603"/>
      <c r="F603"/>
    </row>
    <row r="604" spans="1:20" x14ac:dyDescent="0.25">
      <c r="A604"/>
      <c r="B604"/>
      <c r="C604"/>
      <c r="D604"/>
      <c r="E604"/>
      <c r="F604"/>
    </row>
    <row r="605" spans="1:20" x14ac:dyDescent="0.25">
      <c r="A605"/>
      <c r="B605"/>
      <c r="C605"/>
      <c r="D605"/>
      <c r="E605"/>
      <c r="F605"/>
    </row>
    <row r="606" spans="1:20" x14ac:dyDescent="0.25">
      <c r="A606"/>
      <c r="B606"/>
      <c r="C606"/>
      <c r="D606"/>
      <c r="E606"/>
      <c r="F606"/>
    </row>
    <row r="607" spans="1:20" x14ac:dyDescent="0.25">
      <c r="A607"/>
      <c r="B607"/>
      <c r="C607"/>
      <c r="D607"/>
      <c r="E607"/>
      <c r="F607"/>
    </row>
    <row r="608" spans="1:20" x14ac:dyDescent="0.25">
      <c r="A608"/>
      <c r="B608"/>
      <c r="C608"/>
      <c r="D608"/>
      <c r="E608"/>
      <c r="F608"/>
    </row>
    <row r="609" spans="1:6" x14ac:dyDescent="0.25">
      <c r="A609"/>
      <c r="B609"/>
      <c r="C609"/>
      <c r="D609"/>
      <c r="E609"/>
      <c r="F609"/>
    </row>
    <row r="610" spans="1:6" x14ac:dyDescent="0.25">
      <c r="A610"/>
      <c r="B610"/>
      <c r="C610"/>
      <c r="D610"/>
      <c r="E610"/>
      <c r="F610"/>
    </row>
    <row r="611" spans="1:6" x14ac:dyDescent="0.25">
      <c r="A611"/>
      <c r="B611"/>
      <c r="C611"/>
      <c r="D611"/>
      <c r="E611"/>
      <c r="F611"/>
    </row>
    <row r="612" spans="1:6" x14ac:dyDescent="0.25">
      <c r="A612"/>
      <c r="B612"/>
      <c r="C612"/>
      <c r="D612"/>
      <c r="E612"/>
      <c r="F612"/>
    </row>
    <row r="613" spans="1:6" x14ac:dyDescent="0.25">
      <c r="A613"/>
      <c r="B613"/>
      <c r="C613"/>
      <c r="D613"/>
      <c r="E613"/>
      <c r="F613"/>
    </row>
    <row r="614" spans="1:6" x14ac:dyDescent="0.25">
      <c r="A614"/>
      <c r="B614"/>
      <c r="C614"/>
      <c r="D614"/>
      <c r="E614"/>
      <c r="F614"/>
    </row>
    <row r="615" spans="1:6" x14ac:dyDescent="0.25">
      <c r="A615"/>
      <c r="B615"/>
      <c r="C615"/>
      <c r="D615"/>
      <c r="E615"/>
      <c r="F615"/>
    </row>
    <row r="616" spans="1:6" x14ac:dyDescent="0.25">
      <c r="A616"/>
      <c r="B616"/>
      <c r="C616"/>
      <c r="D616"/>
      <c r="E616"/>
      <c r="F616"/>
    </row>
    <row r="617" spans="1:6" x14ac:dyDescent="0.25">
      <c r="A617"/>
      <c r="B617"/>
      <c r="C617"/>
      <c r="D617"/>
      <c r="E617"/>
      <c r="F617"/>
    </row>
    <row r="618" spans="1:6" x14ac:dyDescent="0.25">
      <c r="A618"/>
      <c r="B618"/>
      <c r="C618"/>
      <c r="D618"/>
      <c r="E618"/>
      <c r="F618"/>
    </row>
    <row r="619" spans="1:6" x14ac:dyDescent="0.25">
      <c r="A619"/>
      <c r="B619"/>
      <c r="C619"/>
      <c r="D619"/>
      <c r="E619"/>
      <c r="F619"/>
    </row>
    <row r="620" spans="1:6" x14ac:dyDescent="0.25">
      <c r="A620"/>
      <c r="B620"/>
      <c r="C620"/>
      <c r="D620"/>
      <c r="E620"/>
      <c r="F620"/>
    </row>
    <row r="621" spans="1:6" x14ac:dyDescent="0.25">
      <c r="A621"/>
      <c r="B621"/>
      <c r="C621"/>
      <c r="D621"/>
      <c r="E621"/>
      <c r="F621"/>
    </row>
    <row r="622" spans="1:6" x14ac:dyDescent="0.25">
      <c r="A622"/>
      <c r="B622"/>
      <c r="C622"/>
      <c r="D622"/>
      <c r="E622"/>
      <c r="F622"/>
    </row>
    <row r="623" spans="1:6" x14ac:dyDescent="0.25">
      <c r="A623"/>
      <c r="B623"/>
      <c r="C623"/>
      <c r="D623"/>
      <c r="E623"/>
      <c r="F623"/>
    </row>
    <row r="624" spans="1:6" x14ac:dyDescent="0.25">
      <c r="A624"/>
      <c r="B624"/>
      <c r="C624"/>
      <c r="D624"/>
      <c r="E624"/>
      <c r="F624"/>
    </row>
    <row r="625" spans="1:6" x14ac:dyDescent="0.25">
      <c r="A625"/>
      <c r="B625"/>
      <c r="C625"/>
      <c r="D625"/>
      <c r="E625"/>
      <c r="F625"/>
    </row>
    <row r="626" spans="1:6" x14ac:dyDescent="0.25">
      <c r="A626"/>
      <c r="B626"/>
      <c r="C626"/>
      <c r="D626"/>
      <c r="E626"/>
      <c r="F626"/>
    </row>
    <row r="627" spans="1:6" x14ac:dyDescent="0.25">
      <c r="A627"/>
      <c r="B627"/>
      <c r="C627"/>
      <c r="D627"/>
      <c r="E627"/>
      <c r="F627"/>
    </row>
    <row r="628" spans="1:6" x14ac:dyDescent="0.25">
      <c r="A628"/>
      <c r="B628"/>
      <c r="C628"/>
      <c r="D628"/>
      <c r="E628"/>
      <c r="F628"/>
    </row>
    <row r="629" spans="1:6" x14ac:dyDescent="0.25">
      <c r="A629"/>
      <c r="B629"/>
      <c r="C629"/>
      <c r="D629"/>
      <c r="E629"/>
      <c r="F629"/>
    </row>
    <row r="630" spans="1:6" x14ac:dyDescent="0.25">
      <c r="A630"/>
      <c r="B630"/>
      <c r="C630"/>
      <c r="D630"/>
      <c r="E630"/>
      <c r="F630"/>
    </row>
    <row r="631" spans="1:6" x14ac:dyDescent="0.25">
      <c r="A631"/>
      <c r="B631"/>
      <c r="C631"/>
      <c r="D631"/>
      <c r="E631"/>
      <c r="F631"/>
    </row>
    <row r="632" spans="1:6" x14ac:dyDescent="0.25">
      <c r="A632"/>
      <c r="B632"/>
      <c r="C632"/>
      <c r="D632"/>
      <c r="E632"/>
      <c r="F632"/>
    </row>
    <row r="633" spans="1:6" x14ac:dyDescent="0.25">
      <c r="A633"/>
      <c r="B633"/>
      <c r="C633"/>
      <c r="D633"/>
      <c r="E633"/>
      <c r="F633"/>
    </row>
    <row r="634" spans="1:6" x14ac:dyDescent="0.25">
      <c r="A634"/>
      <c r="B634"/>
      <c r="C634"/>
      <c r="D634"/>
      <c r="E634"/>
      <c r="F634"/>
    </row>
    <row r="635" spans="1:6" x14ac:dyDescent="0.25">
      <c r="A635"/>
      <c r="B635"/>
      <c r="C635"/>
      <c r="D635"/>
      <c r="E635"/>
      <c r="F635"/>
    </row>
    <row r="636" spans="1:6" x14ac:dyDescent="0.25">
      <c r="A636"/>
      <c r="B636"/>
      <c r="C636"/>
      <c r="D636"/>
      <c r="E636"/>
      <c r="F636"/>
    </row>
    <row r="637" spans="1:6" x14ac:dyDescent="0.25">
      <c r="A637"/>
      <c r="B637"/>
      <c r="C637"/>
      <c r="D637"/>
      <c r="E637"/>
      <c r="F637"/>
    </row>
    <row r="638" spans="1:6" x14ac:dyDescent="0.25">
      <c r="A638"/>
      <c r="B638"/>
      <c r="C638"/>
      <c r="D638"/>
      <c r="E638"/>
      <c r="F638"/>
    </row>
    <row r="639" spans="1:6" x14ac:dyDescent="0.25">
      <c r="A639"/>
      <c r="B639"/>
      <c r="C639"/>
      <c r="D639"/>
      <c r="E639"/>
      <c r="F639"/>
    </row>
    <row r="640" spans="1:6" x14ac:dyDescent="0.25">
      <c r="A640"/>
      <c r="B640"/>
      <c r="C640"/>
      <c r="D640"/>
      <c r="E640"/>
      <c r="F640"/>
    </row>
    <row r="641" spans="1:6" x14ac:dyDescent="0.25">
      <c r="A641"/>
      <c r="B641"/>
      <c r="C641"/>
      <c r="D641"/>
      <c r="E641"/>
      <c r="F641"/>
    </row>
    <row r="642" spans="1:6" x14ac:dyDescent="0.25">
      <c r="A642"/>
      <c r="B642"/>
      <c r="C642"/>
      <c r="D642"/>
      <c r="E642"/>
      <c r="F642"/>
    </row>
    <row r="643" spans="1:6" x14ac:dyDescent="0.25">
      <c r="A643"/>
      <c r="B643"/>
      <c r="C643"/>
      <c r="D643"/>
      <c r="E643"/>
      <c r="F643"/>
    </row>
    <row r="644" spans="1:6" x14ac:dyDescent="0.25">
      <c r="A644"/>
      <c r="B644"/>
      <c r="C644"/>
      <c r="D644"/>
      <c r="E644"/>
      <c r="F644"/>
    </row>
    <row r="645" spans="1:6" x14ac:dyDescent="0.25">
      <c r="A645"/>
      <c r="B645"/>
      <c r="C645"/>
      <c r="D645"/>
      <c r="E645"/>
      <c r="F645"/>
    </row>
    <row r="646" spans="1:6" x14ac:dyDescent="0.25">
      <c r="A646"/>
      <c r="B646"/>
      <c r="C646"/>
      <c r="D646"/>
      <c r="E646"/>
      <c r="F646"/>
    </row>
    <row r="647" spans="1:6" x14ac:dyDescent="0.25">
      <c r="A647"/>
      <c r="B647"/>
      <c r="C647"/>
      <c r="D647"/>
      <c r="E647"/>
      <c r="F647"/>
    </row>
    <row r="648" spans="1:6" x14ac:dyDescent="0.25">
      <c r="A648"/>
      <c r="B648"/>
      <c r="C648"/>
      <c r="D648"/>
      <c r="E648"/>
      <c r="F648"/>
    </row>
    <row r="649" spans="1:6" x14ac:dyDescent="0.25">
      <c r="A649"/>
      <c r="B649"/>
      <c r="C649"/>
      <c r="D649"/>
      <c r="E649"/>
      <c r="F649"/>
    </row>
    <row r="650" spans="1:6" x14ac:dyDescent="0.25">
      <c r="A650"/>
      <c r="B650"/>
      <c r="C650"/>
      <c r="D650"/>
      <c r="E650"/>
      <c r="F650"/>
    </row>
    <row r="651" spans="1:6" x14ac:dyDescent="0.25">
      <c r="A651"/>
      <c r="B651"/>
      <c r="C651"/>
      <c r="D651"/>
      <c r="E651"/>
      <c r="F651"/>
    </row>
    <row r="652" spans="1:6" x14ac:dyDescent="0.25">
      <c r="A652"/>
      <c r="B652"/>
      <c r="C652"/>
      <c r="D652"/>
      <c r="E652"/>
      <c r="F652"/>
    </row>
    <row r="653" spans="1:6" x14ac:dyDescent="0.25">
      <c r="A653"/>
      <c r="B653"/>
      <c r="C653"/>
      <c r="D653"/>
      <c r="E653"/>
      <c r="F653"/>
    </row>
    <row r="654" spans="1:6" x14ac:dyDescent="0.25">
      <c r="A654"/>
      <c r="B654"/>
      <c r="C654"/>
      <c r="D654"/>
      <c r="E654"/>
      <c r="F654"/>
    </row>
    <row r="655" spans="1:6" x14ac:dyDescent="0.25">
      <c r="A655"/>
      <c r="B655"/>
      <c r="C655"/>
      <c r="D655"/>
      <c r="E655"/>
      <c r="F655"/>
    </row>
    <row r="656" spans="1:6" x14ac:dyDescent="0.25">
      <c r="A656"/>
      <c r="B656"/>
      <c r="C656"/>
      <c r="D656"/>
      <c r="E656"/>
      <c r="F656"/>
    </row>
    <row r="657" spans="1:6" x14ac:dyDescent="0.25">
      <c r="A657"/>
      <c r="B657"/>
      <c r="C657"/>
      <c r="D657"/>
      <c r="E657"/>
      <c r="F657"/>
    </row>
    <row r="658" spans="1:6" x14ac:dyDescent="0.25">
      <c r="A658"/>
      <c r="B658"/>
      <c r="C658"/>
      <c r="D658"/>
      <c r="E658"/>
      <c r="F658"/>
    </row>
    <row r="659" spans="1:6" x14ac:dyDescent="0.25">
      <c r="A659"/>
      <c r="B659"/>
      <c r="C659"/>
      <c r="D659"/>
      <c r="E659"/>
      <c r="F659"/>
    </row>
    <row r="660" spans="1:6" x14ac:dyDescent="0.25">
      <c r="A660"/>
      <c r="B660"/>
      <c r="C660"/>
      <c r="D660"/>
      <c r="E660"/>
      <c r="F660"/>
    </row>
    <row r="661" spans="1:6" x14ac:dyDescent="0.25">
      <c r="A661"/>
      <c r="B661"/>
      <c r="C661"/>
      <c r="D661"/>
      <c r="E661"/>
      <c r="F661"/>
    </row>
    <row r="662" spans="1:6" x14ac:dyDescent="0.25">
      <c r="A662"/>
      <c r="B662"/>
      <c r="C662"/>
      <c r="D662"/>
      <c r="E662"/>
      <c r="F662"/>
    </row>
    <row r="663" spans="1:6" x14ac:dyDescent="0.25">
      <c r="A663"/>
      <c r="B663"/>
      <c r="C663"/>
      <c r="D663"/>
      <c r="E663"/>
      <c r="F663"/>
    </row>
    <row r="664" spans="1:6" x14ac:dyDescent="0.25">
      <c r="A664"/>
      <c r="B664"/>
      <c r="C664"/>
      <c r="D664"/>
      <c r="E664"/>
      <c r="F664"/>
    </row>
    <row r="665" spans="1:6" x14ac:dyDescent="0.25">
      <c r="A665"/>
      <c r="B665"/>
      <c r="C665"/>
      <c r="D665"/>
      <c r="E665"/>
      <c r="F665"/>
    </row>
    <row r="666" spans="1:6" x14ac:dyDescent="0.25">
      <c r="A666"/>
      <c r="B666"/>
      <c r="C666"/>
      <c r="D666"/>
      <c r="E666"/>
      <c r="F666"/>
    </row>
    <row r="667" spans="1:6" x14ac:dyDescent="0.25">
      <c r="A667"/>
      <c r="B667"/>
      <c r="C667"/>
      <c r="D667"/>
      <c r="E667"/>
      <c r="F667"/>
    </row>
    <row r="668" spans="1:6" x14ac:dyDescent="0.25">
      <c r="A668"/>
      <c r="B668"/>
      <c r="C668"/>
      <c r="D668"/>
      <c r="E668"/>
      <c r="F668"/>
    </row>
    <row r="669" spans="1:6" x14ac:dyDescent="0.25">
      <c r="A669"/>
      <c r="B669"/>
      <c r="C669"/>
      <c r="D669"/>
      <c r="E669"/>
      <c r="F669"/>
    </row>
    <row r="670" spans="1:6" x14ac:dyDescent="0.25">
      <c r="A670"/>
      <c r="B670"/>
      <c r="C670"/>
      <c r="D670"/>
      <c r="E670"/>
      <c r="F670"/>
    </row>
    <row r="671" spans="1:6" x14ac:dyDescent="0.25">
      <c r="A671"/>
      <c r="B671"/>
      <c r="C671"/>
      <c r="D671"/>
      <c r="E671"/>
      <c r="F671"/>
    </row>
    <row r="672" spans="1:6" x14ac:dyDescent="0.25">
      <c r="A672"/>
      <c r="B672"/>
      <c r="C672"/>
      <c r="D672"/>
      <c r="E672"/>
      <c r="F672"/>
    </row>
    <row r="673" spans="1:6" x14ac:dyDescent="0.25">
      <c r="A673"/>
      <c r="B673"/>
      <c r="C673"/>
      <c r="D673"/>
      <c r="E673"/>
      <c r="F673"/>
    </row>
    <row r="674" spans="1:6" x14ac:dyDescent="0.25">
      <c r="A674"/>
      <c r="B674"/>
      <c r="C674"/>
      <c r="D674"/>
      <c r="E674"/>
      <c r="F674"/>
    </row>
    <row r="675" spans="1:6" x14ac:dyDescent="0.25">
      <c r="A675"/>
      <c r="B675"/>
      <c r="C675"/>
      <c r="D675"/>
      <c r="E675"/>
      <c r="F675"/>
    </row>
    <row r="676" spans="1:6" x14ac:dyDescent="0.25">
      <c r="A676"/>
      <c r="B676"/>
      <c r="C676"/>
      <c r="D676"/>
      <c r="E676"/>
      <c r="F676"/>
    </row>
    <row r="677" spans="1:6" x14ac:dyDescent="0.25">
      <c r="A677"/>
      <c r="B677"/>
      <c r="C677"/>
      <c r="D677"/>
      <c r="E677"/>
      <c r="F677"/>
    </row>
    <row r="678" spans="1:6" x14ac:dyDescent="0.25">
      <c r="A678"/>
      <c r="B678"/>
      <c r="C678"/>
      <c r="D678"/>
      <c r="E678"/>
      <c r="F678"/>
    </row>
    <row r="679" spans="1:6" x14ac:dyDescent="0.25">
      <c r="A679"/>
      <c r="B679"/>
      <c r="C679"/>
      <c r="D679"/>
      <c r="E679"/>
      <c r="F679"/>
    </row>
    <row r="680" spans="1:6" x14ac:dyDescent="0.25">
      <c r="A680"/>
      <c r="B680"/>
      <c r="C680"/>
      <c r="D680"/>
      <c r="E680"/>
      <c r="F680"/>
    </row>
    <row r="681" spans="1:6" x14ac:dyDescent="0.25">
      <c r="A681"/>
      <c r="B681"/>
      <c r="C681"/>
      <c r="D681"/>
      <c r="E681"/>
      <c r="F681"/>
    </row>
    <row r="682" spans="1:6" x14ac:dyDescent="0.25">
      <c r="A682"/>
      <c r="B682"/>
      <c r="C682"/>
      <c r="D682"/>
      <c r="E682"/>
      <c r="F682"/>
    </row>
    <row r="683" spans="1:6" x14ac:dyDescent="0.25">
      <c r="A683"/>
      <c r="B683"/>
      <c r="C683"/>
      <c r="D683"/>
      <c r="E683"/>
      <c r="F683"/>
    </row>
    <row r="684" spans="1:6" x14ac:dyDescent="0.25">
      <c r="A684"/>
      <c r="B684"/>
      <c r="C684"/>
      <c r="D684"/>
      <c r="E684"/>
      <c r="F684"/>
    </row>
    <row r="685" spans="1:6" x14ac:dyDescent="0.25">
      <c r="A685"/>
      <c r="B685"/>
      <c r="C685"/>
      <c r="D685"/>
      <c r="E685"/>
      <c r="F685"/>
    </row>
    <row r="686" spans="1:6" x14ac:dyDescent="0.25">
      <c r="A686"/>
      <c r="B686"/>
      <c r="C686"/>
      <c r="D686"/>
      <c r="E686"/>
      <c r="F686"/>
    </row>
    <row r="687" spans="1:6" x14ac:dyDescent="0.25">
      <c r="A687"/>
      <c r="B687"/>
      <c r="C687"/>
      <c r="D687"/>
      <c r="E687"/>
      <c r="F687"/>
    </row>
    <row r="688" spans="1:6" x14ac:dyDescent="0.25">
      <c r="A688"/>
      <c r="B688"/>
      <c r="C688"/>
      <c r="D688"/>
      <c r="E688"/>
      <c r="F688"/>
    </row>
    <row r="689" spans="1:6" x14ac:dyDescent="0.25">
      <c r="A689"/>
      <c r="B689"/>
      <c r="C689"/>
      <c r="D689"/>
      <c r="E689"/>
      <c r="F689"/>
    </row>
    <row r="690" spans="1:6" x14ac:dyDescent="0.25">
      <c r="A690"/>
      <c r="B690"/>
      <c r="C690"/>
      <c r="D690"/>
      <c r="E690"/>
      <c r="F690"/>
    </row>
    <row r="691" spans="1:6" x14ac:dyDescent="0.25">
      <c r="A691"/>
      <c r="B691"/>
      <c r="C691"/>
      <c r="D691"/>
      <c r="E691"/>
      <c r="F691"/>
    </row>
    <row r="692" spans="1:6" x14ac:dyDescent="0.25">
      <c r="A692"/>
      <c r="B692"/>
      <c r="C692"/>
      <c r="D692"/>
      <c r="E692"/>
      <c r="F692"/>
    </row>
    <row r="693" spans="1:6" x14ac:dyDescent="0.25">
      <c r="A693"/>
      <c r="B693"/>
      <c r="C693"/>
      <c r="D693"/>
      <c r="E693"/>
      <c r="F693"/>
    </row>
    <row r="694" spans="1:6" x14ac:dyDescent="0.25">
      <c r="A694"/>
      <c r="B694"/>
      <c r="C694"/>
      <c r="D694"/>
      <c r="E694"/>
      <c r="F694"/>
    </row>
    <row r="695" spans="1:6" x14ac:dyDescent="0.25">
      <c r="A695"/>
      <c r="B695"/>
      <c r="C695"/>
      <c r="D695"/>
      <c r="E695"/>
      <c r="F695"/>
    </row>
    <row r="696" spans="1:6" x14ac:dyDescent="0.25">
      <c r="A696"/>
      <c r="B696"/>
      <c r="C696"/>
      <c r="D696"/>
      <c r="E696"/>
      <c r="F696"/>
    </row>
    <row r="697" spans="1:6" x14ac:dyDescent="0.25">
      <c r="A697"/>
      <c r="B697"/>
      <c r="C697"/>
      <c r="D697"/>
      <c r="E697"/>
      <c r="F697"/>
    </row>
    <row r="698" spans="1:6" x14ac:dyDescent="0.25">
      <c r="A698"/>
      <c r="B698"/>
      <c r="C698"/>
      <c r="D698"/>
      <c r="E698"/>
      <c r="F698"/>
    </row>
    <row r="699" spans="1:6" x14ac:dyDescent="0.25">
      <c r="A699"/>
      <c r="B699"/>
      <c r="C699"/>
      <c r="D699"/>
      <c r="E699"/>
      <c r="F699"/>
    </row>
    <row r="700" spans="1:6" x14ac:dyDescent="0.25">
      <c r="A700"/>
      <c r="B700"/>
      <c r="C700"/>
      <c r="D700"/>
      <c r="E700"/>
      <c r="F700"/>
    </row>
    <row r="701" spans="1:6" x14ac:dyDescent="0.25">
      <c r="A701"/>
      <c r="B701"/>
      <c r="C701"/>
      <c r="D701"/>
      <c r="E701"/>
      <c r="F701"/>
    </row>
    <row r="702" spans="1:6" x14ac:dyDescent="0.25">
      <c r="A702"/>
      <c r="B702"/>
      <c r="C702"/>
      <c r="D702"/>
      <c r="E702"/>
      <c r="F702"/>
    </row>
    <row r="703" spans="1:6" x14ac:dyDescent="0.25">
      <c r="A703"/>
      <c r="B703"/>
      <c r="C703"/>
      <c r="D703"/>
      <c r="E703"/>
      <c r="F703"/>
    </row>
    <row r="704" spans="1:6" x14ac:dyDescent="0.25">
      <c r="A704"/>
      <c r="B704"/>
      <c r="C704"/>
      <c r="D704"/>
      <c r="E704"/>
      <c r="F704"/>
    </row>
    <row r="705" spans="1:6" x14ac:dyDescent="0.25">
      <c r="A705"/>
      <c r="B705"/>
      <c r="C705"/>
      <c r="D705"/>
      <c r="E705"/>
      <c r="F705"/>
    </row>
    <row r="706" spans="1:6" x14ac:dyDescent="0.25">
      <c r="A706"/>
      <c r="B706"/>
      <c r="C706"/>
      <c r="D706"/>
      <c r="E706"/>
      <c r="F706"/>
    </row>
    <row r="707" spans="1:6" x14ac:dyDescent="0.25">
      <c r="A707"/>
      <c r="B707"/>
      <c r="C707"/>
      <c r="D707"/>
      <c r="E707"/>
      <c r="F707"/>
    </row>
    <row r="708" spans="1:6" x14ac:dyDescent="0.25">
      <c r="A708"/>
      <c r="B708"/>
      <c r="C708"/>
      <c r="D708"/>
      <c r="E708"/>
      <c r="F708"/>
    </row>
    <row r="709" spans="1:6" x14ac:dyDescent="0.25">
      <c r="A709"/>
      <c r="B709"/>
      <c r="C709"/>
      <c r="D709"/>
      <c r="E709"/>
      <c r="F709"/>
    </row>
    <row r="710" spans="1:6" x14ac:dyDescent="0.25">
      <c r="A710"/>
      <c r="B710"/>
      <c r="C710"/>
      <c r="D710"/>
      <c r="E710"/>
      <c r="F710"/>
    </row>
    <row r="711" spans="1:6" x14ac:dyDescent="0.25">
      <c r="A711"/>
      <c r="B711"/>
      <c r="C711"/>
      <c r="D711"/>
      <c r="E711"/>
      <c r="F711"/>
    </row>
    <row r="712" spans="1:6" x14ac:dyDescent="0.25">
      <c r="A712"/>
      <c r="B712"/>
      <c r="C712"/>
      <c r="D712"/>
      <c r="E712"/>
      <c r="F712"/>
    </row>
    <row r="713" spans="1:6" x14ac:dyDescent="0.25">
      <c r="A713"/>
      <c r="B713"/>
      <c r="C713"/>
      <c r="D713"/>
      <c r="E713"/>
      <c r="F713"/>
    </row>
    <row r="714" spans="1:6" x14ac:dyDescent="0.25">
      <c r="A714"/>
      <c r="B714"/>
      <c r="C714"/>
      <c r="D714"/>
      <c r="E714"/>
      <c r="F714"/>
    </row>
    <row r="715" spans="1:6" x14ac:dyDescent="0.25">
      <c r="A715"/>
      <c r="B715"/>
      <c r="C715"/>
      <c r="D715"/>
      <c r="E715"/>
      <c r="F715"/>
    </row>
    <row r="716" spans="1:6" x14ac:dyDescent="0.25">
      <c r="A716"/>
      <c r="B716"/>
      <c r="C716"/>
      <c r="D716"/>
      <c r="E716"/>
      <c r="F716"/>
    </row>
    <row r="717" spans="1:6" x14ac:dyDescent="0.25">
      <c r="A717"/>
      <c r="B717"/>
      <c r="C717"/>
      <c r="D717"/>
      <c r="E717"/>
      <c r="F717"/>
    </row>
    <row r="718" spans="1:6" x14ac:dyDescent="0.25">
      <c r="A718"/>
      <c r="B718"/>
      <c r="C718"/>
      <c r="D718"/>
      <c r="E718"/>
      <c r="F718"/>
    </row>
    <row r="719" spans="1:6" x14ac:dyDescent="0.25">
      <c r="A719"/>
      <c r="B719"/>
      <c r="C719"/>
      <c r="D719"/>
      <c r="E719"/>
      <c r="F719"/>
    </row>
    <row r="720" spans="1:6" x14ac:dyDescent="0.25">
      <c r="A720"/>
      <c r="B720"/>
      <c r="C720"/>
      <c r="D720"/>
      <c r="E720"/>
      <c r="F720"/>
    </row>
    <row r="721" spans="1:6" x14ac:dyDescent="0.25">
      <c r="A721"/>
      <c r="B721"/>
      <c r="C721"/>
      <c r="D721"/>
      <c r="E721"/>
      <c r="F721"/>
    </row>
    <row r="722" spans="1:6" x14ac:dyDescent="0.25">
      <c r="A722"/>
      <c r="B722"/>
      <c r="C722"/>
      <c r="D722"/>
      <c r="E722"/>
      <c r="F722"/>
    </row>
    <row r="723" spans="1:6" x14ac:dyDescent="0.25">
      <c r="A723"/>
      <c r="B723"/>
      <c r="C723"/>
      <c r="D723"/>
      <c r="E723"/>
      <c r="F723"/>
    </row>
    <row r="724" spans="1:6" x14ac:dyDescent="0.25">
      <c r="A724"/>
      <c r="B724"/>
      <c r="C724"/>
      <c r="D724"/>
      <c r="E724"/>
      <c r="F724"/>
    </row>
    <row r="725" spans="1:6" x14ac:dyDescent="0.25">
      <c r="A725"/>
      <c r="B725"/>
      <c r="C725"/>
      <c r="D725"/>
      <c r="E725"/>
      <c r="F725"/>
    </row>
    <row r="726" spans="1:6" x14ac:dyDescent="0.25">
      <c r="A726"/>
      <c r="B726"/>
      <c r="C726"/>
      <c r="D726"/>
      <c r="E726"/>
      <c r="F726"/>
    </row>
    <row r="727" spans="1:6" x14ac:dyDescent="0.25">
      <c r="A727"/>
      <c r="B727"/>
      <c r="C727"/>
      <c r="D727"/>
      <c r="E727"/>
      <c r="F727"/>
    </row>
    <row r="728" spans="1:6" x14ac:dyDescent="0.25">
      <c r="A728"/>
      <c r="B728"/>
      <c r="C728"/>
      <c r="D728"/>
      <c r="E728"/>
      <c r="F728"/>
    </row>
    <row r="729" spans="1:6" x14ac:dyDescent="0.25">
      <c r="A729"/>
      <c r="B729"/>
      <c r="C729"/>
      <c r="D729"/>
      <c r="E729"/>
      <c r="F729"/>
    </row>
    <row r="730" spans="1:6" x14ac:dyDescent="0.25">
      <c r="A730"/>
      <c r="B730"/>
      <c r="C730"/>
      <c r="D730"/>
      <c r="E730"/>
      <c r="F730"/>
    </row>
    <row r="731" spans="1:6" x14ac:dyDescent="0.25">
      <c r="A731"/>
      <c r="B731"/>
      <c r="C731"/>
      <c r="D731"/>
      <c r="E731"/>
      <c r="F731"/>
    </row>
    <row r="732" spans="1:6" x14ac:dyDescent="0.25">
      <c r="A732"/>
      <c r="B732"/>
      <c r="C732"/>
      <c r="D732"/>
      <c r="E732"/>
      <c r="F732"/>
    </row>
    <row r="733" spans="1:6" x14ac:dyDescent="0.25">
      <c r="A733"/>
      <c r="B733"/>
      <c r="C733"/>
      <c r="D733"/>
      <c r="E733"/>
      <c r="F733"/>
    </row>
    <row r="734" spans="1:6" x14ac:dyDescent="0.25">
      <c r="A734"/>
      <c r="B734"/>
      <c r="C734"/>
      <c r="D734"/>
      <c r="E734"/>
      <c r="F734"/>
    </row>
    <row r="735" spans="1:6" x14ac:dyDescent="0.25">
      <c r="A735"/>
      <c r="B735"/>
      <c r="C735"/>
      <c r="D735"/>
      <c r="E735"/>
      <c r="F735"/>
    </row>
    <row r="736" spans="1:6" x14ac:dyDescent="0.25">
      <c r="A736"/>
      <c r="B736"/>
      <c r="C736"/>
      <c r="D736"/>
      <c r="E736"/>
      <c r="F736"/>
    </row>
    <row r="737" spans="1:6" x14ac:dyDescent="0.25">
      <c r="A737"/>
      <c r="B737"/>
      <c r="C737"/>
      <c r="D737"/>
      <c r="E737"/>
      <c r="F737"/>
    </row>
    <row r="738" spans="1:6" x14ac:dyDescent="0.25">
      <c r="A738"/>
      <c r="B738"/>
      <c r="C738"/>
      <c r="D738"/>
      <c r="E738"/>
      <c r="F738"/>
    </row>
    <row r="739" spans="1:6" x14ac:dyDescent="0.25">
      <c r="A739"/>
      <c r="B739"/>
      <c r="C739"/>
      <c r="D739"/>
      <c r="E739"/>
      <c r="F739"/>
    </row>
    <row r="740" spans="1:6" x14ac:dyDescent="0.25">
      <c r="A740"/>
      <c r="B740"/>
      <c r="C740"/>
      <c r="D740"/>
      <c r="E740"/>
      <c r="F740"/>
    </row>
    <row r="741" spans="1:6" x14ac:dyDescent="0.25">
      <c r="A741"/>
      <c r="B741"/>
      <c r="C741"/>
      <c r="D741"/>
      <c r="E741"/>
      <c r="F741"/>
    </row>
    <row r="742" spans="1:6" x14ac:dyDescent="0.25">
      <c r="A742"/>
      <c r="B742"/>
      <c r="C742"/>
      <c r="D742"/>
      <c r="E742"/>
      <c r="F742"/>
    </row>
    <row r="743" spans="1:6" x14ac:dyDescent="0.25">
      <c r="A743"/>
      <c r="B743"/>
      <c r="C743"/>
      <c r="D743"/>
      <c r="E743"/>
      <c r="F743"/>
    </row>
    <row r="744" spans="1:6" x14ac:dyDescent="0.25">
      <c r="A744"/>
      <c r="B744"/>
      <c r="C744"/>
      <c r="D744"/>
      <c r="E744"/>
      <c r="F744"/>
    </row>
    <row r="745" spans="1:6" x14ac:dyDescent="0.25">
      <c r="A745"/>
      <c r="B745"/>
      <c r="C745"/>
      <c r="D745"/>
      <c r="E745"/>
      <c r="F745"/>
    </row>
    <row r="746" spans="1:6" x14ac:dyDescent="0.25">
      <c r="A746"/>
      <c r="B746"/>
      <c r="C746"/>
      <c r="D746"/>
      <c r="E746"/>
      <c r="F746"/>
    </row>
    <row r="747" spans="1:6" x14ac:dyDescent="0.25">
      <c r="A747"/>
      <c r="B747"/>
      <c r="C747"/>
      <c r="D747"/>
      <c r="E747"/>
      <c r="F747"/>
    </row>
    <row r="748" spans="1:6" x14ac:dyDescent="0.25">
      <c r="A748"/>
      <c r="B748"/>
      <c r="C748"/>
      <c r="D748"/>
      <c r="E748"/>
      <c r="F748"/>
    </row>
    <row r="749" spans="1:6" x14ac:dyDescent="0.25">
      <c r="A749"/>
      <c r="B749"/>
      <c r="C749"/>
      <c r="D749"/>
      <c r="E749"/>
      <c r="F749"/>
    </row>
    <row r="750" spans="1:6" x14ac:dyDescent="0.25">
      <c r="A750"/>
      <c r="B750"/>
      <c r="C750"/>
      <c r="D750"/>
      <c r="E750"/>
      <c r="F750"/>
    </row>
    <row r="751" spans="1:6" x14ac:dyDescent="0.25">
      <c r="A751"/>
      <c r="B751"/>
      <c r="C751"/>
      <c r="D751"/>
      <c r="E751"/>
      <c r="F751"/>
    </row>
    <row r="752" spans="1:6" x14ac:dyDescent="0.25">
      <c r="A752"/>
      <c r="B752"/>
      <c r="C752"/>
      <c r="D752"/>
      <c r="E752"/>
      <c r="F752"/>
    </row>
    <row r="753" spans="1:6" x14ac:dyDescent="0.25">
      <c r="A753"/>
      <c r="B753"/>
      <c r="C753"/>
      <c r="D753"/>
      <c r="E753"/>
      <c r="F753"/>
    </row>
    <row r="754" spans="1:6" x14ac:dyDescent="0.25">
      <c r="A754"/>
      <c r="B754"/>
      <c r="C754"/>
      <c r="D754"/>
      <c r="E754"/>
      <c r="F754"/>
    </row>
    <row r="755" spans="1:6" x14ac:dyDescent="0.25">
      <c r="A755"/>
      <c r="B755"/>
      <c r="C755"/>
      <c r="D755"/>
      <c r="E755"/>
      <c r="F755"/>
    </row>
    <row r="756" spans="1:6" x14ac:dyDescent="0.25">
      <c r="A756"/>
      <c r="B756"/>
      <c r="C756"/>
      <c r="D756"/>
      <c r="E756"/>
      <c r="F756"/>
    </row>
    <row r="757" spans="1:6" x14ac:dyDescent="0.25">
      <c r="A757"/>
      <c r="B757"/>
      <c r="C757"/>
      <c r="D757"/>
      <c r="E757"/>
      <c r="F757"/>
    </row>
    <row r="758" spans="1:6" x14ac:dyDescent="0.25">
      <c r="A758"/>
      <c r="B758"/>
      <c r="C758"/>
      <c r="D758"/>
      <c r="E758"/>
      <c r="F758"/>
    </row>
    <row r="759" spans="1:6" x14ac:dyDescent="0.25">
      <c r="A759"/>
      <c r="B759"/>
      <c r="C759"/>
      <c r="D759"/>
      <c r="E759"/>
      <c r="F759"/>
    </row>
    <row r="760" spans="1:6" x14ac:dyDescent="0.25">
      <c r="A760"/>
      <c r="B760"/>
      <c r="C760"/>
      <c r="D760"/>
      <c r="E760"/>
      <c r="F760"/>
    </row>
    <row r="761" spans="1:6" x14ac:dyDescent="0.25">
      <c r="A761"/>
      <c r="B761"/>
      <c r="C761"/>
      <c r="D761"/>
      <c r="E761"/>
      <c r="F761"/>
    </row>
    <row r="762" spans="1:6" x14ac:dyDescent="0.25">
      <c r="A762"/>
      <c r="B762"/>
      <c r="C762"/>
      <c r="D762"/>
      <c r="E762"/>
      <c r="F762"/>
    </row>
    <row r="763" spans="1:6" x14ac:dyDescent="0.25">
      <c r="A763"/>
      <c r="B763"/>
      <c r="C763"/>
      <c r="D763"/>
      <c r="E763"/>
      <c r="F763"/>
    </row>
    <row r="764" spans="1:6" x14ac:dyDescent="0.25">
      <c r="A764"/>
      <c r="B764"/>
      <c r="C764"/>
      <c r="D764"/>
      <c r="E764"/>
      <c r="F764"/>
    </row>
    <row r="765" spans="1:6" x14ac:dyDescent="0.25">
      <c r="A765"/>
      <c r="B765"/>
      <c r="C765"/>
      <c r="D765"/>
      <c r="E765"/>
      <c r="F765"/>
    </row>
    <row r="766" spans="1:6" x14ac:dyDescent="0.25">
      <c r="A766"/>
      <c r="B766"/>
      <c r="C766"/>
      <c r="D766"/>
      <c r="E766"/>
      <c r="F766"/>
    </row>
    <row r="767" spans="1:6" x14ac:dyDescent="0.25">
      <c r="A767"/>
      <c r="B767"/>
      <c r="C767"/>
      <c r="D767"/>
      <c r="E767"/>
      <c r="F767"/>
    </row>
    <row r="768" spans="1:6" x14ac:dyDescent="0.25">
      <c r="A768"/>
      <c r="B768"/>
      <c r="C768"/>
      <c r="D768"/>
      <c r="E768"/>
      <c r="F768"/>
    </row>
    <row r="769" spans="1:6" x14ac:dyDescent="0.25">
      <c r="A769"/>
      <c r="B769"/>
      <c r="C769"/>
      <c r="D769"/>
      <c r="E769"/>
      <c r="F769"/>
    </row>
    <row r="770" spans="1:6" x14ac:dyDescent="0.25">
      <c r="A770"/>
      <c r="B770"/>
      <c r="C770"/>
      <c r="D770"/>
      <c r="E770"/>
      <c r="F770"/>
    </row>
    <row r="771" spans="1:6" x14ac:dyDescent="0.25">
      <c r="A771"/>
      <c r="B771"/>
      <c r="C771"/>
      <c r="D771"/>
      <c r="E771"/>
      <c r="F771"/>
    </row>
    <row r="772" spans="1:6" x14ac:dyDescent="0.25">
      <c r="A772"/>
      <c r="B772"/>
      <c r="C772"/>
      <c r="D772"/>
      <c r="E772"/>
      <c r="F772"/>
    </row>
    <row r="773" spans="1:6" x14ac:dyDescent="0.25">
      <c r="A773"/>
      <c r="B773"/>
      <c r="C773"/>
      <c r="D773"/>
      <c r="E773"/>
      <c r="F773"/>
    </row>
    <row r="774" spans="1:6" x14ac:dyDescent="0.25">
      <c r="A774"/>
      <c r="B774"/>
      <c r="C774"/>
      <c r="D774"/>
      <c r="E774"/>
      <c r="F774"/>
    </row>
    <row r="775" spans="1:6" x14ac:dyDescent="0.25">
      <c r="A775"/>
      <c r="B775"/>
      <c r="C775"/>
      <c r="D775"/>
      <c r="E775"/>
      <c r="F775"/>
    </row>
    <row r="776" spans="1:6" x14ac:dyDescent="0.25">
      <c r="A776"/>
      <c r="B776"/>
      <c r="C776"/>
      <c r="D776"/>
      <c r="E776"/>
      <c r="F776"/>
    </row>
    <row r="777" spans="1:6" x14ac:dyDescent="0.25">
      <c r="A777"/>
      <c r="B777"/>
      <c r="C777"/>
      <c r="D777"/>
      <c r="E777"/>
      <c r="F777"/>
    </row>
    <row r="778" spans="1:6" x14ac:dyDescent="0.25">
      <c r="A778"/>
      <c r="B778"/>
      <c r="C778"/>
      <c r="D778"/>
      <c r="E778"/>
      <c r="F778"/>
    </row>
    <row r="779" spans="1:6" x14ac:dyDescent="0.25">
      <c r="A779"/>
      <c r="B779"/>
      <c r="C779"/>
      <c r="D779"/>
      <c r="E779"/>
      <c r="F779"/>
    </row>
    <row r="780" spans="1:6" x14ac:dyDescent="0.25">
      <c r="A780"/>
      <c r="B780"/>
      <c r="C780"/>
      <c r="D780"/>
      <c r="E780"/>
      <c r="F780"/>
    </row>
    <row r="781" spans="1:6" x14ac:dyDescent="0.25">
      <c r="A781"/>
      <c r="B781"/>
      <c r="C781"/>
      <c r="D781"/>
      <c r="E781"/>
      <c r="F781"/>
    </row>
    <row r="782" spans="1:6" x14ac:dyDescent="0.25">
      <c r="A782"/>
      <c r="B782"/>
      <c r="C782"/>
      <c r="D782"/>
      <c r="E782"/>
      <c r="F782"/>
    </row>
    <row r="783" spans="1:6" x14ac:dyDescent="0.25">
      <c r="A783"/>
      <c r="B783"/>
      <c r="C783"/>
      <c r="D783"/>
      <c r="E783"/>
      <c r="F783"/>
    </row>
    <row r="784" spans="1:6" x14ac:dyDescent="0.25">
      <c r="A784"/>
      <c r="B784"/>
      <c r="C784"/>
      <c r="D784"/>
      <c r="E784"/>
      <c r="F784"/>
    </row>
    <row r="785" spans="1:6" x14ac:dyDescent="0.25">
      <c r="A785"/>
      <c r="B785"/>
      <c r="C785"/>
      <c r="D785"/>
      <c r="E785"/>
      <c r="F785"/>
    </row>
    <row r="786" spans="1:6" x14ac:dyDescent="0.25">
      <c r="A786"/>
      <c r="B786"/>
      <c r="C786"/>
      <c r="D786"/>
      <c r="E786"/>
      <c r="F786"/>
    </row>
    <row r="787" spans="1:6" x14ac:dyDescent="0.25">
      <c r="A787"/>
      <c r="B787"/>
      <c r="C787"/>
      <c r="D787"/>
      <c r="E787"/>
      <c r="F787"/>
    </row>
    <row r="788" spans="1:6" x14ac:dyDescent="0.25">
      <c r="A788"/>
      <c r="B788"/>
      <c r="C788"/>
      <c r="D788"/>
      <c r="E788"/>
      <c r="F788"/>
    </row>
    <row r="789" spans="1:6" x14ac:dyDescent="0.25">
      <c r="A789"/>
      <c r="B789"/>
      <c r="C789"/>
      <c r="D789"/>
      <c r="E789"/>
      <c r="F789"/>
    </row>
    <row r="790" spans="1:6" x14ac:dyDescent="0.25">
      <c r="A790"/>
      <c r="B790"/>
      <c r="C790"/>
      <c r="D790"/>
      <c r="E790"/>
      <c r="F790"/>
    </row>
    <row r="791" spans="1:6" x14ac:dyDescent="0.25">
      <c r="A791"/>
      <c r="B791"/>
      <c r="C791"/>
      <c r="D791"/>
      <c r="E791"/>
      <c r="F791"/>
    </row>
    <row r="792" spans="1:6" x14ac:dyDescent="0.25">
      <c r="A792"/>
      <c r="B792"/>
      <c r="C792"/>
      <c r="D792"/>
      <c r="E792"/>
      <c r="F792"/>
    </row>
    <row r="793" spans="1:6" x14ac:dyDescent="0.25">
      <c r="A793"/>
      <c r="B793"/>
      <c r="C793"/>
      <c r="D793"/>
      <c r="E793"/>
      <c r="F793"/>
    </row>
    <row r="794" spans="1:6" x14ac:dyDescent="0.25">
      <c r="A794"/>
      <c r="B794"/>
      <c r="C794"/>
      <c r="D794"/>
      <c r="E794"/>
      <c r="F794"/>
    </row>
    <row r="795" spans="1:6" x14ac:dyDescent="0.25">
      <c r="A795"/>
      <c r="B795"/>
      <c r="C795"/>
      <c r="D795"/>
      <c r="E795"/>
      <c r="F795"/>
    </row>
    <row r="796" spans="1:6" x14ac:dyDescent="0.25">
      <c r="A796"/>
      <c r="B796"/>
      <c r="C796"/>
      <c r="D796"/>
      <c r="E796"/>
      <c r="F796"/>
    </row>
    <row r="797" spans="1:6" x14ac:dyDescent="0.25">
      <c r="A797"/>
      <c r="B797"/>
      <c r="C797"/>
      <c r="D797"/>
      <c r="E797"/>
      <c r="F797"/>
    </row>
    <row r="798" spans="1:6" x14ac:dyDescent="0.25">
      <c r="A798"/>
      <c r="B798"/>
      <c r="C798"/>
      <c r="D798"/>
      <c r="E798"/>
      <c r="F798"/>
    </row>
    <row r="799" spans="1:6" x14ac:dyDescent="0.25">
      <c r="A799"/>
      <c r="B799"/>
      <c r="C799"/>
      <c r="D799"/>
      <c r="E799"/>
      <c r="F799"/>
    </row>
    <row r="800" spans="1:6" x14ac:dyDescent="0.25">
      <c r="A800"/>
      <c r="B800"/>
      <c r="C800"/>
      <c r="D800"/>
      <c r="E800"/>
      <c r="F800"/>
    </row>
    <row r="801" spans="1:6" x14ac:dyDescent="0.25">
      <c r="A801"/>
      <c r="B801"/>
      <c r="C801"/>
      <c r="D801"/>
      <c r="E801"/>
      <c r="F801"/>
    </row>
    <row r="802" spans="1:6" x14ac:dyDescent="0.25">
      <c r="A802"/>
      <c r="B802"/>
      <c r="C802"/>
      <c r="D802"/>
      <c r="E802"/>
      <c r="F802"/>
    </row>
    <row r="803" spans="1:6" x14ac:dyDescent="0.25">
      <c r="A803"/>
      <c r="B803"/>
      <c r="C803"/>
      <c r="D803"/>
      <c r="E803"/>
      <c r="F803"/>
    </row>
    <row r="804" spans="1:6" x14ac:dyDescent="0.25">
      <c r="A804"/>
      <c r="B804"/>
      <c r="C804"/>
      <c r="D804"/>
      <c r="E804"/>
      <c r="F804"/>
    </row>
    <row r="805" spans="1:6" x14ac:dyDescent="0.25">
      <c r="A805"/>
      <c r="B805"/>
      <c r="C805"/>
      <c r="D805"/>
      <c r="E805"/>
      <c r="F805"/>
    </row>
    <row r="806" spans="1:6" x14ac:dyDescent="0.25">
      <c r="A806"/>
      <c r="B806"/>
      <c r="C806"/>
      <c r="D806"/>
      <c r="E806"/>
      <c r="F806"/>
    </row>
    <row r="807" spans="1:6" x14ac:dyDescent="0.25">
      <c r="A807"/>
      <c r="B807"/>
      <c r="C807"/>
      <c r="D807"/>
      <c r="E807"/>
      <c r="F807"/>
    </row>
    <row r="808" spans="1:6" x14ac:dyDescent="0.25">
      <c r="A808"/>
      <c r="B808"/>
      <c r="C808"/>
      <c r="D808"/>
      <c r="E808"/>
      <c r="F808"/>
    </row>
    <row r="809" spans="1:6" x14ac:dyDescent="0.25">
      <c r="A809"/>
      <c r="B809"/>
      <c r="C809"/>
      <c r="D809"/>
      <c r="E809"/>
      <c r="F809"/>
    </row>
    <row r="810" spans="1:6" x14ac:dyDescent="0.25">
      <c r="A810"/>
      <c r="B810"/>
      <c r="C810"/>
      <c r="D810"/>
      <c r="E810"/>
      <c r="F810"/>
    </row>
    <row r="811" spans="1:6" x14ac:dyDescent="0.25">
      <c r="A811"/>
      <c r="B811"/>
      <c r="C811"/>
      <c r="D811"/>
      <c r="E811"/>
      <c r="F811"/>
    </row>
    <row r="812" spans="1:6" x14ac:dyDescent="0.25">
      <c r="A812"/>
      <c r="B812"/>
      <c r="C812"/>
      <c r="D812"/>
      <c r="E812"/>
      <c r="F812"/>
    </row>
    <row r="813" spans="1:6" x14ac:dyDescent="0.25">
      <c r="A813"/>
      <c r="B813"/>
      <c r="C813"/>
      <c r="D813"/>
      <c r="E813"/>
      <c r="F813"/>
    </row>
    <row r="814" spans="1:6" x14ac:dyDescent="0.25">
      <c r="A814"/>
      <c r="B814"/>
      <c r="C814"/>
      <c r="D814"/>
      <c r="E814"/>
      <c r="F814"/>
    </row>
    <row r="815" spans="1:6" x14ac:dyDescent="0.25">
      <c r="A815"/>
      <c r="B815"/>
      <c r="C815"/>
      <c r="D815"/>
      <c r="E815"/>
      <c r="F815"/>
    </row>
    <row r="816" spans="1:6" x14ac:dyDescent="0.25">
      <c r="A816"/>
      <c r="B816"/>
      <c r="C816"/>
      <c r="D816"/>
      <c r="E816"/>
      <c r="F816"/>
    </row>
    <row r="817" spans="1:6" x14ac:dyDescent="0.25">
      <c r="A817"/>
      <c r="B817"/>
      <c r="C817"/>
      <c r="D817"/>
      <c r="E817"/>
      <c r="F817"/>
    </row>
    <row r="818" spans="1:6" x14ac:dyDescent="0.25">
      <c r="A818"/>
      <c r="B818"/>
      <c r="C818"/>
      <c r="D818"/>
      <c r="E818"/>
      <c r="F818"/>
    </row>
    <row r="819" spans="1:6" x14ac:dyDescent="0.25">
      <c r="A819"/>
      <c r="B819"/>
      <c r="C819"/>
      <c r="D819"/>
      <c r="E819"/>
      <c r="F819"/>
    </row>
    <row r="820" spans="1:6" x14ac:dyDescent="0.25">
      <c r="A820"/>
      <c r="B820"/>
      <c r="C820"/>
      <c r="D820"/>
      <c r="E820"/>
      <c r="F820"/>
    </row>
    <row r="821" spans="1:6" x14ac:dyDescent="0.25">
      <c r="A821"/>
      <c r="B821"/>
      <c r="C821"/>
      <c r="D821"/>
      <c r="E821"/>
      <c r="F821"/>
    </row>
    <row r="822" spans="1:6" x14ac:dyDescent="0.25">
      <c r="A822"/>
      <c r="B822"/>
      <c r="C822"/>
      <c r="D822"/>
      <c r="E822"/>
      <c r="F822"/>
    </row>
    <row r="823" spans="1:6" x14ac:dyDescent="0.25">
      <c r="A823"/>
      <c r="B823"/>
      <c r="C823"/>
      <c r="D823"/>
      <c r="E823"/>
      <c r="F823"/>
    </row>
  </sheetData>
  <autoFilter ref="A74:AE439" xr:uid="{00000000-0009-0000-0000-000004000000}"/>
  <sortState xmlns:xlrd2="http://schemas.microsoft.com/office/spreadsheetml/2017/richdata2" ref="S442:X481">
    <sortCondition ref="S442:S481"/>
  </sortState>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AF935"/>
  <sheetViews>
    <sheetView zoomScale="70" zoomScaleNormal="70" workbookViewId="0">
      <selection activeCell="H29" sqref="H29"/>
    </sheetView>
  </sheetViews>
  <sheetFormatPr defaultColWidth="23.140625" defaultRowHeight="15" x14ac:dyDescent="0.25"/>
  <cols>
    <col min="1" max="1" width="13.28515625" style="90" bestFit="1" customWidth="1"/>
    <col min="2" max="15" width="14.28515625" style="90" customWidth="1"/>
    <col min="16" max="16" width="11.5703125" style="90" bestFit="1" customWidth="1"/>
    <col min="17" max="17" width="10.28515625" style="90" bestFit="1" customWidth="1"/>
    <col min="18" max="18" width="11.42578125" style="90" bestFit="1" customWidth="1"/>
    <col min="19" max="19" width="9.42578125" style="90" bestFit="1" customWidth="1"/>
    <col min="20" max="20" width="13.140625" style="90" customWidth="1"/>
    <col min="21" max="21" width="13.28515625" style="90" customWidth="1"/>
    <col min="22" max="22" width="16.28515625" style="90" customWidth="1"/>
    <col min="23" max="26" width="12.42578125" style="90" customWidth="1"/>
    <col min="27" max="27" width="14.28515625" style="90" bestFit="1" customWidth="1"/>
    <col min="28" max="28" width="19.140625" style="90" bestFit="1" customWidth="1"/>
    <col min="29" max="29" width="12.42578125" style="90" bestFit="1" customWidth="1"/>
    <col min="30" max="30" width="17.85546875" style="90" bestFit="1" customWidth="1"/>
    <col min="31" max="31" width="9.140625" style="90" bestFit="1" customWidth="1"/>
    <col min="32" max="16384" width="23.140625" style="90"/>
  </cols>
  <sheetData>
    <row r="1" spans="1:31" s="154" customFormat="1" x14ac:dyDescent="0.25">
      <c r="D1" s="95" t="s">
        <v>194</v>
      </c>
      <c r="E1" s="95" t="s">
        <v>195</v>
      </c>
      <c r="F1" s="95" t="s">
        <v>196</v>
      </c>
      <c r="G1" s="95" t="s">
        <v>197</v>
      </c>
      <c r="H1" s="95" t="s">
        <v>198</v>
      </c>
      <c r="I1" s="95" t="s">
        <v>199</v>
      </c>
      <c r="J1" s="95" t="s">
        <v>200</v>
      </c>
      <c r="K1" s="95" t="s">
        <v>201</v>
      </c>
      <c r="L1" s="95" t="s">
        <v>202</v>
      </c>
      <c r="M1" s="95" t="s">
        <v>203</v>
      </c>
      <c r="N1" s="95" t="s">
        <v>204</v>
      </c>
      <c r="O1" s="95" t="s">
        <v>205</v>
      </c>
      <c r="P1" s="95" t="s">
        <v>206</v>
      </c>
      <c r="Q1" s="95" t="s">
        <v>207</v>
      </c>
      <c r="R1" s="95" t="s">
        <v>208</v>
      </c>
      <c r="T1" s="95" t="s">
        <v>209</v>
      </c>
      <c r="V1" s="95" t="s">
        <v>210</v>
      </c>
      <c r="W1" s="95" t="s">
        <v>211</v>
      </c>
      <c r="X1" s="95" t="s">
        <v>212</v>
      </c>
      <c r="Y1" s="95" t="s">
        <v>215</v>
      </c>
      <c r="Z1" s="95" t="s">
        <v>213</v>
      </c>
      <c r="AA1" s="95" t="s">
        <v>214</v>
      </c>
    </row>
    <row r="2" spans="1:31" x14ac:dyDescent="0.25">
      <c r="A2" s="92" t="s">
        <v>0</v>
      </c>
      <c r="B2" s="92" t="s">
        <v>1</v>
      </c>
      <c r="C2" s="92" t="s">
        <v>2</v>
      </c>
      <c r="D2" s="96" t="s">
        <v>156</v>
      </c>
      <c r="E2" s="96" t="s">
        <v>157</v>
      </c>
      <c r="F2" s="96" t="s">
        <v>158</v>
      </c>
      <c r="G2" s="96" t="s">
        <v>159</v>
      </c>
      <c r="H2" s="96" t="s">
        <v>160</v>
      </c>
      <c r="I2" s="96" t="s">
        <v>161</v>
      </c>
      <c r="J2" s="96" t="s">
        <v>162</v>
      </c>
      <c r="K2" s="96" t="s">
        <v>163</v>
      </c>
      <c r="L2" s="96" t="s">
        <v>164</v>
      </c>
      <c r="M2" s="96" t="s">
        <v>165</v>
      </c>
      <c r="N2" s="96" t="s">
        <v>166</v>
      </c>
      <c r="O2" s="96" t="s">
        <v>167</v>
      </c>
      <c r="P2" s="96" t="s">
        <v>168</v>
      </c>
      <c r="Q2" s="96" t="s">
        <v>169</v>
      </c>
      <c r="R2" s="96" t="s">
        <v>170</v>
      </c>
      <c r="S2" s="77" t="s">
        <v>178</v>
      </c>
      <c r="T2" s="96" t="s">
        <v>179</v>
      </c>
      <c r="U2" s="46" t="s">
        <v>180</v>
      </c>
      <c r="V2" s="96" t="s">
        <v>181</v>
      </c>
      <c r="W2" s="96" t="s">
        <v>182</v>
      </c>
      <c r="X2" s="96" t="s">
        <v>184</v>
      </c>
      <c r="Y2" s="96" t="s">
        <v>237</v>
      </c>
      <c r="Z2" s="96" t="s">
        <v>185</v>
      </c>
      <c r="AA2" s="96" t="s">
        <v>238</v>
      </c>
      <c r="AB2" s="97" t="s">
        <v>187</v>
      </c>
      <c r="AC2" s="97" t="s">
        <v>18</v>
      </c>
      <c r="AD2" s="97" t="s">
        <v>12</v>
      </c>
      <c r="AE2" s="97" t="s">
        <v>17</v>
      </c>
    </row>
    <row r="3" spans="1:31" x14ac:dyDescent="0.25">
      <c r="A3" s="8">
        <v>9001</v>
      </c>
      <c r="B3" s="1" t="s">
        <v>23</v>
      </c>
      <c r="C3" s="8" t="s">
        <v>31</v>
      </c>
      <c r="D3" s="86">
        <v>41.900000000000006</v>
      </c>
      <c r="E3" s="86">
        <v>85.7</v>
      </c>
      <c r="F3" s="86">
        <v>220.20000000000002</v>
      </c>
      <c r="G3" s="86">
        <v>365.3</v>
      </c>
      <c r="H3" s="86">
        <v>385.2</v>
      </c>
      <c r="I3" s="86">
        <v>449.5</v>
      </c>
      <c r="J3" s="86">
        <v>572.1</v>
      </c>
      <c r="K3" s="86">
        <v>633.4</v>
      </c>
      <c r="L3" s="86">
        <v>739.39999999999986</v>
      </c>
      <c r="M3" s="86">
        <v>1124.3000000000002</v>
      </c>
      <c r="N3" s="86"/>
      <c r="O3" s="86"/>
      <c r="P3" s="86"/>
      <c r="Q3" s="86"/>
      <c r="R3" s="86">
        <v>758.09999999999991</v>
      </c>
      <c r="S3" s="86">
        <v>776.19999999999993</v>
      </c>
      <c r="T3" s="86">
        <v>895.8</v>
      </c>
      <c r="U3" s="86"/>
      <c r="V3" s="86">
        <v>1124.3000000000002</v>
      </c>
      <c r="W3" s="86">
        <v>1124.3000000000002</v>
      </c>
      <c r="X3" s="86">
        <v>1198.9000000000003</v>
      </c>
      <c r="Y3" s="66">
        <v>1179.9000000000003</v>
      </c>
      <c r="Z3" s="86">
        <v>1313.3000000000002</v>
      </c>
      <c r="AA3" s="86">
        <v>1470.4000000000005</v>
      </c>
      <c r="AB3" s="93">
        <v>39</v>
      </c>
      <c r="AC3" s="31">
        <v>0.14285714285714285</v>
      </c>
      <c r="AD3" s="8">
        <v>10.85</v>
      </c>
      <c r="AE3" s="8">
        <v>1.5499999999999998</v>
      </c>
    </row>
    <row r="4" spans="1:31" x14ac:dyDescent="0.25">
      <c r="A4" s="8">
        <v>9001</v>
      </c>
      <c r="B4" s="1" t="s">
        <v>23</v>
      </c>
      <c r="C4" s="8" t="s">
        <v>32</v>
      </c>
      <c r="D4" s="86">
        <v>41.900000000000006</v>
      </c>
      <c r="E4" s="86">
        <v>85.7</v>
      </c>
      <c r="F4" s="86">
        <v>220.20000000000002</v>
      </c>
      <c r="G4" s="86">
        <v>365.3</v>
      </c>
      <c r="H4" s="86">
        <v>449.5</v>
      </c>
      <c r="I4" s="86">
        <v>491.90000000000003</v>
      </c>
      <c r="J4" s="86">
        <v>572.1</v>
      </c>
      <c r="K4" s="86">
        <v>653.79999999999995</v>
      </c>
      <c r="L4" s="86">
        <v>671.8</v>
      </c>
      <c r="M4" s="86">
        <v>932.9</v>
      </c>
      <c r="N4" s="86">
        <v>970.5</v>
      </c>
      <c r="O4" s="86"/>
      <c r="P4" s="86"/>
      <c r="Q4" s="86"/>
      <c r="R4" s="86">
        <v>722.39999999999986</v>
      </c>
      <c r="S4" s="86">
        <v>776.19999999999993</v>
      </c>
      <c r="T4" s="86">
        <v>859.8</v>
      </c>
      <c r="U4" s="86"/>
      <c r="V4" s="86">
        <v>914.3</v>
      </c>
      <c r="W4" s="86">
        <v>932.9</v>
      </c>
      <c r="X4" s="86">
        <v>1143.2000000000003</v>
      </c>
      <c r="Y4" s="66">
        <v>1179.9000000000003</v>
      </c>
      <c r="Z4" s="86">
        <v>1313.3000000000002</v>
      </c>
      <c r="AA4" s="86">
        <v>1470.4000000000005</v>
      </c>
      <c r="AB4" s="93">
        <v>41</v>
      </c>
      <c r="AC4" s="31">
        <v>0.28767123287671231</v>
      </c>
      <c r="AD4" s="8">
        <v>12.41</v>
      </c>
      <c r="AE4" s="8">
        <v>3.57</v>
      </c>
    </row>
    <row r="5" spans="1:31" x14ac:dyDescent="0.25">
      <c r="A5" s="8">
        <v>9001</v>
      </c>
      <c r="B5" s="1" t="s">
        <v>23</v>
      </c>
      <c r="C5" s="8" t="s">
        <v>33</v>
      </c>
      <c r="D5" s="86">
        <v>41.900000000000006</v>
      </c>
      <c r="E5" s="86">
        <v>85.7</v>
      </c>
      <c r="F5" s="86">
        <v>220.20000000000002</v>
      </c>
      <c r="G5" s="86">
        <v>365.3</v>
      </c>
      <c r="H5" s="86">
        <v>406.4</v>
      </c>
      <c r="I5" s="86">
        <v>491.90000000000003</v>
      </c>
      <c r="J5" s="86">
        <v>572.1</v>
      </c>
      <c r="K5" s="86">
        <v>633.4</v>
      </c>
      <c r="L5" s="86"/>
      <c r="M5" s="86">
        <v>970.5</v>
      </c>
      <c r="N5" s="86"/>
      <c r="O5" s="86"/>
      <c r="P5" s="86"/>
      <c r="Q5" s="86"/>
      <c r="R5" s="86">
        <v>690.19999999999993</v>
      </c>
      <c r="S5" s="86">
        <v>776.19999999999993</v>
      </c>
      <c r="T5" s="86">
        <v>824.3</v>
      </c>
      <c r="U5" s="86">
        <v>859.8</v>
      </c>
      <c r="V5" s="86">
        <v>877.8</v>
      </c>
      <c r="W5" s="86">
        <v>895.8</v>
      </c>
      <c r="X5" s="86">
        <v>1124.3000000000002</v>
      </c>
      <c r="Y5" s="66">
        <v>1179.9000000000003</v>
      </c>
      <c r="Z5" s="86">
        <v>1313.3000000000002</v>
      </c>
      <c r="AA5" s="86">
        <v>1470.4000000000005</v>
      </c>
      <c r="AB5" s="93">
        <v>43</v>
      </c>
      <c r="AC5" s="31">
        <v>0.58036573628488919</v>
      </c>
      <c r="AD5" s="8">
        <v>10.39</v>
      </c>
      <c r="AE5" s="8">
        <v>6.0299999999999994</v>
      </c>
    </row>
    <row r="6" spans="1:31" x14ac:dyDescent="0.25">
      <c r="A6" s="8">
        <v>9001</v>
      </c>
      <c r="B6" s="1" t="s">
        <v>23</v>
      </c>
      <c r="C6" s="8" t="s">
        <v>35</v>
      </c>
      <c r="D6" s="86">
        <v>41.900000000000006</v>
      </c>
      <c r="E6" s="86">
        <v>85.7</v>
      </c>
      <c r="F6" s="86">
        <v>220.20000000000002</v>
      </c>
      <c r="G6" s="86">
        <v>365.3</v>
      </c>
      <c r="H6" s="86">
        <v>406.4</v>
      </c>
      <c r="I6" s="86">
        <v>491.90000000000003</v>
      </c>
      <c r="J6" s="86">
        <v>572.1</v>
      </c>
      <c r="K6" s="86">
        <v>633.4</v>
      </c>
      <c r="L6" s="86">
        <v>671.8</v>
      </c>
      <c r="M6" s="86">
        <v>932.9</v>
      </c>
      <c r="N6" s="86">
        <v>970.5</v>
      </c>
      <c r="O6" s="86"/>
      <c r="P6" s="86"/>
      <c r="Q6" s="86"/>
      <c r="R6" s="86">
        <v>706.59999999999991</v>
      </c>
      <c r="S6" s="86">
        <v>776.19999999999993</v>
      </c>
      <c r="T6" s="86">
        <v>859.8</v>
      </c>
      <c r="U6" s="86">
        <v>877.8</v>
      </c>
      <c r="V6" s="86">
        <v>877.8</v>
      </c>
      <c r="W6" s="86">
        <v>895.8</v>
      </c>
      <c r="X6" s="86">
        <v>1143.2000000000003</v>
      </c>
      <c r="Y6" s="66">
        <v>1179.9000000000003</v>
      </c>
      <c r="Z6" s="86">
        <v>1313.3000000000002</v>
      </c>
      <c r="AA6" s="86">
        <v>1470.4000000000005</v>
      </c>
      <c r="AB6" s="93">
        <v>42</v>
      </c>
      <c r="AC6" s="31">
        <v>0.38461538461538458</v>
      </c>
      <c r="AD6" s="8">
        <v>13.13</v>
      </c>
      <c r="AE6" s="8">
        <v>5.05</v>
      </c>
    </row>
    <row r="7" spans="1:31" x14ac:dyDescent="0.25">
      <c r="A7" s="8">
        <v>9008</v>
      </c>
      <c r="B7" s="1" t="s">
        <v>23</v>
      </c>
      <c r="C7" s="8" t="s">
        <v>31</v>
      </c>
      <c r="D7" s="86">
        <v>41.900000000000006</v>
      </c>
      <c r="E7" s="86">
        <v>85.7</v>
      </c>
      <c r="F7" s="86">
        <v>220.20000000000002</v>
      </c>
      <c r="G7" s="86">
        <v>365.3</v>
      </c>
      <c r="H7" s="86">
        <v>385.2</v>
      </c>
      <c r="I7" s="86">
        <v>491.90000000000003</v>
      </c>
      <c r="J7" s="86">
        <v>572.1</v>
      </c>
      <c r="K7" s="86">
        <v>671.8</v>
      </c>
      <c r="L7" s="86">
        <v>739.39999999999986</v>
      </c>
      <c r="M7" s="86">
        <v>895.8</v>
      </c>
      <c r="N7" s="86">
        <v>932.9</v>
      </c>
      <c r="O7" s="86"/>
      <c r="P7" s="86"/>
      <c r="Q7" s="86"/>
      <c r="R7" s="86">
        <v>722.39999999999986</v>
      </c>
      <c r="S7" s="86">
        <v>776.19999999999993</v>
      </c>
      <c r="T7" s="86">
        <v>824.3</v>
      </c>
      <c r="U7" s="86">
        <v>859.8</v>
      </c>
      <c r="V7" s="86">
        <v>877.8</v>
      </c>
      <c r="W7" s="86">
        <v>895.8</v>
      </c>
      <c r="X7" s="86">
        <v>1143.2000000000003</v>
      </c>
      <c r="Y7" s="66">
        <v>1179.9000000000003</v>
      </c>
      <c r="Z7" s="86">
        <v>1364.1000000000001</v>
      </c>
      <c r="AA7" s="86">
        <v>1470.4000000000005</v>
      </c>
      <c r="AB7" s="93">
        <v>41</v>
      </c>
      <c r="AC7" s="31">
        <v>0.23963457484188336</v>
      </c>
      <c r="AD7" s="8">
        <v>14.23</v>
      </c>
      <c r="AE7" s="8">
        <v>3.41</v>
      </c>
    </row>
    <row r="8" spans="1:31" x14ac:dyDescent="0.25">
      <c r="A8" s="8">
        <v>9008</v>
      </c>
      <c r="B8" s="1" t="s">
        <v>23</v>
      </c>
      <c r="C8" s="8" t="s">
        <v>32</v>
      </c>
      <c r="D8" s="86">
        <v>41.900000000000006</v>
      </c>
      <c r="E8" s="86">
        <v>85.7</v>
      </c>
      <c r="F8" s="86">
        <v>220.20000000000002</v>
      </c>
      <c r="G8" s="86">
        <v>365.3</v>
      </c>
      <c r="H8" s="86">
        <v>385.2</v>
      </c>
      <c r="I8" s="86">
        <v>491.90000000000003</v>
      </c>
      <c r="J8" s="86">
        <v>572.1</v>
      </c>
      <c r="K8" s="86">
        <v>633.4</v>
      </c>
      <c r="L8" s="86">
        <v>739.39999999999986</v>
      </c>
      <c r="M8" s="86">
        <v>895.8</v>
      </c>
      <c r="N8" s="86">
        <v>932.9</v>
      </c>
      <c r="O8" s="86"/>
      <c r="P8" s="86"/>
      <c r="Q8" s="86"/>
      <c r="R8" s="86">
        <v>739.39999999999986</v>
      </c>
      <c r="S8" s="86"/>
      <c r="T8" s="86">
        <v>776.19999999999993</v>
      </c>
      <c r="U8" s="86">
        <v>824.3</v>
      </c>
      <c r="V8" s="86">
        <v>842.19999999999993</v>
      </c>
      <c r="W8" s="86">
        <v>859.8</v>
      </c>
      <c r="X8" s="86">
        <v>1161.6000000000004</v>
      </c>
      <c r="Y8" s="66">
        <v>1179.9000000000003</v>
      </c>
      <c r="Z8" s="86">
        <v>1217.5000000000002</v>
      </c>
      <c r="AA8" s="86">
        <v>1470.4000000000005</v>
      </c>
      <c r="AB8" s="93">
        <v>40</v>
      </c>
      <c r="AC8" s="31">
        <v>0.15981735159817351</v>
      </c>
      <c r="AD8" s="8">
        <v>13.14</v>
      </c>
      <c r="AE8" s="8">
        <v>2.1</v>
      </c>
    </row>
    <row r="9" spans="1:31" x14ac:dyDescent="0.25">
      <c r="A9" s="8">
        <v>9008</v>
      </c>
      <c r="B9" s="1" t="s">
        <v>23</v>
      </c>
      <c r="C9" s="8" t="s">
        <v>33</v>
      </c>
      <c r="D9" s="86">
        <v>41.900000000000006</v>
      </c>
      <c r="E9" s="86">
        <v>85.7</v>
      </c>
      <c r="F9" s="86">
        <v>220.20000000000002</v>
      </c>
      <c r="G9" s="86">
        <v>365.3</v>
      </c>
      <c r="H9" s="86">
        <v>406.4</v>
      </c>
      <c r="I9" s="86">
        <v>449.5</v>
      </c>
      <c r="J9" s="86">
        <v>572.1</v>
      </c>
      <c r="K9" s="86">
        <v>633.4</v>
      </c>
      <c r="L9" s="86">
        <v>671.8</v>
      </c>
      <c r="M9" s="86">
        <v>706.59999999999991</v>
      </c>
      <c r="N9" s="86">
        <v>739.39999999999986</v>
      </c>
      <c r="O9" s="86">
        <v>824.3</v>
      </c>
      <c r="P9" s="86"/>
      <c r="Q9" s="86"/>
      <c r="R9" s="86">
        <v>706.59999999999991</v>
      </c>
      <c r="S9" s="86">
        <v>776.19999999999993</v>
      </c>
      <c r="T9" s="86">
        <v>824.3</v>
      </c>
      <c r="U9" s="86">
        <v>859.8</v>
      </c>
      <c r="V9" s="86">
        <v>877.8</v>
      </c>
      <c r="W9" s="86">
        <v>895.8</v>
      </c>
      <c r="X9" s="86">
        <v>1124.3000000000002</v>
      </c>
      <c r="Y9" s="66">
        <v>1179.9000000000003</v>
      </c>
      <c r="Z9" s="86">
        <v>1217.5000000000002</v>
      </c>
      <c r="AA9" s="86">
        <v>1470.4000000000005</v>
      </c>
      <c r="AB9" s="93">
        <v>42</v>
      </c>
      <c r="AC9" s="31">
        <v>0.33877551020408164</v>
      </c>
      <c r="AD9" s="8">
        <v>12.25</v>
      </c>
      <c r="AE9" s="8">
        <v>4.1500000000000004</v>
      </c>
    </row>
    <row r="10" spans="1:31" x14ac:dyDescent="0.25">
      <c r="A10" s="8">
        <v>9008</v>
      </c>
      <c r="B10" s="1" t="s">
        <v>23</v>
      </c>
      <c r="C10" s="8" t="s">
        <v>34</v>
      </c>
      <c r="D10" s="86">
        <v>41.900000000000006</v>
      </c>
      <c r="E10" s="86">
        <v>85.7</v>
      </c>
      <c r="F10" s="86">
        <v>220.20000000000002</v>
      </c>
      <c r="G10" s="86">
        <v>365.3</v>
      </c>
      <c r="H10" s="86">
        <v>449.5</v>
      </c>
      <c r="I10" s="86">
        <v>533.4</v>
      </c>
      <c r="J10" s="86">
        <v>572.1</v>
      </c>
      <c r="K10" s="86">
        <v>671.8</v>
      </c>
      <c r="L10" s="86">
        <v>739.39999999999986</v>
      </c>
      <c r="M10" s="86">
        <v>895.8</v>
      </c>
      <c r="N10" s="86">
        <v>932.9</v>
      </c>
      <c r="O10" s="86"/>
      <c r="P10" s="86"/>
      <c r="Q10" s="86"/>
      <c r="R10" s="86">
        <v>758.09999999999991</v>
      </c>
      <c r="S10" s="86"/>
      <c r="T10" s="86">
        <v>824.3</v>
      </c>
      <c r="U10" s="86">
        <v>859.8</v>
      </c>
      <c r="V10" s="86">
        <v>914.3</v>
      </c>
      <c r="W10" s="86">
        <v>932.9</v>
      </c>
      <c r="X10" s="86">
        <v>1179.9000000000003</v>
      </c>
      <c r="Y10" s="66">
        <v>1179.9000000000003</v>
      </c>
      <c r="Z10" s="86">
        <v>1364.1000000000001</v>
      </c>
      <c r="AA10" s="86">
        <v>1470.4000000000005</v>
      </c>
      <c r="AB10" s="93">
        <v>39</v>
      </c>
      <c r="AC10" s="31">
        <v>0.51208014142604596</v>
      </c>
      <c r="AD10" s="8">
        <v>16.97</v>
      </c>
      <c r="AE10" s="8">
        <v>8.69</v>
      </c>
    </row>
    <row r="11" spans="1:31" x14ac:dyDescent="0.25">
      <c r="A11" s="8">
        <v>9008</v>
      </c>
      <c r="B11" s="1" t="s">
        <v>23</v>
      </c>
      <c r="C11" s="8" t="s">
        <v>35</v>
      </c>
      <c r="D11" s="86">
        <v>41.900000000000006</v>
      </c>
      <c r="E11" s="86">
        <v>85.7</v>
      </c>
      <c r="F11" s="86">
        <v>220.20000000000002</v>
      </c>
      <c r="G11" s="86">
        <v>365.3</v>
      </c>
      <c r="H11" s="86">
        <v>406.4</v>
      </c>
      <c r="I11" s="86">
        <v>491.90000000000003</v>
      </c>
      <c r="J11" s="86">
        <v>572.1</v>
      </c>
      <c r="K11" s="86">
        <v>633.4</v>
      </c>
      <c r="L11" s="86">
        <v>739.39999999999986</v>
      </c>
      <c r="M11" s="86">
        <v>776.19999999999993</v>
      </c>
      <c r="N11" s="86">
        <v>824.3</v>
      </c>
      <c r="O11" s="86"/>
      <c r="P11" s="86"/>
      <c r="Q11" s="86"/>
      <c r="R11" s="86">
        <v>758.09999999999991</v>
      </c>
      <c r="S11" s="86">
        <v>776.19999999999993</v>
      </c>
      <c r="T11" s="86">
        <v>824.3</v>
      </c>
      <c r="U11" s="86">
        <v>824.3</v>
      </c>
      <c r="V11" s="86">
        <v>842.19999999999993</v>
      </c>
      <c r="W11" s="86">
        <v>859.8</v>
      </c>
      <c r="X11" s="86">
        <v>1124.3000000000002</v>
      </c>
      <c r="Y11" s="66">
        <v>1179.9000000000003</v>
      </c>
      <c r="Z11" s="86">
        <v>1217.5000000000002</v>
      </c>
      <c r="AA11" s="86">
        <v>1470.4000000000005</v>
      </c>
      <c r="AB11" s="93">
        <v>39</v>
      </c>
      <c r="AC11" s="31">
        <v>0.32048192771084338</v>
      </c>
      <c r="AD11" s="8">
        <v>12.45</v>
      </c>
      <c r="AE11" s="8">
        <v>3.99</v>
      </c>
    </row>
    <row r="12" spans="1:31" x14ac:dyDescent="0.25">
      <c r="A12" s="8">
        <v>9010</v>
      </c>
      <c r="B12" s="1" t="s">
        <v>23</v>
      </c>
      <c r="C12" s="8" t="s">
        <v>32</v>
      </c>
      <c r="D12" s="86">
        <v>41.900000000000006</v>
      </c>
      <c r="E12" s="86">
        <v>85.7</v>
      </c>
      <c r="F12" s="86">
        <v>220.20000000000002</v>
      </c>
      <c r="G12" s="86">
        <v>365.3</v>
      </c>
      <c r="H12" s="86">
        <v>385.2</v>
      </c>
      <c r="I12" s="86">
        <v>449.5</v>
      </c>
      <c r="J12" s="86">
        <v>533.4</v>
      </c>
      <c r="K12" s="86">
        <v>633.4</v>
      </c>
      <c r="L12" s="86">
        <v>653.79999999999995</v>
      </c>
      <c r="M12" s="86">
        <v>671.8</v>
      </c>
      <c r="N12" s="86"/>
      <c r="O12" s="86"/>
      <c r="P12" s="86"/>
      <c r="Q12" s="86"/>
      <c r="R12" s="86">
        <v>690.19999999999993</v>
      </c>
      <c r="S12" s="86"/>
      <c r="T12" s="86">
        <v>739.39999999999986</v>
      </c>
      <c r="U12" s="86"/>
      <c r="V12" s="86">
        <v>842.19999999999993</v>
      </c>
      <c r="W12" s="86">
        <v>859.8</v>
      </c>
      <c r="X12" s="86">
        <v>1067.9000000000001</v>
      </c>
      <c r="Y12" s="66">
        <v>1179.9000000000003</v>
      </c>
      <c r="Z12" s="86">
        <v>1217.5000000000002</v>
      </c>
      <c r="AA12" s="86">
        <v>1470.4000000000005</v>
      </c>
      <c r="AB12" s="93">
        <v>43</v>
      </c>
      <c r="AC12" s="31">
        <v>0.65062111801242239</v>
      </c>
      <c r="AD12" s="8">
        <v>6.44</v>
      </c>
      <c r="AE12" s="8">
        <v>4.1900000000000004</v>
      </c>
    </row>
    <row r="13" spans="1:31" x14ac:dyDescent="0.25">
      <c r="A13" s="8">
        <v>9010</v>
      </c>
      <c r="B13" s="1" t="s">
        <v>23</v>
      </c>
      <c r="C13" s="8" t="s">
        <v>33</v>
      </c>
      <c r="D13" s="86">
        <v>41.900000000000006</v>
      </c>
      <c r="E13" s="86">
        <v>85.7</v>
      </c>
      <c r="F13" s="86">
        <v>220.20000000000002</v>
      </c>
      <c r="G13" s="86">
        <v>365.3</v>
      </c>
      <c r="H13" s="86">
        <v>406.4</v>
      </c>
      <c r="I13" s="86">
        <v>491.90000000000003</v>
      </c>
      <c r="J13" s="86">
        <v>572.1</v>
      </c>
      <c r="K13" s="86">
        <v>671.8</v>
      </c>
      <c r="L13" s="86">
        <v>824.3</v>
      </c>
      <c r="M13" s="86"/>
      <c r="N13" s="86"/>
      <c r="O13" s="86"/>
      <c r="P13" s="86"/>
      <c r="Q13" s="86"/>
      <c r="R13" s="86">
        <v>758.09999999999991</v>
      </c>
      <c r="S13" s="86"/>
      <c r="T13" s="86">
        <v>824.3</v>
      </c>
      <c r="U13" s="86"/>
      <c r="V13" s="86">
        <v>842.19999999999993</v>
      </c>
      <c r="W13" s="86">
        <v>859.8</v>
      </c>
      <c r="X13" s="86">
        <v>1105.2000000000003</v>
      </c>
      <c r="Y13" s="66">
        <v>1179.9000000000003</v>
      </c>
      <c r="Z13" s="86">
        <v>1179.9000000000003</v>
      </c>
      <c r="AA13" s="86">
        <v>1470.4000000000005</v>
      </c>
      <c r="AB13" s="93">
        <v>39</v>
      </c>
      <c r="AC13" s="31">
        <v>0.39367816091954022</v>
      </c>
      <c r="AD13" s="8">
        <v>13.92</v>
      </c>
      <c r="AE13" s="8">
        <v>5.4799999999999995</v>
      </c>
    </row>
    <row r="14" spans="1:31" x14ac:dyDescent="0.25">
      <c r="A14" s="8">
        <v>9010</v>
      </c>
      <c r="B14" s="1" t="s">
        <v>23</v>
      </c>
      <c r="C14" s="8" t="s">
        <v>34</v>
      </c>
      <c r="D14" s="86">
        <v>41.900000000000006</v>
      </c>
      <c r="E14" s="86">
        <v>85.7</v>
      </c>
      <c r="F14" s="86">
        <v>220.20000000000002</v>
      </c>
      <c r="G14" s="86">
        <v>365.3</v>
      </c>
      <c r="H14" s="86">
        <v>385.2</v>
      </c>
      <c r="I14" s="86">
        <v>449.5</v>
      </c>
      <c r="J14" s="86">
        <v>533.4</v>
      </c>
      <c r="K14" s="86">
        <v>613</v>
      </c>
      <c r="L14" s="86">
        <v>633.4</v>
      </c>
      <c r="M14" s="86">
        <v>690.19999999999993</v>
      </c>
      <c r="N14" s="86">
        <v>776.19999999999993</v>
      </c>
      <c r="O14" s="86"/>
      <c r="P14" s="86"/>
      <c r="Q14" s="86"/>
      <c r="R14" s="86">
        <v>690.19999999999993</v>
      </c>
      <c r="S14" s="86"/>
      <c r="T14" s="86"/>
      <c r="U14" s="86">
        <v>739.39999999999986</v>
      </c>
      <c r="V14" s="86">
        <v>842.19999999999993</v>
      </c>
      <c r="W14" s="86">
        <v>859.8</v>
      </c>
      <c r="X14" s="86">
        <v>1067.9000000000001</v>
      </c>
      <c r="Y14" s="66">
        <v>1179.9000000000003</v>
      </c>
      <c r="Z14" s="86">
        <v>1470.4000000000005</v>
      </c>
      <c r="AA14" s="86">
        <v>1470.4000000000005</v>
      </c>
      <c r="AB14" s="93">
        <v>43</v>
      </c>
      <c r="AC14" s="31">
        <v>0.41997133301481132</v>
      </c>
      <c r="AD14" s="8">
        <v>20.93</v>
      </c>
      <c r="AE14" s="8">
        <v>8.7900000000000009</v>
      </c>
    </row>
    <row r="15" spans="1:31" x14ac:dyDescent="0.25">
      <c r="A15" s="8">
        <v>9010</v>
      </c>
      <c r="B15" s="1" t="s">
        <v>23</v>
      </c>
      <c r="C15" s="8" t="s">
        <v>35</v>
      </c>
      <c r="D15" s="86">
        <v>41.900000000000006</v>
      </c>
      <c r="E15" s="86">
        <v>85.7</v>
      </c>
      <c r="F15" s="86">
        <v>220.20000000000002</v>
      </c>
      <c r="G15" s="86">
        <v>365.3</v>
      </c>
      <c r="H15" s="86">
        <v>406.4</v>
      </c>
      <c r="I15" s="86">
        <v>449.5</v>
      </c>
      <c r="J15" s="86">
        <v>572.1</v>
      </c>
      <c r="K15" s="86">
        <v>633.4</v>
      </c>
      <c r="L15" s="86">
        <v>739.39999999999986</v>
      </c>
      <c r="M15" s="86"/>
      <c r="N15" s="86"/>
      <c r="O15" s="86"/>
      <c r="P15" s="86"/>
      <c r="Q15" s="86"/>
      <c r="R15" s="86">
        <v>671.8</v>
      </c>
      <c r="S15" s="86">
        <v>706.59999999999991</v>
      </c>
      <c r="T15" s="86"/>
      <c r="U15" s="86"/>
      <c r="V15" s="86">
        <v>722.39999999999986</v>
      </c>
      <c r="W15" s="86">
        <v>739.39999999999986</v>
      </c>
      <c r="X15" s="86">
        <v>1047.9000000000001</v>
      </c>
      <c r="Y15" s="66">
        <v>1179.9000000000003</v>
      </c>
      <c r="Z15" s="86">
        <v>1179.9000000000003</v>
      </c>
      <c r="AA15" s="86">
        <v>1470.4000000000005</v>
      </c>
      <c r="AB15" s="93">
        <v>44</v>
      </c>
      <c r="AC15" s="31">
        <v>0.55534531693472089</v>
      </c>
      <c r="AD15" s="8">
        <v>10.57</v>
      </c>
      <c r="AE15" s="8">
        <v>5.87</v>
      </c>
    </row>
    <row r="16" spans="1:31" x14ac:dyDescent="0.25">
      <c r="A16" s="8">
        <v>9002</v>
      </c>
      <c r="B16" s="1" t="s">
        <v>28</v>
      </c>
      <c r="C16" s="8" t="s">
        <v>31</v>
      </c>
      <c r="D16" s="86">
        <v>41.900000000000006</v>
      </c>
      <c r="E16" s="86">
        <v>85.7</v>
      </c>
      <c r="F16" s="86">
        <v>239.70000000000002</v>
      </c>
      <c r="G16" s="86">
        <v>365.3</v>
      </c>
      <c r="H16" s="86">
        <v>385.2</v>
      </c>
      <c r="I16" s="86">
        <v>449.5</v>
      </c>
      <c r="J16" s="86">
        <v>533.4</v>
      </c>
      <c r="K16" s="86">
        <v>572.1</v>
      </c>
      <c r="L16" s="86">
        <v>633.4</v>
      </c>
      <c r="M16" s="86">
        <v>671.8</v>
      </c>
      <c r="N16" s="86">
        <v>706.59999999999991</v>
      </c>
      <c r="O16" s="86">
        <v>739.39999999999986</v>
      </c>
      <c r="P16" s="86"/>
      <c r="Q16" s="86"/>
      <c r="R16" s="86">
        <v>758.09999999999991</v>
      </c>
      <c r="S16" s="86"/>
      <c r="T16" s="86">
        <v>824.3</v>
      </c>
      <c r="U16" s="86">
        <v>859.8</v>
      </c>
      <c r="V16" s="86">
        <v>877.8</v>
      </c>
      <c r="W16" s="86">
        <v>895.8</v>
      </c>
      <c r="X16" s="86">
        <v>1143.2000000000003</v>
      </c>
      <c r="Y16" s="66">
        <v>1179.9000000000003</v>
      </c>
      <c r="Z16" s="86">
        <v>1313.3000000000002</v>
      </c>
      <c r="AA16" s="86">
        <v>1470.4000000000005</v>
      </c>
      <c r="AB16" s="93">
        <v>39</v>
      </c>
      <c r="AC16" s="31">
        <v>0.50335570469798663</v>
      </c>
      <c r="AD16" s="8">
        <v>10.43</v>
      </c>
      <c r="AE16" s="8">
        <v>5.25</v>
      </c>
    </row>
    <row r="17" spans="1:31" x14ac:dyDescent="0.25">
      <c r="A17" s="8">
        <v>9002</v>
      </c>
      <c r="B17" s="1" t="s">
        <v>28</v>
      </c>
      <c r="C17" s="8" t="s">
        <v>32</v>
      </c>
      <c r="D17" s="86">
        <v>41.900000000000006</v>
      </c>
      <c r="E17" s="86">
        <v>85.7</v>
      </c>
      <c r="F17" s="86">
        <v>239.70000000000002</v>
      </c>
      <c r="G17" s="86">
        <v>281.10000000000002</v>
      </c>
      <c r="H17" s="86">
        <v>365.3</v>
      </c>
      <c r="I17" s="86">
        <v>406.4</v>
      </c>
      <c r="J17" s="86">
        <v>491.90000000000003</v>
      </c>
      <c r="K17" s="86">
        <v>572.1</v>
      </c>
      <c r="L17" s="86">
        <v>671.8</v>
      </c>
      <c r="M17" s="86">
        <v>706.59999999999991</v>
      </c>
      <c r="N17" s="86">
        <v>706.59999999999991</v>
      </c>
      <c r="O17" s="86">
        <v>722.39999999999986</v>
      </c>
      <c r="P17" s="86">
        <v>739.39999999999986</v>
      </c>
      <c r="Q17" s="86"/>
      <c r="R17" s="86">
        <v>791.09999999999991</v>
      </c>
      <c r="S17" s="86">
        <v>824.3</v>
      </c>
      <c r="T17" s="86">
        <v>859.8</v>
      </c>
      <c r="U17" s="86"/>
      <c r="V17" s="86">
        <v>877.8</v>
      </c>
      <c r="W17" s="86">
        <v>895.8</v>
      </c>
      <c r="X17" s="86">
        <v>1124.3000000000002</v>
      </c>
      <c r="Y17" s="66">
        <v>1179.9000000000003</v>
      </c>
      <c r="Z17" s="86">
        <v>1313.3000000000002</v>
      </c>
      <c r="AA17" s="86">
        <v>1470.4000000000005</v>
      </c>
      <c r="AB17" s="93">
        <v>37</v>
      </c>
      <c r="AC17" s="31">
        <v>0.50130890052356025</v>
      </c>
      <c r="AD17" s="8">
        <v>7.64</v>
      </c>
      <c r="AE17" s="8">
        <v>3.83</v>
      </c>
    </row>
    <row r="18" spans="1:31" x14ac:dyDescent="0.25">
      <c r="A18" s="8">
        <v>9002</v>
      </c>
      <c r="B18" s="1" t="s">
        <v>28</v>
      </c>
      <c r="C18" s="8" t="s">
        <v>33</v>
      </c>
      <c r="D18" s="86">
        <v>41.900000000000006</v>
      </c>
      <c r="E18" s="86">
        <v>85.7</v>
      </c>
      <c r="F18" s="86">
        <v>239.70000000000002</v>
      </c>
      <c r="G18" s="86">
        <v>365.3</v>
      </c>
      <c r="H18" s="86">
        <v>385.2</v>
      </c>
      <c r="I18" s="86">
        <v>449.5</v>
      </c>
      <c r="J18" s="86">
        <v>533.4</v>
      </c>
      <c r="K18" s="86">
        <v>572.1</v>
      </c>
      <c r="L18" s="86">
        <v>671.8</v>
      </c>
      <c r="M18" s="86">
        <v>739.39999999999986</v>
      </c>
      <c r="N18" s="86">
        <v>776.19999999999993</v>
      </c>
      <c r="O18" s="86">
        <v>824.3</v>
      </c>
      <c r="P18" s="86"/>
      <c r="Q18" s="86"/>
      <c r="R18" s="86">
        <v>739.39999999999986</v>
      </c>
      <c r="S18" s="86">
        <v>776.19999999999993</v>
      </c>
      <c r="T18" s="86"/>
      <c r="U18" s="86">
        <v>824.3</v>
      </c>
      <c r="V18" s="86">
        <v>859.8</v>
      </c>
      <c r="W18" s="86">
        <v>895.8</v>
      </c>
      <c r="X18" s="86">
        <v>1124.3000000000002</v>
      </c>
      <c r="Y18" s="66">
        <v>1179.9000000000003</v>
      </c>
      <c r="Z18" s="86">
        <v>1217.5000000000002</v>
      </c>
      <c r="AA18" s="86">
        <v>1470.4000000000005</v>
      </c>
      <c r="AB18" s="93">
        <v>40</v>
      </c>
      <c r="AC18" s="31">
        <v>0.31289111389236546</v>
      </c>
      <c r="AD18" s="8">
        <v>7.99</v>
      </c>
      <c r="AE18" s="8">
        <v>2.5</v>
      </c>
    </row>
    <row r="19" spans="1:31" x14ac:dyDescent="0.25">
      <c r="A19" s="8">
        <v>9002</v>
      </c>
      <c r="B19" s="1" t="s">
        <v>28</v>
      </c>
      <c r="C19" s="8" t="s">
        <v>34</v>
      </c>
      <c r="D19" s="86">
        <v>41.900000000000006</v>
      </c>
      <c r="E19" s="86">
        <v>85.7</v>
      </c>
      <c r="F19" s="86">
        <v>239.70000000000002</v>
      </c>
      <c r="G19" s="86">
        <v>365.3</v>
      </c>
      <c r="H19" s="86">
        <v>449.5</v>
      </c>
      <c r="I19" s="86">
        <v>491.90000000000003</v>
      </c>
      <c r="J19" s="86">
        <v>572.1</v>
      </c>
      <c r="K19" s="86">
        <v>633.4</v>
      </c>
      <c r="L19" s="86">
        <v>706.59999999999991</v>
      </c>
      <c r="M19" s="86">
        <v>706.59999999999991</v>
      </c>
      <c r="N19" s="86">
        <v>739.39999999999986</v>
      </c>
      <c r="O19" s="86">
        <v>824.3</v>
      </c>
      <c r="P19" s="86"/>
      <c r="Q19" s="86"/>
      <c r="R19" s="86">
        <v>758.09999999999991</v>
      </c>
      <c r="S19" s="86">
        <v>776.19999999999993</v>
      </c>
      <c r="T19" s="86"/>
      <c r="U19" s="86">
        <v>859.8</v>
      </c>
      <c r="V19" s="86">
        <v>877.8</v>
      </c>
      <c r="W19" s="86">
        <v>895.8</v>
      </c>
      <c r="X19" s="86">
        <v>1067.9000000000001</v>
      </c>
      <c r="Y19" s="66">
        <v>1179.9000000000003</v>
      </c>
      <c r="Z19" s="86">
        <v>1217.5000000000002</v>
      </c>
      <c r="AA19" s="86">
        <v>1470.4000000000005</v>
      </c>
      <c r="AB19" s="93">
        <v>39</v>
      </c>
      <c r="AC19" s="31">
        <v>0.4256926952141058</v>
      </c>
      <c r="AD19" s="8">
        <v>11.91</v>
      </c>
      <c r="AE19" s="8">
        <v>5.07</v>
      </c>
    </row>
    <row r="20" spans="1:31" x14ac:dyDescent="0.25">
      <c r="A20" s="8">
        <v>9002</v>
      </c>
      <c r="B20" s="1" t="s">
        <v>28</v>
      </c>
      <c r="C20" s="8" t="s">
        <v>35</v>
      </c>
      <c r="D20" s="86">
        <v>41.900000000000006</v>
      </c>
      <c r="E20" s="86">
        <v>85.7</v>
      </c>
      <c r="F20" s="86">
        <v>239.70000000000002</v>
      </c>
      <c r="G20" s="86">
        <v>365.3</v>
      </c>
      <c r="H20" s="86">
        <v>385.2</v>
      </c>
      <c r="I20" s="86">
        <v>449.5</v>
      </c>
      <c r="J20" s="86">
        <v>533.4</v>
      </c>
      <c r="K20" s="86">
        <v>633.4</v>
      </c>
      <c r="L20" s="86">
        <v>739.39999999999986</v>
      </c>
      <c r="M20" s="86">
        <v>776.19999999999993</v>
      </c>
      <c r="N20" s="86">
        <v>932.9</v>
      </c>
      <c r="O20" s="86"/>
      <c r="P20" s="86"/>
      <c r="Q20" s="86"/>
      <c r="R20" s="86">
        <v>758.09999999999991</v>
      </c>
      <c r="S20" s="86">
        <v>776.19999999999993</v>
      </c>
      <c r="T20" s="86"/>
      <c r="U20" s="86">
        <v>859.8</v>
      </c>
      <c r="V20" s="86">
        <v>877.8</v>
      </c>
      <c r="W20" s="86">
        <v>895.8</v>
      </c>
      <c r="X20" s="86">
        <v>1085.8000000000002</v>
      </c>
      <c r="Y20" s="66">
        <v>1179.9000000000003</v>
      </c>
      <c r="Z20" s="86">
        <v>1313.3000000000002</v>
      </c>
      <c r="AA20" s="86">
        <v>1470.4000000000005</v>
      </c>
      <c r="AB20" s="93">
        <v>39</v>
      </c>
      <c r="AC20" s="31">
        <v>0.54753820033955858</v>
      </c>
      <c r="AD20" s="8">
        <v>11.78</v>
      </c>
      <c r="AE20" s="8">
        <v>6.45</v>
      </c>
    </row>
    <row r="21" spans="1:31" x14ac:dyDescent="0.25">
      <c r="A21" s="8">
        <v>9007</v>
      </c>
      <c r="B21" s="1" t="s">
        <v>28</v>
      </c>
      <c r="C21" s="8" t="s">
        <v>32</v>
      </c>
      <c r="D21" s="86">
        <v>41.900000000000006</v>
      </c>
      <c r="E21" s="86">
        <v>85.7</v>
      </c>
      <c r="F21" s="86">
        <v>239.70000000000002</v>
      </c>
      <c r="G21" s="86">
        <v>365.3</v>
      </c>
      <c r="H21" s="86">
        <v>427.9</v>
      </c>
      <c r="I21" s="86">
        <v>449.5</v>
      </c>
      <c r="J21" s="86">
        <v>533.4</v>
      </c>
      <c r="K21" s="86">
        <v>633.4</v>
      </c>
      <c r="L21" s="86">
        <v>653.79999999999995</v>
      </c>
      <c r="M21" s="86">
        <v>671.8</v>
      </c>
      <c r="N21" s="86"/>
      <c r="O21" s="86"/>
      <c r="P21" s="86"/>
      <c r="Q21" s="86"/>
      <c r="R21" s="86">
        <v>791.09999999999991</v>
      </c>
      <c r="S21" s="86">
        <v>824.3</v>
      </c>
      <c r="T21" s="86">
        <v>859.8</v>
      </c>
      <c r="U21" s="86">
        <v>895.8</v>
      </c>
      <c r="V21" s="86">
        <v>932.9</v>
      </c>
      <c r="W21" s="86">
        <v>951.6</v>
      </c>
      <c r="X21" s="86">
        <v>1124.3000000000002</v>
      </c>
      <c r="Y21" s="66">
        <v>1179.9000000000003</v>
      </c>
      <c r="Z21" s="86"/>
      <c r="AA21" s="86">
        <v>1470.4000000000005</v>
      </c>
      <c r="AB21" s="93">
        <v>37</v>
      </c>
      <c r="AC21" s="31">
        <v>0.50851305334846764</v>
      </c>
      <c r="AD21" s="8">
        <v>8.81</v>
      </c>
      <c r="AE21" s="8">
        <v>4.4800000000000004</v>
      </c>
    </row>
    <row r="22" spans="1:31" x14ac:dyDescent="0.25">
      <c r="A22" s="8">
        <v>9007</v>
      </c>
      <c r="B22" s="1" t="s">
        <v>28</v>
      </c>
      <c r="C22" s="8" t="s">
        <v>33</v>
      </c>
      <c r="D22" s="86">
        <v>41.900000000000006</v>
      </c>
      <c r="E22" s="86">
        <v>85.7</v>
      </c>
      <c r="F22" s="86">
        <v>239.70000000000002</v>
      </c>
      <c r="G22" s="86">
        <v>365.3</v>
      </c>
      <c r="H22" s="86">
        <v>406.4</v>
      </c>
      <c r="I22" s="86">
        <v>449.5</v>
      </c>
      <c r="J22" s="86">
        <v>572.1</v>
      </c>
      <c r="K22" s="86">
        <v>592.5</v>
      </c>
      <c r="L22" s="86">
        <v>613</v>
      </c>
      <c r="M22" s="86">
        <v>739.39999999999986</v>
      </c>
      <c r="N22" s="86">
        <v>932.9</v>
      </c>
      <c r="O22" s="86"/>
      <c r="P22" s="86"/>
      <c r="Q22" s="86"/>
      <c r="R22" s="86">
        <v>758.09999999999991</v>
      </c>
      <c r="S22" s="86">
        <v>776.19999999999993</v>
      </c>
      <c r="T22" s="86">
        <v>824.3</v>
      </c>
      <c r="U22" s="86">
        <v>859.8</v>
      </c>
      <c r="V22" s="86">
        <v>877.8</v>
      </c>
      <c r="W22" s="86">
        <v>895.8</v>
      </c>
      <c r="X22" s="86">
        <v>1143.2000000000003</v>
      </c>
      <c r="Y22" s="66">
        <v>1179.9000000000003</v>
      </c>
      <c r="Z22" s="86">
        <v>1217.5000000000002</v>
      </c>
      <c r="AA22" s="86">
        <v>1470.4000000000005</v>
      </c>
      <c r="AB22" s="93">
        <v>39</v>
      </c>
      <c r="AC22" s="31">
        <v>0.35181818181818181</v>
      </c>
      <c r="AD22" s="8">
        <v>11</v>
      </c>
      <c r="AE22" s="8">
        <v>3.87</v>
      </c>
    </row>
    <row r="23" spans="1:31" x14ac:dyDescent="0.25">
      <c r="A23" s="8">
        <v>9007</v>
      </c>
      <c r="B23" s="1" t="s">
        <v>28</v>
      </c>
      <c r="C23" s="8" t="s">
        <v>34</v>
      </c>
      <c r="D23" s="86">
        <v>41.900000000000006</v>
      </c>
      <c r="E23" s="86">
        <v>85.7</v>
      </c>
      <c r="F23" s="86">
        <v>239.70000000000002</v>
      </c>
      <c r="G23" s="86">
        <v>365.3</v>
      </c>
      <c r="H23" s="86">
        <v>449.5</v>
      </c>
      <c r="I23" s="86">
        <v>491.90000000000003</v>
      </c>
      <c r="J23" s="86">
        <v>533.4</v>
      </c>
      <c r="K23" s="86">
        <v>633.4</v>
      </c>
      <c r="L23" s="86">
        <v>690.19999999999993</v>
      </c>
      <c r="M23" s="86">
        <v>690.19999999999993</v>
      </c>
      <c r="N23" s="86">
        <v>739.39999999999986</v>
      </c>
      <c r="O23" s="86">
        <v>1124.3000000000002</v>
      </c>
      <c r="P23" s="86"/>
      <c r="Q23" s="86"/>
      <c r="R23" s="86">
        <v>706.59999999999991</v>
      </c>
      <c r="S23" s="86">
        <v>824.3</v>
      </c>
      <c r="T23" s="86">
        <v>859.8</v>
      </c>
      <c r="U23" s="86"/>
      <c r="V23" s="86">
        <v>877.8</v>
      </c>
      <c r="W23" s="86">
        <v>895.8</v>
      </c>
      <c r="X23" s="86">
        <v>1143.2000000000003</v>
      </c>
      <c r="Y23" s="66">
        <v>1179.9000000000003</v>
      </c>
      <c r="Z23" s="86"/>
      <c r="AA23" s="86">
        <v>1470.4000000000005</v>
      </c>
      <c r="AB23" s="93">
        <v>42</v>
      </c>
      <c r="AC23" s="31">
        <v>0.25812873258128732</v>
      </c>
      <c r="AD23" s="8">
        <v>15.07</v>
      </c>
      <c r="AE23" s="8">
        <v>3.89</v>
      </c>
    </row>
    <row r="24" spans="1:31" x14ac:dyDescent="0.25">
      <c r="A24" s="8">
        <v>9007</v>
      </c>
      <c r="B24" s="1" t="s">
        <v>28</v>
      </c>
      <c r="C24" s="8" t="s">
        <v>35</v>
      </c>
      <c r="D24" s="86">
        <v>41.900000000000006</v>
      </c>
      <c r="E24" s="86">
        <v>85.7</v>
      </c>
      <c r="F24" s="86">
        <v>239.70000000000002</v>
      </c>
      <c r="G24" s="86">
        <v>365.3</v>
      </c>
      <c r="H24" s="86">
        <v>406.4</v>
      </c>
      <c r="I24" s="86">
        <v>491.90000000000003</v>
      </c>
      <c r="J24" s="86">
        <v>572.1</v>
      </c>
      <c r="K24" s="86">
        <v>633.4</v>
      </c>
      <c r="L24" s="86">
        <v>671.8</v>
      </c>
      <c r="M24" s="86">
        <v>706.59999999999991</v>
      </c>
      <c r="N24" s="86">
        <v>706.59999999999991</v>
      </c>
      <c r="O24" s="86">
        <v>739.39999999999986</v>
      </c>
      <c r="P24" s="86">
        <v>824.3</v>
      </c>
      <c r="Q24" s="86"/>
      <c r="R24" s="86">
        <v>758.09999999999991</v>
      </c>
      <c r="S24" s="86">
        <v>776.19999999999993</v>
      </c>
      <c r="T24" s="86"/>
      <c r="U24" s="86">
        <v>859.8</v>
      </c>
      <c r="V24" s="86">
        <v>877.8</v>
      </c>
      <c r="W24" s="86">
        <v>895.8</v>
      </c>
      <c r="X24" s="86">
        <v>1067.9000000000001</v>
      </c>
      <c r="Y24" s="66">
        <v>1179.9000000000003</v>
      </c>
      <c r="Z24" s="86">
        <v>1217.5000000000002</v>
      </c>
      <c r="AA24" s="86">
        <v>1470.4000000000005</v>
      </c>
      <c r="AB24" s="93">
        <v>39</v>
      </c>
      <c r="AC24" s="31">
        <v>0.5610730593607306</v>
      </c>
      <c r="AD24" s="8">
        <v>17.52</v>
      </c>
      <c r="AE24" s="8">
        <v>9.83</v>
      </c>
    </row>
    <row r="25" spans="1:31" x14ac:dyDescent="0.25">
      <c r="A25" s="8">
        <v>9012</v>
      </c>
      <c r="B25" s="1" t="s">
        <v>28</v>
      </c>
      <c r="C25" s="8" t="s">
        <v>31</v>
      </c>
      <c r="D25" s="86">
        <v>41.900000000000006</v>
      </c>
      <c r="E25" s="86">
        <v>85.7</v>
      </c>
      <c r="F25" s="86">
        <v>220.20000000000002</v>
      </c>
      <c r="G25" s="86">
        <v>365.3</v>
      </c>
      <c r="H25" s="86">
        <v>449.5</v>
      </c>
      <c r="I25" s="86">
        <v>491.90000000000003</v>
      </c>
      <c r="J25" s="86">
        <v>572.1</v>
      </c>
      <c r="K25" s="86">
        <v>671.8</v>
      </c>
      <c r="L25" s="86">
        <v>739.39999999999986</v>
      </c>
      <c r="M25" s="86">
        <v>776.19999999999993</v>
      </c>
      <c r="N25" s="86">
        <v>932.9</v>
      </c>
      <c r="O25" s="86"/>
      <c r="P25" s="86"/>
      <c r="Q25" s="86"/>
      <c r="R25" s="86">
        <v>739.39999999999986</v>
      </c>
      <c r="S25" s="86">
        <v>776.19999999999993</v>
      </c>
      <c r="T25" s="86"/>
      <c r="U25" s="86">
        <v>859.8</v>
      </c>
      <c r="V25" s="86">
        <v>877.8</v>
      </c>
      <c r="W25" s="86">
        <v>895.8</v>
      </c>
      <c r="X25" s="86">
        <v>1105.2000000000003</v>
      </c>
      <c r="Y25" s="66">
        <v>1179.9000000000003</v>
      </c>
      <c r="Z25" s="86">
        <v>1217.5000000000002</v>
      </c>
      <c r="AA25" s="86">
        <v>1470.4000000000005</v>
      </c>
      <c r="AB25" s="93">
        <v>40</v>
      </c>
      <c r="AC25" s="31">
        <v>0.47725245316681536</v>
      </c>
      <c r="AD25" s="8">
        <v>11.21</v>
      </c>
      <c r="AE25" s="8">
        <v>5.3500000000000005</v>
      </c>
    </row>
    <row r="26" spans="1:31" x14ac:dyDescent="0.25">
      <c r="A26" s="8">
        <v>9012</v>
      </c>
      <c r="B26" s="1" t="s">
        <v>28</v>
      </c>
      <c r="C26" s="8" t="s">
        <v>32</v>
      </c>
      <c r="D26" s="86">
        <v>41.900000000000006</v>
      </c>
      <c r="E26" s="86">
        <v>85.7</v>
      </c>
      <c r="F26" s="86">
        <v>220.20000000000002</v>
      </c>
      <c r="G26" s="86">
        <v>385.2</v>
      </c>
      <c r="H26" s="86">
        <v>427.9</v>
      </c>
      <c r="I26" s="86">
        <v>491.90000000000003</v>
      </c>
      <c r="J26" s="86">
        <v>572.1</v>
      </c>
      <c r="K26" s="86">
        <v>592.5</v>
      </c>
      <c r="L26" s="86">
        <v>633.4</v>
      </c>
      <c r="M26" s="86">
        <v>671.8</v>
      </c>
      <c r="N26" s="86">
        <v>739.39999999999986</v>
      </c>
      <c r="O26" s="86"/>
      <c r="P26" s="86"/>
      <c r="Q26" s="86"/>
      <c r="R26" s="86">
        <v>690.19999999999993</v>
      </c>
      <c r="S26" s="86">
        <v>722.39999999999986</v>
      </c>
      <c r="T26" s="86">
        <v>739.39999999999986</v>
      </c>
      <c r="U26" s="86">
        <v>791.09999999999991</v>
      </c>
      <c r="V26" s="86">
        <v>806.59999999999991</v>
      </c>
      <c r="W26" s="86">
        <v>824.3</v>
      </c>
      <c r="X26" s="86">
        <v>1105.2000000000003</v>
      </c>
      <c r="Y26" s="66">
        <v>1179.9000000000003</v>
      </c>
      <c r="Z26" s="86">
        <v>1313.3000000000002</v>
      </c>
      <c r="AA26" s="86">
        <v>1470.4000000000005</v>
      </c>
      <c r="AB26" s="93">
        <v>43</v>
      </c>
      <c r="AC26" s="31">
        <v>0.53911564625850339</v>
      </c>
      <c r="AD26" s="8">
        <v>17.64</v>
      </c>
      <c r="AE26" s="8">
        <v>9.51</v>
      </c>
    </row>
    <row r="27" spans="1:31" x14ac:dyDescent="0.25">
      <c r="A27" s="8">
        <v>9012</v>
      </c>
      <c r="B27" s="1" t="s">
        <v>28</v>
      </c>
      <c r="C27" s="8" t="s">
        <v>33</v>
      </c>
      <c r="D27" s="86">
        <v>41.900000000000006</v>
      </c>
      <c r="E27" s="86">
        <v>85.7</v>
      </c>
      <c r="F27" s="86">
        <v>220.20000000000002</v>
      </c>
      <c r="G27" s="86">
        <v>385.2</v>
      </c>
      <c r="H27" s="86">
        <v>427.9</v>
      </c>
      <c r="I27" s="86">
        <v>449.5</v>
      </c>
      <c r="J27" s="86">
        <v>552.5</v>
      </c>
      <c r="K27" s="86">
        <v>572.1</v>
      </c>
      <c r="L27" s="86">
        <v>633.4</v>
      </c>
      <c r="M27" s="86">
        <v>706.59999999999991</v>
      </c>
      <c r="N27" s="86">
        <v>739.39999999999986</v>
      </c>
      <c r="O27" s="86">
        <v>824.3</v>
      </c>
      <c r="P27" s="86"/>
      <c r="Q27" s="86"/>
      <c r="R27" s="86">
        <v>690.19999999999993</v>
      </c>
      <c r="S27" s="86">
        <v>739.39999999999986</v>
      </c>
      <c r="T27" s="86">
        <v>776.19999999999993</v>
      </c>
      <c r="U27" s="86"/>
      <c r="V27" s="86">
        <v>842.19999999999993</v>
      </c>
      <c r="W27" s="86">
        <v>859.8</v>
      </c>
      <c r="X27" s="86">
        <v>1105.2000000000003</v>
      </c>
      <c r="Y27" s="66">
        <v>1179.9000000000003</v>
      </c>
      <c r="Z27" s="86">
        <v>1217.5000000000002</v>
      </c>
      <c r="AA27" s="86">
        <v>1470.4000000000005</v>
      </c>
      <c r="AB27" s="93">
        <v>43</v>
      </c>
      <c r="AC27" s="31">
        <v>0.5668016194331984</v>
      </c>
      <c r="AD27" s="8">
        <v>7.41</v>
      </c>
      <c r="AE27" s="8">
        <v>4.2</v>
      </c>
    </row>
    <row r="28" spans="1:31" x14ac:dyDescent="0.25">
      <c r="A28" s="8">
        <v>9012</v>
      </c>
      <c r="B28" s="1" t="s">
        <v>28</v>
      </c>
      <c r="C28" s="8" t="s">
        <v>34</v>
      </c>
      <c r="D28" s="86">
        <v>41.900000000000006</v>
      </c>
      <c r="E28" s="86">
        <v>85.7</v>
      </c>
      <c r="F28" s="86">
        <v>220.20000000000002</v>
      </c>
      <c r="G28" s="86">
        <v>365.3</v>
      </c>
      <c r="H28" s="86">
        <v>449.5</v>
      </c>
      <c r="I28" s="86">
        <v>533.4</v>
      </c>
      <c r="J28" s="86">
        <v>633.4</v>
      </c>
      <c r="K28" s="86">
        <v>671.8</v>
      </c>
      <c r="L28" s="86">
        <v>739.39999999999986</v>
      </c>
      <c r="M28" s="86">
        <v>824.3</v>
      </c>
      <c r="N28" s="86">
        <v>932.9</v>
      </c>
      <c r="O28" s="86"/>
      <c r="P28" s="86"/>
      <c r="Q28" s="86"/>
      <c r="R28" s="86">
        <v>739.39999999999986</v>
      </c>
      <c r="S28" s="86">
        <v>776.19999999999993</v>
      </c>
      <c r="T28" s="86">
        <v>824.3</v>
      </c>
      <c r="U28" s="86"/>
      <c r="V28" s="86">
        <v>842.19999999999993</v>
      </c>
      <c r="W28" s="86">
        <v>859.8</v>
      </c>
      <c r="X28" s="86">
        <v>1105.2000000000003</v>
      </c>
      <c r="Y28" s="66">
        <v>1179.9000000000003</v>
      </c>
      <c r="Z28" s="86"/>
      <c r="AA28" s="86">
        <v>1470.4000000000005</v>
      </c>
      <c r="AB28" s="93">
        <v>40</v>
      </c>
      <c r="AC28" s="31">
        <v>0.71393643031784837</v>
      </c>
      <c r="AD28" s="8">
        <v>16.36</v>
      </c>
      <c r="AE28" s="8">
        <v>11.68</v>
      </c>
    </row>
    <row r="29" spans="1:31" x14ac:dyDescent="0.25">
      <c r="A29" s="8">
        <v>9012</v>
      </c>
      <c r="B29" s="1" t="s">
        <v>28</v>
      </c>
      <c r="C29" s="8" t="s">
        <v>35</v>
      </c>
      <c r="D29" s="86">
        <v>41.900000000000006</v>
      </c>
      <c r="E29" s="86">
        <v>85.7</v>
      </c>
      <c r="F29" s="86">
        <v>220.20000000000002</v>
      </c>
      <c r="G29" s="86">
        <v>365.3</v>
      </c>
      <c r="H29" s="86">
        <v>406.4</v>
      </c>
      <c r="I29" s="86">
        <v>491.90000000000003</v>
      </c>
      <c r="J29" s="86">
        <v>572.1</v>
      </c>
      <c r="K29" s="86">
        <v>671.8</v>
      </c>
      <c r="L29" s="86">
        <v>706.59999999999991</v>
      </c>
      <c r="M29" s="86">
        <v>706.59999999999991</v>
      </c>
      <c r="N29" s="86">
        <v>739.39999999999986</v>
      </c>
      <c r="O29" s="86"/>
      <c r="P29" s="86"/>
      <c r="Q29" s="86"/>
      <c r="R29" s="86">
        <v>758.09999999999991</v>
      </c>
      <c r="S29" s="86">
        <v>776.19999999999993</v>
      </c>
      <c r="T29" s="86">
        <v>824.3</v>
      </c>
      <c r="U29" s="86">
        <v>859.8</v>
      </c>
      <c r="V29" s="86">
        <v>877.8</v>
      </c>
      <c r="W29" s="86">
        <v>895.8</v>
      </c>
      <c r="X29" s="86">
        <v>1067.9000000000001</v>
      </c>
      <c r="Y29" s="66">
        <v>1179.9000000000003</v>
      </c>
      <c r="Z29" s="86">
        <v>1313.3000000000002</v>
      </c>
      <c r="AA29" s="86">
        <v>1470.4000000000005</v>
      </c>
      <c r="AB29" s="93">
        <v>39</v>
      </c>
      <c r="AC29" s="31">
        <v>0.32506329113924048</v>
      </c>
      <c r="AD29" s="8">
        <v>19.75</v>
      </c>
      <c r="AE29" s="8">
        <v>6.42</v>
      </c>
    </row>
    <row r="30" spans="1:31" x14ac:dyDescent="0.25">
      <c r="A30" s="8">
        <v>9003</v>
      </c>
      <c r="B30" s="1" t="s">
        <v>29</v>
      </c>
      <c r="C30" s="8" t="s">
        <v>31</v>
      </c>
      <c r="D30" s="86">
        <v>41.900000000000006</v>
      </c>
      <c r="E30" s="86">
        <v>85.7</v>
      </c>
      <c r="F30" s="86">
        <v>220.20000000000002</v>
      </c>
      <c r="G30" s="86">
        <v>365.3</v>
      </c>
      <c r="H30" s="86">
        <v>385.2</v>
      </c>
      <c r="I30" s="86">
        <v>491.90000000000003</v>
      </c>
      <c r="J30" s="86">
        <v>533.4</v>
      </c>
      <c r="K30" s="86">
        <v>613</v>
      </c>
      <c r="L30" s="86">
        <v>633.4</v>
      </c>
      <c r="M30" s="86">
        <v>671.8</v>
      </c>
      <c r="N30" s="86">
        <v>739.39999999999986</v>
      </c>
      <c r="O30" s="86">
        <v>932.9</v>
      </c>
      <c r="P30" s="86"/>
      <c r="Q30" s="86"/>
      <c r="R30" s="86">
        <v>758.09999999999991</v>
      </c>
      <c r="S30" s="86">
        <v>791.09999999999991</v>
      </c>
      <c r="T30" s="86">
        <v>824.3</v>
      </c>
      <c r="U30" s="86"/>
      <c r="V30" s="86">
        <v>842.19999999999993</v>
      </c>
      <c r="W30" s="86">
        <v>859.8</v>
      </c>
      <c r="X30" s="86">
        <v>1105.2000000000003</v>
      </c>
      <c r="Y30" s="66">
        <v>1179.9000000000003</v>
      </c>
      <c r="Z30" s="86">
        <v>1217.5000000000002</v>
      </c>
      <c r="AA30" s="86">
        <v>1470.4000000000005</v>
      </c>
      <c r="AB30" s="93">
        <v>39</v>
      </c>
      <c r="AC30" s="31">
        <v>9.7532314923619287E-2</v>
      </c>
      <c r="AD30" s="8">
        <v>17.02</v>
      </c>
      <c r="AE30" s="8">
        <v>1.6600000000000001</v>
      </c>
    </row>
    <row r="31" spans="1:31" x14ac:dyDescent="0.25">
      <c r="A31" s="8">
        <v>9003</v>
      </c>
      <c r="B31" s="1" t="s">
        <v>29</v>
      </c>
      <c r="C31" s="8" t="s">
        <v>32</v>
      </c>
      <c r="D31" s="86">
        <v>41.900000000000006</v>
      </c>
      <c r="E31" s="86">
        <v>85.7</v>
      </c>
      <c r="F31" s="86">
        <v>220.20000000000002</v>
      </c>
      <c r="G31" s="86">
        <v>365.3</v>
      </c>
      <c r="H31" s="86">
        <v>385.2</v>
      </c>
      <c r="I31" s="86">
        <v>491.90000000000003</v>
      </c>
      <c r="J31" s="86">
        <v>533.4</v>
      </c>
      <c r="K31" s="86">
        <v>572.1</v>
      </c>
      <c r="L31" s="86">
        <v>633.4</v>
      </c>
      <c r="M31" s="86">
        <v>671.8</v>
      </c>
      <c r="N31" s="86">
        <v>932.9</v>
      </c>
      <c r="O31" s="86">
        <v>970.5</v>
      </c>
      <c r="P31" s="86"/>
      <c r="Q31" s="86"/>
      <c r="R31" s="86">
        <v>739.39999999999986</v>
      </c>
      <c r="S31" s="86">
        <v>776.19999999999993</v>
      </c>
      <c r="T31" s="86">
        <v>859.8</v>
      </c>
      <c r="U31" s="86"/>
      <c r="V31" s="86">
        <v>877.8</v>
      </c>
      <c r="W31" s="86">
        <v>895.8</v>
      </c>
      <c r="X31" s="86">
        <v>1179.9000000000003</v>
      </c>
      <c r="Y31" s="66">
        <v>1179.9000000000003</v>
      </c>
      <c r="Z31" s="86">
        <v>1217.5000000000002</v>
      </c>
      <c r="AA31" s="86">
        <v>1470.4000000000005</v>
      </c>
      <c r="AB31" s="93">
        <v>40</v>
      </c>
      <c r="AC31" s="31">
        <v>0.18206521739130435</v>
      </c>
      <c r="AD31" s="8">
        <v>18.399999999999999</v>
      </c>
      <c r="AE31" s="8">
        <v>3.3499999999999996</v>
      </c>
    </row>
    <row r="32" spans="1:31" x14ac:dyDescent="0.25">
      <c r="A32" s="8">
        <v>9003</v>
      </c>
      <c r="B32" s="1" t="s">
        <v>29</v>
      </c>
      <c r="C32" s="8" t="s">
        <v>33</v>
      </c>
      <c r="D32" s="86">
        <v>41.900000000000006</v>
      </c>
      <c r="E32" s="86">
        <v>85.7</v>
      </c>
      <c r="F32" s="86">
        <v>220.20000000000002</v>
      </c>
      <c r="G32" s="86">
        <v>365.3</v>
      </c>
      <c r="H32" s="86">
        <v>406.4</v>
      </c>
      <c r="I32" s="86">
        <v>491.90000000000003</v>
      </c>
      <c r="J32" s="86">
        <v>572.1</v>
      </c>
      <c r="K32" s="86">
        <v>633.4</v>
      </c>
      <c r="L32" s="86">
        <v>739.39999999999986</v>
      </c>
      <c r="M32" s="86"/>
      <c r="N32" s="86"/>
      <c r="O32" s="86"/>
      <c r="P32" s="86"/>
      <c r="Q32" s="86"/>
      <c r="R32" s="86">
        <v>739.39999999999986</v>
      </c>
      <c r="S32" s="86">
        <v>776.19999999999993</v>
      </c>
      <c r="T32" s="86">
        <v>824.3</v>
      </c>
      <c r="U32" s="86"/>
      <c r="V32" s="86">
        <v>842.19999999999993</v>
      </c>
      <c r="W32" s="86">
        <v>859.8</v>
      </c>
      <c r="X32" s="86">
        <v>1047.9000000000001</v>
      </c>
      <c r="Y32" s="66">
        <v>1179.9000000000003</v>
      </c>
      <c r="Z32" s="86">
        <v>1416.8000000000004</v>
      </c>
      <c r="AA32" s="86">
        <v>1470.4000000000005</v>
      </c>
      <c r="AB32" s="93">
        <v>40</v>
      </c>
      <c r="AC32" s="31">
        <v>0.32464255677039527</v>
      </c>
      <c r="AD32" s="8">
        <v>11.89</v>
      </c>
      <c r="AE32" s="8">
        <v>3.8600000000000003</v>
      </c>
    </row>
    <row r="33" spans="1:31" x14ac:dyDescent="0.25">
      <c r="A33" s="8">
        <v>9003</v>
      </c>
      <c r="B33" s="1" t="s">
        <v>29</v>
      </c>
      <c r="C33" s="8" t="s">
        <v>34</v>
      </c>
      <c r="D33" s="86">
        <v>41.900000000000006</v>
      </c>
      <c r="E33" s="86">
        <v>85.7</v>
      </c>
      <c r="F33" s="86">
        <v>220.20000000000002</v>
      </c>
      <c r="G33" s="86">
        <v>365.3</v>
      </c>
      <c r="H33" s="86">
        <v>385.2</v>
      </c>
      <c r="I33" s="86">
        <v>491.90000000000003</v>
      </c>
      <c r="J33" s="86">
        <v>572.1</v>
      </c>
      <c r="K33" s="86">
        <v>633.4</v>
      </c>
      <c r="L33" s="86">
        <v>671.8</v>
      </c>
      <c r="M33" s="86">
        <v>739.39999999999986</v>
      </c>
      <c r="N33" s="86">
        <v>776.19999999999993</v>
      </c>
      <c r="O33" s="86">
        <v>932.9</v>
      </c>
      <c r="P33" s="86"/>
      <c r="Q33" s="86"/>
      <c r="R33" s="86">
        <v>739.39999999999986</v>
      </c>
      <c r="S33" s="86">
        <v>776.19999999999993</v>
      </c>
      <c r="T33" s="86">
        <v>824.3</v>
      </c>
      <c r="U33" s="86"/>
      <c r="V33" s="86">
        <v>842.19999999999993</v>
      </c>
      <c r="W33" s="86">
        <v>859.8</v>
      </c>
      <c r="X33" s="86">
        <v>1124.3000000000002</v>
      </c>
      <c r="Y33" s="66">
        <v>1179.9000000000003</v>
      </c>
      <c r="Z33" s="86">
        <v>1217.5000000000002</v>
      </c>
      <c r="AA33" s="86">
        <v>1470.4000000000005</v>
      </c>
      <c r="AB33" s="93">
        <v>40</v>
      </c>
      <c r="AC33" s="31">
        <v>0.27172195892575041</v>
      </c>
      <c r="AD33" s="8">
        <v>12.66</v>
      </c>
      <c r="AE33" s="8">
        <v>3.44</v>
      </c>
    </row>
    <row r="34" spans="1:31" x14ac:dyDescent="0.25">
      <c r="A34" s="8">
        <v>9003</v>
      </c>
      <c r="B34" s="1" t="s">
        <v>29</v>
      </c>
      <c r="C34" s="8" t="s">
        <v>35</v>
      </c>
      <c r="D34" s="86">
        <v>41.900000000000006</v>
      </c>
      <c r="E34" s="86">
        <v>85.7</v>
      </c>
      <c r="F34" s="86">
        <v>220.20000000000002</v>
      </c>
      <c r="G34" s="86">
        <v>365.3</v>
      </c>
      <c r="H34" s="86">
        <v>406.4</v>
      </c>
      <c r="I34" s="86">
        <v>491.90000000000003</v>
      </c>
      <c r="J34" s="86">
        <v>572.1</v>
      </c>
      <c r="K34" s="86">
        <v>633.4</v>
      </c>
      <c r="L34" s="86">
        <v>671.8</v>
      </c>
      <c r="M34" s="86">
        <v>739.39999999999986</v>
      </c>
      <c r="N34" s="86">
        <v>824.3</v>
      </c>
      <c r="O34" s="86"/>
      <c r="P34" s="86"/>
      <c r="Q34" s="86"/>
      <c r="R34" s="86">
        <v>791.09999999999991</v>
      </c>
      <c r="S34" s="86">
        <v>824.3</v>
      </c>
      <c r="T34" s="86">
        <v>859.8</v>
      </c>
      <c r="U34" s="86"/>
      <c r="V34" s="86">
        <v>877.8</v>
      </c>
      <c r="W34" s="86">
        <v>895.8</v>
      </c>
      <c r="X34" s="86">
        <v>1161.6000000000004</v>
      </c>
      <c r="Y34" s="66">
        <v>1179.9000000000003</v>
      </c>
      <c r="Z34" s="86">
        <v>1364.1000000000001</v>
      </c>
      <c r="AA34" s="86">
        <v>1470.4000000000005</v>
      </c>
      <c r="AB34" s="93">
        <v>37</v>
      </c>
      <c r="AC34" s="31">
        <v>7.2519083969465659E-2</v>
      </c>
      <c r="AD34" s="8">
        <v>18.34</v>
      </c>
      <c r="AE34" s="8">
        <v>1.33</v>
      </c>
    </row>
    <row r="35" spans="1:31" x14ac:dyDescent="0.25">
      <c r="A35" s="8">
        <v>9006</v>
      </c>
      <c r="B35" s="1" t="s">
        <v>29</v>
      </c>
      <c r="C35" s="8" t="s">
        <v>31</v>
      </c>
      <c r="D35" s="86">
        <v>41.900000000000006</v>
      </c>
      <c r="E35" s="86">
        <v>85.7</v>
      </c>
      <c r="F35" s="86">
        <v>220.20000000000002</v>
      </c>
      <c r="G35" s="86">
        <v>365.3</v>
      </c>
      <c r="H35" s="86">
        <v>406.4</v>
      </c>
      <c r="I35" s="86">
        <v>491.90000000000003</v>
      </c>
      <c r="J35" s="86">
        <v>533.4</v>
      </c>
      <c r="K35" s="86">
        <v>633.4</v>
      </c>
      <c r="L35" s="86">
        <v>706.59999999999991</v>
      </c>
      <c r="M35" s="86">
        <v>932.9</v>
      </c>
      <c r="N35" s="86"/>
      <c r="O35" s="86"/>
      <c r="P35" s="86"/>
      <c r="Q35" s="86"/>
      <c r="R35" s="86">
        <v>690.19999999999993</v>
      </c>
      <c r="S35" s="86">
        <v>739.39999999999986</v>
      </c>
      <c r="T35" s="86"/>
      <c r="U35" s="86"/>
      <c r="V35" s="86">
        <v>842.19999999999993</v>
      </c>
      <c r="W35" s="86">
        <v>859.8</v>
      </c>
      <c r="X35" s="86">
        <v>1085.8000000000002</v>
      </c>
      <c r="Y35" s="66">
        <v>1179.9000000000003</v>
      </c>
      <c r="Z35" s="86">
        <v>1217.5000000000002</v>
      </c>
      <c r="AA35" s="86">
        <v>1470.4000000000005</v>
      </c>
      <c r="AB35" s="93">
        <v>43</v>
      </c>
      <c r="AC35" s="31">
        <v>0.20668693009118541</v>
      </c>
      <c r="AD35" s="8">
        <v>16.45</v>
      </c>
      <c r="AE35" s="8">
        <v>3.4</v>
      </c>
    </row>
    <row r="36" spans="1:31" x14ac:dyDescent="0.25">
      <c r="A36" s="8">
        <v>9006</v>
      </c>
      <c r="B36" s="1" t="s">
        <v>29</v>
      </c>
      <c r="C36" s="8" t="s">
        <v>32</v>
      </c>
      <c r="D36" s="86">
        <v>41.900000000000006</v>
      </c>
      <c r="E36" s="86">
        <v>85.7</v>
      </c>
      <c r="F36" s="86">
        <v>220.20000000000002</v>
      </c>
      <c r="G36" s="86">
        <v>365.3</v>
      </c>
      <c r="H36" s="86">
        <v>385.2</v>
      </c>
      <c r="I36" s="86">
        <v>491.90000000000003</v>
      </c>
      <c r="J36" s="86">
        <v>533.4</v>
      </c>
      <c r="K36" s="86">
        <v>633.4</v>
      </c>
      <c r="L36" s="86">
        <v>706.59999999999991</v>
      </c>
      <c r="M36" s="86">
        <v>932.9</v>
      </c>
      <c r="N36" s="86"/>
      <c r="O36" s="86"/>
      <c r="P36" s="86"/>
      <c r="Q36" s="86"/>
      <c r="R36" s="86">
        <v>690.19999999999993</v>
      </c>
      <c r="S36" s="86">
        <v>739.39999999999986</v>
      </c>
      <c r="T36" s="86">
        <v>824.3</v>
      </c>
      <c r="U36" s="86"/>
      <c r="V36" s="86">
        <v>842.19999999999993</v>
      </c>
      <c r="W36" s="86">
        <v>859.8</v>
      </c>
      <c r="X36" s="86">
        <v>1105.2000000000003</v>
      </c>
      <c r="Y36" s="66">
        <v>1179.9000000000003</v>
      </c>
      <c r="Z36" s="86">
        <v>1217.5000000000002</v>
      </c>
      <c r="AA36" s="86">
        <v>1470.4000000000005</v>
      </c>
      <c r="AB36" s="93">
        <v>43</v>
      </c>
      <c r="AC36" s="31">
        <v>0.26516129032258062</v>
      </c>
      <c r="AD36" s="8">
        <v>15.5</v>
      </c>
      <c r="AE36" s="8">
        <v>4.1099999999999994</v>
      </c>
    </row>
    <row r="37" spans="1:31" x14ac:dyDescent="0.25">
      <c r="A37" s="8">
        <v>9006</v>
      </c>
      <c r="B37" s="1" t="s">
        <v>29</v>
      </c>
      <c r="C37" s="8" t="s">
        <v>33</v>
      </c>
      <c r="D37" s="86">
        <v>41.900000000000006</v>
      </c>
      <c r="E37" s="86">
        <v>85.7</v>
      </c>
      <c r="F37" s="86">
        <v>220.20000000000002</v>
      </c>
      <c r="G37" s="86">
        <v>365.3</v>
      </c>
      <c r="H37" s="86">
        <v>427.9</v>
      </c>
      <c r="I37" s="86">
        <v>491.90000000000003</v>
      </c>
      <c r="J37" s="86">
        <v>572.1</v>
      </c>
      <c r="K37" s="86">
        <v>633.4</v>
      </c>
      <c r="L37" s="86">
        <v>706.59999999999991</v>
      </c>
      <c r="M37" s="86">
        <v>739.39999999999986</v>
      </c>
      <c r="N37" s="86"/>
      <c r="O37" s="86"/>
      <c r="P37" s="86"/>
      <c r="Q37" s="86"/>
      <c r="R37" s="86">
        <v>690.19999999999993</v>
      </c>
      <c r="S37" s="86">
        <v>722.39999999999986</v>
      </c>
      <c r="T37" s="86">
        <v>776.19999999999993</v>
      </c>
      <c r="U37" s="86">
        <v>739.39999999999986</v>
      </c>
      <c r="V37" s="86">
        <v>824.3</v>
      </c>
      <c r="W37" s="86">
        <v>824.3</v>
      </c>
      <c r="X37" s="86">
        <v>1105.2000000000003</v>
      </c>
      <c r="Y37" s="66">
        <v>1179.9000000000003</v>
      </c>
      <c r="Z37" s="86">
        <v>1364.1000000000001</v>
      </c>
      <c r="AA37" s="86">
        <v>1470.4000000000005</v>
      </c>
      <c r="AB37" s="93">
        <v>43</v>
      </c>
      <c r="AC37" s="31">
        <v>0.20933087783916515</v>
      </c>
      <c r="AD37" s="8">
        <v>16.29</v>
      </c>
      <c r="AE37" s="8">
        <v>3.41</v>
      </c>
    </row>
    <row r="38" spans="1:31" x14ac:dyDescent="0.25">
      <c r="A38" s="8">
        <v>9006</v>
      </c>
      <c r="B38" s="1" t="s">
        <v>29</v>
      </c>
      <c r="C38" s="8" t="s">
        <v>35</v>
      </c>
      <c r="D38" s="86">
        <v>41.900000000000006</v>
      </c>
      <c r="E38" s="86">
        <v>85.7</v>
      </c>
      <c r="F38" s="86">
        <v>220.20000000000002</v>
      </c>
      <c r="G38" s="86">
        <v>365.3</v>
      </c>
      <c r="H38" s="86">
        <v>385.2</v>
      </c>
      <c r="I38" s="86">
        <v>491.90000000000003</v>
      </c>
      <c r="J38" s="86">
        <v>533.4</v>
      </c>
      <c r="K38" s="86">
        <v>572.1</v>
      </c>
      <c r="L38" s="86">
        <v>671.8</v>
      </c>
      <c r="M38" s="86">
        <v>739.39999999999986</v>
      </c>
      <c r="N38" s="86">
        <v>791.09999999999991</v>
      </c>
      <c r="O38" s="86"/>
      <c r="P38" s="86"/>
      <c r="Q38" s="86"/>
      <c r="R38" s="86">
        <v>758.09999999999991</v>
      </c>
      <c r="S38" s="86">
        <v>824.3</v>
      </c>
      <c r="T38" s="86"/>
      <c r="U38" s="86">
        <v>859.8</v>
      </c>
      <c r="V38" s="86">
        <v>932.9</v>
      </c>
      <c r="W38" s="86">
        <v>951.6</v>
      </c>
      <c r="X38" s="86">
        <v>1143.2000000000003</v>
      </c>
      <c r="Y38" s="66">
        <v>1179.9000000000003</v>
      </c>
      <c r="Z38" s="86">
        <v>1470.4000000000005</v>
      </c>
      <c r="AA38" s="86">
        <v>1470.4000000000005</v>
      </c>
      <c r="AB38" s="93">
        <v>39</v>
      </c>
      <c r="AC38" s="31">
        <v>0.11281224818694602</v>
      </c>
      <c r="AD38" s="8">
        <v>12.41</v>
      </c>
      <c r="AE38" s="8">
        <v>1.4000000000000001</v>
      </c>
    </row>
    <row r="39" spans="1:31" x14ac:dyDescent="0.25">
      <c r="A39" s="8">
        <v>9009</v>
      </c>
      <c r="B39" s="1" t="s">
        <v>29</v>
      </c>
      <c r="C39" s="8" t="s">
        <v>33</v>
      </c>
      <c r="D39" s="86">
        <v>41.900000000000006</v>
      </c>
      <c r="E39" s="86">
        <v>85.7</v>
      </c>
      <c r="F39" s="86">
        <v>239.70000000000002</v>
      </c>
      <c r="G39" s="86">
        <v>365.3</v>
      </c>
      <c r="H39" s="86">
        <v>406.4</v>
      </c>
      <c r="I39" s="86">
        <v>533.4</v>
      </c>
      <c r="J39" s="86">
        <v>572.1</v>
      </c>
      <c r="K39" s="86">
        <v>633.4</v>
      </c>
      <c r="L39" s="86">
        <v>671.8</v>
      </c>
      <c r="M39" s="86">
        <v>706.59999999999991</v>
      </c>
      <c r="N39" s="86">
        <v>739.39999999999986</v>
      </c>
      <c r="O39" s="86"/>
      <c r="P39" s="86"/>
      <c r="Q39" s="86"/>
      <c r="R39" s="86">
        <v>791.09999999999991</v>
      </c>
      <c r="S39" s="86">
        <v>859.8</v>
      </c>
      <c r="T39" s="86"/>
      <c r="U39" s="86"/>
      <c r="V39" s="86">
        <v>877.8</v>
      </c>
      <c r="W39" s="86">
        <v>895.8</v>
      </c>
      <c r="X39" s="86">
        <v>1124.3000000000002</v>
      </c>
      <c r="Y39" s="66">
        <v>1179.9000000000003</v>
      </c>
      <c r="Z39" s="86"/>
      <c r="AA39" s="86">
        <v>1470.4000000000005</v>
      </c>
      <c r="AB39" s="93">
        <v>37</v>
      </c>
      <c r="AC39" s="31">
        <v>0.16931890515595163</v>
      </c>
      <c r="AD39" s="8">
        <v>15.71</v>
      </c>
      <c r="AE39" s="8">
        <v>2.66</v>
      </c>
    </row>
    <row r="40" spans="1:31" x14ac:dyDescent="0.25">
      <c r="A40" s="8">
        <v>9009</v>
      </c>
      <c r="B40" s="1" t="s">
        <v>29</v>
      </c>
      <c r="C40" s="8" t="s">
        <v>34</v>
      </c>
      <c r="D40" s="86">
        <v>41.900000000000006</v>
      </c>
      <c r="E40" s="86">
        <v>85.7</v>
      </c>
      <c r="F40" s="86">
        <v>239.70000000000002</v>
      </c>
      <c r="G40" s="86">
        <v>365.3</v>
      </c>
      <c r="H40" s="86">
        <v>406.4</v>
      </c>
      <c r="I40" s="86">
        <v>533.4</v>
      </c>
      <c r="J40" s="86">
        <v>552.5</v>
      </c>
      <c r="K40" s="86">
        <v>572.1</v>
      </c>
      <c r="L40" s="86">
        <v>633.4</v>
      </c>
      <c r="M40" s="86">
        <v>671.8</v>
      </c>
      <c r="N40" s="86">
        <v>671.8</v>
      </c>
      <c r="O40" s="86"/>
      <c r="P40" s="86"/>
      <c r="Q40" s="86"/>
      <c r="R40" s="86">
        <v>722.39999999999986</v>
      </c>
      <c r="S40" s="86">
        <v>758.09999999999991</v>
      </c>
      <c r="T40" s="86">
        <v>776.19999999999993</v>
      </c>
      <c r="U40" s="86"/>
      <c r="V40" s="86">
        <v>842.19999999999993</v>
      </c>
      <c r="W40" s="86">
        <v>859.8</v>
      </c>
      <c r="X40" s="86">
        <v>1143.2000000000003</v>
      </c>
      <c r="Y40" s="66">
        <v>1179.9000000000003</v>
      </c>
      <c r="Z40" s="86"/>
      <c r="AA40" s="86">
        <v>1470.4000000000005</v>
      </c>
      <c r="AB40" s="93">
        <v>41</v>
      </c>
      <c r="AC40" s="31">
        <v>9.5780308104487608E-2</v>
      </c>
      <c r="AD40" s="8">
        <v>14.93</v>
      </c>
      <c r="AE40" s="8">
        <v>1.43</v>
      </c>
    </row>
    <row r="41" spans="1:31" x14ac:dyDescent="0.25">
      <c r="A41" s="8">
        <v>9009</v>
      </c>
      <c r="B41" s="1" t="s">
        <v>29</v>
      </c>
      <c r="C41" s="8" t="s">
        <v>35</v>
      </c>
      <c r="D41" s="86">
        <v>41.900000000000006</v>
      </c>
      <c r="E41" s="86">
        <v>85.7</v>
      </c>
      <c r="F41" s="86">
        <v>239.70000000000002</v>
      </c>
      <c r="G41" s="86">
        <v>365.3</v>
      </c>
      <c r="H41" s="86">
        <v>406.4</v>
      </c>
      <c r="I41" s="86">
        <v>491.90000000000003</v>
      </c>
      <c r="J41" s="86">
        <v>572.1</v>
      </c>
      <c r="K41" s="86">
        <v>671.8</v>
      </c>
      <c r="L41" s="86">
        <v>690.19999999999993</v>
      </c>
      <c r="M41" s="86">
        <v>739.39999999999986</v>
      </c>
      <c r="N41" s="86"/>
      <c r="O41" s="86"/>
      <c r="P41" s="86"/>
      <c r="Q41" s="86"/>
      <c r="R41" s="86">
        <v>758.09999999999991</v>
      </c>
      <c r="S41" s="86">
        <v>776.19999999999993</v>
      </c>
      <c r="T41" s="86">
        <v>824.3</v>
      </c>
      <c r="U41" s="86"/>
      <c r="V41" s="86">
        <v>842.19999999999993</v>
      </c>
      <c r="W41" s="86">
        <v>895.8</v>
      </c>
      <c r="X41" s="86">
        <v>1105.2000000000003</v>
      </c>
      <c r="Y41" s="66">
        <v>1179.9000000000003</v>
      </c>
      <c r="Z41" s="86">
        <v>1217.5000000000002</v>
      </c>
      <c r="AA41" s="86">
        <v>1470.4000000000005</v>
      </c>
      <c r="AB41" s="93">
        <v>39</v>
      </c>
      <c r="AC41" s="31">
        <v>0.21106674272675413</v>
      </c>
      <c r="AD41" s="8">
        <v>17.53</v>
      </c>
      <c r="AE41" s="8">
        <v>3.7</v>
      </c>
    </row>
    <row r="42" spans="1:31" x14ac:dyDescent="0.25">
      <c r="A42" s="8">
        <v>9004</v>
      </c>
      <c r="B42" s="1" t="s">
        <v>30</v>
      </c>
      <c r="C42" s="8" t="s">
        <v>31</v>
      </c>
      <c r="D42" s="86">
        <v>41.900000000000006</v>
      </c>
      <c r="E42" s="86">
        <v>85.7</v>
      </c>
      <c r="F42" s="86">
        <v>239.70000000000002</v>
      </c>
      <c r="G42" s="86">
        <v>365.3</v>
      </c>
      <c r="H42" s="86">
        <v>385.2</v>
      </c>
      <c r="I42" s="86">
        <v>533.4</v>
      </c>
      <c r="J42" s="86">
        <v>633.4</v>
      </c>
      <c r="K42" s="86">
        <v>739.39999999999986</v>
      </c>
      <c r="L42" s="86">
        <v>970.5</v>
      </c>
      <c r="M42" s="86"/>
      <c r="N42" s="86"/>
      <c r="O42" s="86"/>
      <c r="P42" s="86"/>
      <c r="Q42" s="86"/>
      <c r="R42" s="86">
        <v>791.09999999999991</v>
      </c>
      <c r="S42" s="86">
        <v>824.3</v>
      </c>
      <c r="T42" s="86">
        <v>951.6</v>
      </c>
      <c r="U42" s="86"/>
      <c r="V42" s="86">
        <v>1124.3000000000002</v>
      </c>
      <c r="W42" s="86">
        <v>1124.3000000000002</v>
      </c>
      <c r="X42" s="86">
        <v>1364.1000000000001</v>
      </c>
      <c r="Y42" s="66">
        <v>1179.9000000000003</v>
      </c>
      <c r="Z42" s="86">
        <v>1416.8000000000004</v>
      </c>
      <c r="AA42" s="86">
        <v>1470.4000000000005</v>
      </c>
      <c r="AB42" s="93">
        <v>37</v>
      </c>
      <c r="AC42" s="31">
        <v>0.15626756604834177</v>
      </c>
      <c r="AD42" s="8">
        <v>17.79</v>
      </c>
      <c r="AE42" s="8">
        <v>2.78</v>
      </c>
    </row>
    <row r="43" spans="1:31" x14ac:dyDescent="0.25">
      <c r="A43" s="8">
        <v>9004</v>
      </c>
      <c r="B43" s="1" t="s">
        <v>30</v>
      </c>
      <c r="C43" s="8" t="s">
        <v>32</v>
      </c>
      <c r="D43" s="86">
        <v>41.900000000000006</v>
      </c>
      <c r="E43" s="86">
        <v>85.7</v>
      </c>
      <c r="F43" s="86">
        <v>239.70000000000002</v>
      </c>
      <c r="G43" s="86">
        <v>281.10000000000002</v>
      </c>
      <c r="H43" s="86">
        <v>365.3</v>
      </c>
      <c r="I43" s="86">
        <v>406.4</v>
      </c>
      <c r="J43" s="86">
        <v>491.90000000000003</v>
      </c>
      <c r="K43" s="86">
        <v>572.1</v>
      </c>
      <c r="L43" s="86">
        <v>633.4</v>
      </c>
      <c r="M43" s="86">
        <v>739.39999999999986</v>
      </c>
      <c r="N43" s="86">
        <v>932.9</v>
      </c>
      <c r="O43" s="86"/>
      <c r="P43" s="86"/>
      <c r="Q43" s="86"/>
      <c r="R43" s="86">
        <v>758.09999999999991</v>
      </c>
      <c r="S43" s="86"/>
      <c r="T43" s="86">
        <v>824.3</v>
      </c>
      <c r="U43" s="86">
        <v>895.8</v>
      </c>
      <c r="V43" s="86">
        <v>951.6</v>
      </c>
      <c r="W43" s="86">
        <v>970.5</v>
      </c>
      <c r="X43" s="86"/>
      <c r="Y43" s="66">
        <v>1179.9000000000003</v>
      </c>
      <c r="Z43" s="86">
        <v>1217.5000000000002</v>
      </c>
      <c r="AA43" s="86">
        <v>1470.4000000000005</v>
      </c>
      <c r="AB43" s="93">
        <v>39</v>
      </c>
      <c r="AC43" s="31">
        <v>0.31147540983606553</v>
      </c>
      <c r="AD43" s="8">
        <v>15.86</v>
      </c>
      <c r="AE43" s="8">
        <v>4.9399999999999995</v>
      </c>
    </row>
    <row r="44" spans="1:31" x14ac:dyDescent="0.25">
      <c r="A44" s="8">
        <v>9004</v>
      </c>
      <c r="B44" s="1" t="s">
        <v>30</v>
      </c>
      <c r="C44" s="8" t="s">
        <v>33</v>
      </c>
      <c r="D44" s="86">
        <v>41.900000000000006</v>
      </c>
      <c r="E44" s="86">
        <v>85.7</v>
      </c>
      <c r="F44" s="86">
        <v>239.70000000000002</v>
      </c>
      <c r="G44" s="86">
        <v>281.10000000000002</v>
      </c>
      <c r="H44" s="86">
        <v>365.3</v>
      </c>
      <c r="I44" s="86">
        <v>491.90000000000003</v>
      </c>
      <c r="J44" s="86">
        <v>533.4</v>
      </c>
      <c r="K44" s="86">
        <v>572.1</v>
      </c>
      <c r="L44" s="86">
        <v>671.8</v>
      </c>
      <c r="M44" s="86"/>
      <c r="N44" s="86"/>
      <c r="O44" s="86"/>
      <c r="P44" s="86"/>
      <c r="Q44" s="86"/>
      <c r="R44" s="86">
        <v>758.09999999999991</v>
      </c>
      <c r="S44" s="86"/>
      <c r="T44" s="86"/>
      <c r="U44" s="86">
        <v>859.8</v>
      </c>
      <c r="V44" s="86">
        <v>877.8</v>
      </c>
      <c r="W44" s="86">
        <v>895.8</v>
      </c>
      <c r="X44" s="86">
        <v>1124.3000000000002</v>
      </c>
      <c r="Y44" s="66">
        <v>1179.9000000000003</v>
      </c>
      <c r="Z44" s="86"/>
      <c r="AA44" s="86">
        <v>1470.4000000000005</v>
      </c>
      <c r="AB44" s="93">
        <v>39</v>
      </c>
      <c r="AC44" s="31">
        <v>0.32072727272727275</v>
      </c>
      <c r="AD44" s="8">
        <v>13.75</v>
      </c>
      <c r="AE44" s="8">
        <v>4.41</v>
      </c>
    </row>
    <row r="45" spans="1:31" x14ac:dyDescent="0.25">
      <c r="A45" s="8">
        <v>9004</v>
      </c>
      <c r="B45" s="1" t="s">
        <v>30</v>
      </c>
      <c r="C45" s="8" t="s">
        <v>34</v>
      </c>
      <c r="D45" s="86">
        <v>41.900000000000006</v>
      </c>
      <c r="E45" s="86">
        <v>85.7</v>
      </c>
      <c r="F45" s="86">
        <v>239.70000000000002</v>
      </c>
      <c r="G45" s="86">
        <v>365.3</v>
      </c>
      <c r="H45" s="86">
        <v>385.2</v>
      </c>
      <c r="I45" s="86">
        <v>491.90000000000003</v>
      </c>
      <c r="J45" s="86">
        <v>533.4</v>
      </c>
      <c r="K45" s="86">
        <v>633.4</v>
      </c>
      <c r="L45" s="86">
        <v>690.19999999999993</v>
      </c>
      <c r="M45" s="86">
        <v>739.39999999999986</v>
      </c>
      <c r="N45" s="86"/>
      <c r="O45" s="86"/>
      <c r="P45" s="86"/>
      <c r="Q45" s="86"/>
      <c r="R45" s="86">
        <v>758.09999999999991</v>
      </c>
      <c r="S45" s="86"/>
      <c r="T45" s="86"/>
      <c r="U45" s="86">
        <v>859.8</v>
      </c>
      <c r="V45" s="86">
        <v>877.8</v>
      </c>
      <c r="W45" s="86">
        <v>895.8</v>
      </c>
      <c r="X45" s="86">
        <v>1143.2000000000003</v>
      </c>
      <c r="Y45" s="66">
        <v>1179.9000000000003</v>
      </c>
      <c r="Z45" s="86"/>
      <c r="AA45" s="86">
        <v>1470.4000000000005</v>
      </c>
      <c r="AB45" s="93">
        <v>39</v>
      </c>
      <c r="AC45" s="31">
        <v>9.4899935442220779E-2</v>
      </c>
      <c r="AD45" s="8">
        <v>15.49</v>
      </c>
      <c r="AE45" s="8">
        <v>1.47</v>
      </c>
    </row>
    <row r="46" spans="1:31" x14ac:dyDescent="0.25">
      <c r="A46" s="8">
        <v>9004</v>
      </c>
      <c r="B46" s="1" t="s">
        <v>30</v>
      </c>
      <c r="C46" s="8" t="s">
        <v>35</v>
      </c>
      <c r="D46" s="86">
        <v>41.900000000000006</v>
      </c>
      <c r="E46" s="86">
        <v>85.7</v>
      </c>
      <c r="F46" s="86">
        <v>239.70000000000002</v>
      </c>
      <c r="G46" s="86">
        <v>365.3</v>
      </c>
      <c r="H46" s="86">
        <v>385.2</v>
      </c>
      <c r="I46" s="86">
        <v>491.90000000000003</v>
      </c>
      <c r="J46" s="86">
        <v>533.4</v>
      </c>
      <c r="K46" s="86">
        <v>592.5</v>
      </c>
      <c r="L46" s="86">
        <v>633.4</v>
      </c>
      <c r="M46" s="86">
        <v>932.9</v>
      </c>
      <c r="N46" s="86"/>
      <c r="O46" s="86"/>
      <c r="P46" s="86"/>
      <c r="Q46" s="86"/>
      <c r="R46" s="86">
        <v>791.09999999999991</v>
      </c>
      <c r="S46" s="86">
        <v>824.3</v>
      </c>
      <c r="T46" s="86"/>
      <c r="U46" s="86">
        <v>859.8</v>
      </c>
      <c r="V46" s="86">
        <v>914.3</v>
      </c>
      <c r="W46" s="86">
        <v>932.9</v>
      </c>
      <c r="X46" s="86">
        <v>1143.2000000000003</v>
      </c>
      <c r="Y46" s="66">
        <v>1179.9000000000003</v>
      </c>
      <c r="Z46" s="86">
        <v>1416.8000000000004</v>
      </c>
      <c r="AA46" s="86">
        <v>1470.4000000000005</v>
      </c>
      <c r="AB46" s="93">
        <v>37</v>
      </c>
      <c r="AC46" s="31">
        <v>3.8272816486751723E-2</v>
      </c>
      <c r="AD46" s="8">
        <v>10.19</v>
      </c>
      <c r="AE46" s="8">
        <v>0.39</v>
      </c>
    </row>
    <row r="47" spans="1:31" x14ac:dyDescent="0.25">
      <c r="A47" s="8">
        <v>9005</v>
      </c>
      <c r="B47" s="1" t="s">
        <v>30</v>
      </c>
      <c r="C47" s="8" t="s">
        <v>31</v>
      </c>
      <c r="D47" s="86">
        <v>41.900000000000006</v>
      </c>
      <c r="E47" s="86">
        <v>85.7</v>
      </c>
      <c r="F47" s="86">
        <v>239.70000000000002</v>
      </c>
      <c r="G47" s="86">
        <v>365.3</v>
      </c>
      <c r="H47" s="86">
        <v>385.2</v>
      </c>
      <c r="I47" s="86">
        <v>449.5</v>
      </c>
      <c r="J47" s="86">
        <v>491.90000000000003</v>
      </c>
      <c r="K47" s="86">
        <v>592.5</v>
      </c>
      <c r="L47" s="86">
        <v>633.4</v>
      </c>
      <c r="M47" s="86">
        <v>671.8</v>
      </c>
      <c r="N47" s="86">
        <v>706.59999999999991</v>
      </c>
      <c r="O47" s="86">
        <v>739.39999999999986</v>
      </c>
      <c r="P47" s="86">
        <v>932.9</v>
      </c>
      <c r="Q47" s="86">
        <v>970.5</v>
      </c>
      <c r="R47" s="86">
        <v>722.39999999999986</v>
      </c>
      <c r="S47" s="86">
        <v>776.19999999999993</v>
      </c>
      <c r="T47" s="86">
        <v>824.3</v>
      </c>
      <c r="U47" s="86"/>
      <c r="V47" s="86">
        <v>842.19999999999993</v>
      </c>
      <c r="W47" s="86">
        <v>859.8</v>
      </c>
      <c r="X47" s="86">
        <v>1105.2000000000003</v>
      </c>
      <c r="Y47" s="66">
        <v>1179.9000000000003</v>
      </c>
      <c r="Z47" s="86">
        <v>1217.5000000000002</v>
      </c>
      <c r="AA47" s="86">
        <v>1470.4000000000005</v>
      </c>
      <c r="AB47" s="93">
        <v>41</v>
      </c>
      <c r="AC47" s="31">
        <v>0.29475587703435802</v>
      </c>
      <c r="AD47" s="8">
        <v>11.06</v>
      </c>
      <c r="AE47" s="8">
        <v>3.26</v>
      </c>
    </row>
    <row r="48" spans="1:31" x14ac:dyDescent="0.25">
      <c r="A48" s="8">
        <v>9005</v>
      </c>
      <c r="B48" s="1" t="s">
        <v>30</v>
      </c>
      <c r="C48" s="8" t="s">
        <v>32</v>
      </c>
      <c r="D48" s="86">
        <v>41.900000000000006</v>
      </c>
      <c r="E48" s="86">
        <v>85.7</v>
      </c>
      <c r="F48" s="86">
        <v>239.70000000000002</v>
      </c>
      <c r="G48" s="86">
        <v>365.3</v>
      </c>
      <c r="H48" s="86">
        <v>406.4</v>
      </c>
      <c r="I48" s="86">
        <v>491.90000000000003</v>
      </c>
      <c r="J48" s="86">
        <v>533.4</v>
      </c>
      <c r="K48" s="86">
        <v>572.1</v>
      </c>
      <c r="L48" s="86">
        <v>671.8</v>
      </c>
      <c r="M48" s="86">
        <v>758.09999999999991</v>
      </c>
      <c r="N48" s="86">
        <v>758.09999999999991</v>
      </c>
      <c r="O48" s="86">
        <v>776.19999999999993</v>
      </c>
      <c r="P48" s="86">
        <v>824.3</v>
      </c>
      <c r="Q48" s="86">
        <v>932.9</v>
      </c>
      <c r="R48" s="86">
        <v>791.09999999999991</v>
      </c>
      <c r="S48" s="86">
        <v>824.3</v>
      </c>
      <c r="T48" s="86"/>
      <c r="U48" s="86">
        <v>859.8</v>
      </c>
      <c r="V48" s="86">
        <v>877.8</v>
      </c>
      <c r="W48" s="86">
        <v>895.8</v>
      </c>
      <c r="X48" s="86">
        <v>1124.3000000000002</v>
      </c>
      <c r="Y48" s="66">
        <v>1179.9000000000003</v>
      </c>
      <c r="Z48" s="86">
        <v>1313.3000000000002</v>
      </c>
      <c r="AA48" s="86">
        <v>1470.4000000000005</v>
      </c>
      <c r="AB48" s="93">
        <v>37</v>
      </c>
      <c r="AC48" s="31">
        <v>0.18563188253801782</v>
      </c>
      <c r="AD48" s="8">
        <v>19.07</v>
      </c>
      <c r="AE48" s="8">
        <v>3.54</v>
      </c>
    </row>
    <row r="49" spans="1:31" x14ac:dyDescent="0.25">
      <c r="A49" s="8">
        <v>9005</v>
      </c>
      <c r="B49" s="1" t="s">
        <v>30</v>
      </c>
      <c r="C49" s="8" t="s">
        <v>33</v>
      </c>
      <c r="D49" s="86">
        <v>41.900000000000006</v>
      </c>
      <c r="E49" s="86">
        <v>85.7</v>
      </c>
      <c r="F49" s="86">
        <v>239.70000000000002</v>
      </c>
      <c r="G49" s="86">
        <v>365.3</v>
      </c>
      <c r="H49" s="86">
        <v>406.4</v>
      </c>
      <c r="I49" s="86">
        <v>491.90000000000003</v>
      </c>
      <c r="J49" s="86">
        <v>572.1</v>
      </c>
      <c r="K49" s="86">
        <v>633.4</v>
      </c>
      <c r="L49" s="86">
        <v>671.8</v>
      </c>
      <c r="M49" s="86">
        <v>706.59999999999991</v>
      </c>
      <c r="N49" s="86">
        <v>739.39999999999986</v>
      </c>
      <c r="O49" s="86">
        <v>932.9</v>
      </c>
      <c r="P49" s="86"/>
      <c r="Q49" s="86"/>
      <c r="R49" s="86">
        <v>791.09999999999991</v>
      </c>
      <c r="S49" s="86">
        <v>824.3</v>
      </c>
      <c r="T49" s="86">
        <v>859.8</v>
      </c>
      <c r="U49" s="86"/>
      <c r="V49" s="86">
        <v>877.8</v>
      </c>
      <c r="W49" s="86">
        <v>895.8</v>
      </c>
      <c r="X49" s="86">
        <v>1124.3000000000002</v>
      </c>
      <c r="Y49" s="66">
        <v>1179.9000000000003</v>
      </c>
      <c r="Z49" s="86">
        <v>1470.4000000000005</v>
      </c>
      <c r="AA49" s="86">
        <v>1470.4000000000005</v>
      </c>
      <c r="AB49" s="93">
        <v>37</v>
      </c>
      <c r="AC49" s="31">
        <v>0.30535966149506349</v>
      </c>
      <c r="AD49" s="8">
        <v>14.18</v>
      </c>
      <c r="AE49" s="8">
        <v>4.33</v>
      </c>
    </row>
    <row r="50" spans="1:31" x14ac:dyDescent="0.25">
      <c r="A50" s="8">
        <v>9005</v>
      </c>
      <c r="B50" s="1" t="s">
        <v>30</v>
      </c>
      <c r="C50" s="8" t="s">
        <v>34</v>
      </c>
      <c r="D50" s="86">
        <v>41.900000000000006</v>
      </c>
      <c r="E50" s="86">
        <v>85.7</v>
      </c>
      <c r="F50" s="86">
        <v>239.70000000000002</v>
      </c>
      <c r="G50" s="86">
        <v>365.3</v>
      </c>
      <c r="H50" s="86">
        <v>385.2</v>
      </c>
      <c r="I50" s="86">
        <v>491.90000000000003</v>
      </c>
      <c r="J50" s="86">
        <v>533.4</v>
      </c>
      <c r="K50" s="86">
        <v>592.5</v>
      </c>
      <c r="L50" s="86">
        <v>633.4</v>
      </c>
      <c r="M50" s="86">
        <v>671.8</v>
      </c>
      <c r="N50" s="86">
        <v>671.8</v>
      </c>
      <c r="O50" s="86">
        <v>739.39999999999986</v>
      </c>
      <c r="P50" s="86">
        <v>824.3</v>
      </c>
      <c r="Q50" s="86"/>
      <c r="R50" s="86">
        <v>722.39999999999986</v>
      </c>
      <c r="S50" s="86">
        <v>776.19999999999993</v>
      </c>
      <c r="T50" s="86">
        <v>824.3</v>
      </c>
      <c r="U50" s="86"/>
      <c r="V50" s="86">
        <v>842.19999999999993</v>
      </c>
      <c r="W50" s="86">
        <v>859.8</v>
      </c>
      <c r="X50" s="86">
        <v>1124.3000000000002</v>
      </c>
      <c r="Y50" s="66">
        <v>1179.9000000000003</v>
      </c>
      <c r="Z50" s="86">
        <v>1416.8000000000004</v>
      </c>
      <c r="AA50" s="86">
        <v>1470.4000000000005</v>
      </c>
      <c r="AB50" s="93">
        <v>41</v>
      </c>
      <c r="AC50" s="31">
        <v>0.28917197452229298</v>
      </c>
      <c r="AD50" s="8">
        <v>15.7</v>
      </c>
      <c r="AE50" s="8">
        <v>4.54</v>
      </c>
    </row>
    <row r="51" spans="1:31" x14ac:dyDescent="0.25">
      <c r="A51" s="8">
        <v>9011</v>
      </c>
      <c r="B51" s="18" t="s">
        <v>30</v>
      </c>
      <c r="C51" s="8" t="s">
        <v>31</v>
      </c>
      <c r="D51" s="86">
        <v>41.900000000000006</v>
      </c>
      <c r="E51" s="86">
        <v>85.7</v>
      </c>
      <c r="F51" s="86">
        <v>239.70000000000002</v>
      </c>
      <c r="G51" s="86">
        <v>365.3</v>
      </c>
      <c r="H51" s="86">
        <v>449.5</v>
      </c>
      <c r="I51" s="86">
        <v>491.90000000000003</v>
      </c>
      <c r="J51" s="86">
        <v>572.1</v>
      </c>
      <c r="K51" s="86">
        <v>633.4</v>
      </c>
      <c r="L51" s="86">
        <v>739.39999999999986</v>
      </c>
      <c r="M51" s="86"/>
      <c r="N51" s="86"/>
      <c r="O51" s="86"/>
      <c r="P51" s="86"/>
      <c r="Q51" s="86"/>
      <c r="R51" s="86">
        <v>722.39999999999986</v>
      </c>
      <c r="S51" s="86">
        <v>776.19999999999993</v>
      </c>
      <c r="T51" s="86">
        <v>824.3</v>
      </c>
      <c r="U51" s="86"/>
      <c r="V51" s="86">
        <v>842.19999999999993</v>
      </c>
      <c r="W51" s="86">
        <v>859.8</v>
      </c>
      <c r="X51" s="86">
        <v>1124.3000000000002</v>
      </c>
      <c r="Y51" s="66">
        <v>1179.9000000000003</v>
      </c>
      <c r="Z51" s="86">
        <v>1313.3000000000002</v>
      </c>
      <c r="AA51" s="86">
        <v>1470.4000000000005</v>
      </c>
      <c r="AB51" s="93">
        <v>41</v>
      </c>
      <c r="AC51" s="31">
        <v>0.36961628817541109</v>
      </c>
      <c r="AD51" s="8">
        <v>12.77</v>
      </c>
      <c r="AE51" s="8">
        <v>4.72</v>
      </c>
    </row>
    <row r="52" spans="1:31" x14ac:dyDescent="0.25">
      <c r="A52" s="8">
        <v>9011</v>
      </c>
      <c r="B52" s="18" t="s">
        <v>30</v>
      </c>
      <c r="C52" s="8" t="s">
        <v>32</v>
      </c>
      <c r="D52" s="86">
        <v>41.900000000000006</v>
      </c>
      <c r="E52" s="86">
        <v>85.7</v>
      </c>
      <c r="F52" s="86">
        <v>239.70000000000002</v>
      </c>
      <c r="G52" s="86">
        <v>281.10000000000002</v>
      </c>
      <c r="H52" s="86">
        <v>365.3</v>
      </c>
      <c r="I52" s="86">
        <v>406.4</v>
      </c>
      <c r="J52" s="86">
        <v>533.4</v>
      </c>
      <c r="K52" s="86">
        <v>572.1</v>
      </c>
      <c r="L52" s="86">
        <v>633.4</v>
      </c>
      <c r="M52" s="86">
        <v>653.79999999999995</v>
      </c>
      <c r="N52" s="86">
        <v>671.8</v>
      </c>
      <c r="O52" s="86">
        <v>706.59999999999991</v>
      </c>
      <c r="P52" s="86">
        <v>706.59999999999991</v>
      </c>
      <c r="Q52" s="86">
        <v>739.39999999999986</v>
      </c>
      <c r="R52" s="86">
        <v>722.39999999999986</v>
      </c>
      <c r="S52" s="86">
        <v>776.19999999999993</v>
      </c>
      <c r="T52" s="86">
        <v>824.3</v>
      </c>
      <c r="U52" s="86"/>
      <c r="V52" s="86">
        <v>842.19999999999993</v>
      </c>
      <c r="W52" s="86">
        <v>859.8</v>
      </c>
      <c r="X52" s="86">
        <v>1105.2000000000003</v>
      </c>
      <c r="Y52" s="66">
        <v>1179.9000000000003</v>
      </c>
      <c r="Z52" s="86">
        <v>1416.8000000000004</v>
      </c>
      <c r="AA52" s="86">
        <v>1470.4000000000005</v>
      </c>
      <c r="AB52" s="93">
        <v>41</v>
      </c>
      <c r="AC52" s="31">
        <v>0.25622775800711745</v>
      </c>
      <c r="AD52" s="8">
        <v>14.05</v>
      </c>
      <c r="AE52" s="8">
        <v>3.6</v>
      </c>
    </row>
    <row r="53" spans="1:31" x14ac:dyDescent="0.25">
      <c r="A53" s="8">
        <v>9011</v>
      </c>
      <c r="B53" s="18" t="s">
        <v>30</v>
      </c>
      <c r="C53" s="8" t="s">
        <v>33</v>
      </c>
      <c r="D53" s="86">
        <v>41.900000000000006</v>
      </c>
      <c r="E53" s="86">
        <v>85.7</v>
      </c>
      <c r="F53" s="86">
        <v>239.70000000000002</v>
      </c>
      <c r="G53" s="86">
        <v>365.3</v>
      </c>
      <c r="H53" s="86">
        <v>406.4</v>
      </c>
      <c r="I53" s="86">
        <v>491.90000000000003</v>
      </c>
      <c r="J53" s="86">
        <v>572.1</v>
      </c>
      <c r="K53" s="86">
        <v>671.8</v>
      </c>
      <c r="L53" s="86">
        <v>690.19999999999993</v>
      </c>
      <c r="M53" s="86">
        <v>776.19999999999993</v>
      </c>
      <c r="N53" s="86">
        <v>932.9</v>
      </c>
      <c r="O53" s="86"/>
      <c r="P53" s="86"/>
      <c r="Q53" s="86"/>
      <c r="R53" s="86">
        <v>758.09999999999991</v>
      </c>
      <c r="S53" s="86">
        <v>824.3</v>
      </c>
      <c r="T53" s="86"/>
      <c r="U53" s="86">
        <v>859.8</v>
      </c>
      <c r="V53" s="86">
        <v>877.8</v>
      </c>
      <c r="W53" s="86">
        <v>895.8</v>
      </c>
      <c r="X53" s="86">
        <v>1161.6000000000004</v>
      </c>
      <c r="Y53" s="66">
        <v>1179.9000000000003</v>
      </c>
      <c r="Z53" s="86">
        <v>1416.8000000000004</v>
      </c>
      <c r="AA53" s="86">
        <v>1470.4000000000005</v>
      </c>
      <c r="AB53" s="93">
        <v>39</v>
      </c>
      <c r="AC53" s="31">
        <v>0.44905130007027405</v>
      </c>
      <c r="AD53" s="8">
        <v>14.23</v>
      </c>
      <c r="AE53" s="8">
        <v>6.39</v>
      </c>
    </row>
    <row r="54" spans="1:31" x14ac:dyDescent="0.25">
      <c r="A54" s="8">
        <v>9011</v>
      </c>
      <c r="B54" s="18" t="s">
        <v>30</v>
      </c>
      <c r="C54" s="8" t="s">
        <v>34</v>
      </c>
      <c r="D54" s="86">
        <v>41.900000000000006</v>
      </c>
      <c r="E54" s="86">
        <v>85.7</v>
      </c>
      <c r="F54" s="86">
        <v>239.70000000000002</v>
      </c>
      <c r="G54" s="86">
        <v>365.3</v>
      </c>
      <c r="H54" s="86">
        <v>406.4</v>
      </c>
      <c r="I54" s="86">
        <v>406.4</v>
      </c>
      <c r="J54" s="86">
        <v>491.90000000000003</v>
      </c>
      <c r="K54" s="86">
        <v>572.1</v>
      </c>
      <c r="L54" s="86">
        <v>671.8</v>
      </c>
      <c r="M54" s="86">
        <v>671.8</v>
      </c>
      <c r="N54" s="86">
        <v>739.39999999999986</v>
      </c>
      <c r="O54" s="86">
        <v>824.3</v>
      </c>
      <c r="P54" s="86"/>
      <c r="Q54" s="86"/>
      <c r="R54" s="86">
        <v>722.39999999999986</v>
      </c>
      <c r="S54" s="86">
        <v>776.19999999999993</v>
      </c>
      <c r="T54" s="86">
        <v>824.3</v>
      </c>
      <c r="U54" s="86"/>
      <c r="V54" s="86">
        <v>842.19999999999993</v>
      </c>
      <c r="W54" s="86">
        <v>859.8</v>
      </c>
      <c r="X54" s="86">
        <v>1105.2000000000003</v>
      </c>
      <c r="Y54" s="66">
        <v>1179.9000000000003</v>
      </c>
      <c r="Z54" s="86">
        <v>1313.3000000000002</v>
      </c>
      <c r="AA54" s="86">
        <v>1470.4000000000005</v>
      </c>
      <c r="AB54" s="93">
        <v>41</v>
      </c>
      <c r="AC54" s="31">
        <v>0.30513595166163143</v>
      </c>
      <c r="AD54" s="8">
        <v>13.24</v>
      </c>
      <c r="AE54" s="8">
        <v>4.04</v>
      </c>
    </row>
    <row r="55" spans="1:31" x14ac:dyDescent="0.25">
      <c r="A55" s="8">
        <v>9011</v>
      </c>
      <c r="B55" s="18" t="s">
        <v>30</v>
      </c>
      <c r="C55" s="8" t="s">
        <v>35</v>
      </c>
      <c r="D55" s="86">
        <v>41.900000000000006</v>
      </c>
      <c r="E55" s="86">
        <v>85.7</v>
      </c>
      <c r="F55" s="86">
        <v>239.70000000000002</v>
      </c>
      <c r="G55" s="86">
        <v>385.2</v>
      </c>
      <c r="H55" s="86">
        <v>427.9</v>
      </c>
      <c r="I55" s="86">
        <v>491.90000000000003</v>
      </c>
      <c r="J55" s="86">
        <v>533.4</v>
      </c>
      <c r="K55" s="86">
        <v>572.1</v>
      </c>
      <c r="L55" s="86">
        <v>633.4</v>
      </c>
      <c r="M55" s="86">
        <v>653.79999999999995</v>
      </c>
      <c r="N55" s="86">
        <v>671.8</v>
      </c>
      <c r="O55" s="86">
        <v>932.9</v>
      </c>
      <c r="P55" s="86"/>
      <c r="Q55" s="86"/>
      <c r="R55" s="86">
        <v>739.39999999999986</v>
      </c>
      <c r="S55" s="86">
        <v>776.19999999999993</v>
      </c>
      <c r="T55" s="86">
        <v>824.3</v>
      </c>
      <c r="U55" s="86"/>
      <c r="V55" s="86">
        <v>842.19999999999993</v>
      </c>
      <c r="W55" s="86">
        <v>859.8</v>
      </c>
      <c r="X55" s="86">
        <v>1105.2000000000003</v>
      </c>
      <c r="Y55" s="66">
        <v>1179.9000000000003</v>
      </c>
      <c r="Z55" s="86">
        <v>1313.3000000000002</v>
      </c>
      <c r="AA55" s="86">
        <v>1470.4000000000005</v>
      </c>
      <c r="AB55" s="93">
        <v>40</v>
      </c>
      <c r="AC55" s="31">
        <v>0.30900621118012422</v>
      </c>
      <c r="AD55" s="8">
        <v>12.88</v>
      </c>
      <c r="AE55" s="8">
        <v>3.98</v>
      </c>
    </row>
    <row r="56" spans="1:31" x14ac:dyDescent="0.25">
      <c r="A56" s="8"/>
      <c r="B56" s="18"/>
      <c r="C56" s="8"/>
      <c r="D56" s="86"/>
      <c r="E56" s="86"/>
      <c r="F56" s="86"/>
      <c r="G56" s="86"/>
      <c r="H56" s="86"/>
      <c r="I56" s="86"/>
      <c r="J56" s="86"/>
      <c r="K56" s="86"/>
      <c r="L56" s="86"/>
      <c r="M56" s="86"/>
      <c r="N56" s="86"/>
      <c r="O56" s="86"/>
      <c r="P56" s="86"/>
      <c r="Q56" s="86"/>
      <c r="R56" s="86"/>
      <c r="S56" s="86"/>
      <c r="T56" s="86"/>
      <c r="U56" s="86"/>
      <c r="V56" s="86"/>
      <c r="W56" s="86"/>
      <c r="X56" s="86"/>
      <c r="Y56" s="66"/>
      <c r="Z56" s="86"/>
      <c r="AA56" s="86"/>
      <c r="AB56" s="93"/>
      <c r="AC56" s="31"/>
      <c r="AD56" s="8"/>
      <c r="AE56" s="8"/>
    </row>
    <row r="57" spans="1:31" s="154" customFormat="1" x14ac:dyDescent="0.25">
      <c r="D57" s="95" t="s">
        <v>194</v>
      </c>
      <c r="E57" s="95" t="s">
        <v>195</v>
      </c>
      <c r="F57" s="95" t="s">
        <v>196</v>
      </c>
      <c r="G57" s="95" t="s">
        <v>197</v>
      </c>
      <c r="H57" s="95" t="s">
        <v>198</v>
      </c>
      <c r="I57" s="95" t="s">
        <v>199</v>
      </c>
      <c r="J57" s="95" t="s">
        <v>200</v>
      </c>
      <c r="K57" s="95" t="s">
        <v>201</v>
      </c>
      <c r="L57" s="95" t="s">
        <v>202</v>
      </c>
      <c r="M57" s="95" t="s">
        <v>203</v>
      </c>
      <c r="N57" s="95" t="s">
        <v>204</v>
      </c>
      <c r="O57" s="95" t="s">
        <v>205</v>
      </c>
      <c r="P57" s="95" t="s">
        <v>206</v>
      </c>
      <c r="Q57" s="95" t="s">
        <v>207</v>
      </c>
      <c r="R57" s="95" t="s">
        <v>208</v>
      </c>
      <c r="T57" s="95" t="s">
        <v>209</v>
      </c>
      <c r="V57" s="95" t="s">
        <v>210</v>
      </c>
      <c r="W57" s="95" t="s">
        <v>211</v>
      </c>
      <c r="X57" s="95" t="s">
        <v>212</v>
      </c>
      <c r="Y57" s="95" t="s">
        <v>215</v>
      </c>
      <c r="Z57" s="95" t="s">
        <v>213</v>
      </c>
      <c r="AA57" s="95" t="s">
        <v>214</v>
      </c>
    </row>
    <row r="58" spans="1:31" x14ac:dyDescent="0.25">
      <c r="A58" s="92" t="s">
        <v>0</v>
      </c>
      <c r="B58" s="92" t="s">
        <v>1</v>
      </c>
      <c r="C58" s="92" t="s">
        <v>2</v>
      </c>
      <c r="D58" s="96" t="s">
        <v>156</v>
      </c>
      <c r="E58" s="96" t="s">
        <v>157</v>
      </c>
      <c r="F58" s="96" t="s">
        <v>158</v>
      </c>
      <c r="G58" s="96" t="s">
        <v>159</v>
      </c>
      <c r="H58" s="96" t="s">
        <v>160</v>
      </c>
      <c r="I58" s="96" t="s">
        <v>161</v>
      </c>
      <c r="J58" s="96" t="s">
        <v>162</v>
      </c>
      <c r="K58" s="96" t="s">
        <v>163</v>
      </c>
      <c r="L58" s="96" t="s">
        <v>164</v>
      </c>
      <c r="M58" s="96" t="s">
        <v>165</v>
      </c>
      <c r="N58" s="96" t="s">
        <v>166</v>
      </c>
      <c r="O58" s="96" t="s">
        <v>167</v>
      </c>
      <c r="P58" s="96" t="s">
        <v>168</v>
      </c>
      <c r="Q58" s="96" t="s">
        <v>169</v>
      </c>
      <c r="R58" s="96" t="s">
        <v>170</v>
      </c>
      <c r="S58" s="77" t="s">
        <v>178</v>
      </c>
      <c r="T58" s="96" t="s">
        <v>179</v>
      </c>
      <c r="U58" s="46" t="s">
        <v>180</v>
      </c>
      <c r="V58" s="96" t="s">
        <v>181</v>
      </c>
      <c r="W58" s="96" t="s">
        <v>182</v>
      </c>
      <c r="X58" s="96" t="s">
        <v>184</v>
      </c>
      <c r="Y58" s="96" t="s">
        <v>237</v>
      </c>
      <c r="Z58" s="96" t="s">
        <v>185</v>
      </c>
      <c r="AA58" s="96" t="s">
        <v>238</v>
      </c>
      <c r="AB58" s="97" t="s">
        <v>187</v>
      </c>
      <c r="AC58" s="97" t="s">
        <v>18</v>
      </c>
      <c r="AD58" s="97" t="s">
        <v>12</v>
      </c>
      <c r="AE58" s="97" t="s">
        <v>17</v>
      </c>
    </row>
    <row r="59" spans="1:31" x14ac:dyDescent="0.25">
      <c r="A59" s="8">
        <v>9001</v>
      </c>
      <c r="B59" s="1" t="s">
        <v>23</v>
      </c>
      <c r="C59" s="8" t="s">
        <v>31</v>
      </c>
      <c r="D59" s="42">
        <f>VLOOKUP(D3,'Trial Details 2019'!$Y$1:$AX$80,26,FALSE)</f>
        <v>1.8622222222222224</v>
      </c>
      <c r="E59" s="42">
        <f>VLOOKUP(E3,'Trial Details 2019'!$Y$1:$AX$80,26,FALSE)</f>
        <v>3.8088888888888892</v>
      </c>
      <c r="F59" s="42">
        <f>VLOOKUP(F3,'Trial Details 2019'!$Y$1:$AX$80,26,FALSE)</f>
        <v>8.9823092728835601</v>
      </c>
      <c r="G59" s="42">
        <f>VLOOKUP(G3,'Trial Details 2019'!$Y$1:$AX$80,26,FALSE)</f>
        <v>14.475830967053042</v>
      </c>
      <c r="H59" s="42">
        <f>VLOOKUP(H3,'Trial Details 2019'!$Y$1:$AX$80,26,FALSE)</f>
        <v>15.236447513268653</v>
      </c>
      <c r="I59" s="42">
        <f>VLOOKUP(I3,'Trial Details 2019'!$Y$1:$AX$80,26,FALSE)</f>
        <v>17.707917084150552</v>
      </c>
      <c r="J59" s="42">
        <f>VLOOKUP(J3,'Trial Details 2019'!$Y$1:$AX$80,26,FALSE)</f>
        <v>22.485408823954288</v>
      </c>
      <c r="K59" s="42">
        <f>VLOOKUP(K3,'Trial Details 2019'!$Y$1:$AX$80,26,FALSE)</f>
        <v>24.911846129839443</v>
      </c>
      <c r="L59" s="42">
        <f>VLOOKUP(L3,'Trial Details 2019'!$Y$1:$AX$80,26,FALSE)</f>
        <v>29.177756269499273</v>
      </c>
      <c r="M59" s="42">
        <f>VLOOKUP(M3,'Trial Details 2019'!$Y$1:$AX$80,26,FALSE)</f>
        <v>45.606908437991635</v>
      </c>
      <c r="N59" s="42" t="e">
        <f>VLOOKUP(N3,'Trial Details 2019'!$Y$1:$AX$80,26,FALSE)</f>
        <v>#N/A</v>
      </c>
      <c r="O59" s="42" t="e">
        <f>VLOOKUP(O3,'Trial Details 2019'!$Y$1:$AX$80,26,FALSE)</f>
        <v>#N/A</v>
      </c>
      <c r="P59" s="42" t="e">
        <f>VLOOKUP(P3,'Trial Details 2019'!$Y$1:$AX$80,26,FALSE)</f>
        <v>#N/A</v>
      </c>
      <c r="Q59" s="42" t="e">
        <f>VLOOKUP(Q3,'Trial Details 2019'!$Y$1:$AX$80,26,FALSE)</f>
        <v>#N/A</v>
      </c>
      <c r="R59" s="42">
        <f>VLOOKUP(R3,'Trial Details 2019'!$Y$1:$AX$80,26,FALSE)</f>
        <v>29.941210687882634</v>
      </c>
      <c r="S59" s="42">
        <f>VLOOKUP(S3,'Trial Details 2019'!$Y$1:$AX$80,26,FALSE)</f>
        <v>30.683210476401854</v>
      </c>
      <c r="T59" s="42">
        <f>VLOOKUP(T3,'Trial Details 2019'!$Y$1:$AX$80,26,FALSE)</f>
        <v>35.67241457181828</v>
      </c>
      <c r="U59" s="42" t="e">
        <f>VLOOKUP(U3,'Trial Details 2019'!$Y$1:$AX$80,26,FALSE)</f>
        <v>#N/A</v>
      </c>
      <c r="V59" s="42">
        <f>VLOOKUP(V3,'Trial Details 2019'!$Y$1:$AX$80,26,FALSE)</f>
        <v>45.606908437991635</v>
      </c>
      <c r="W59" s="42">
        <f>VLOOKUP(W3,'Trial Details 2019'!$Y$1:$AX$80,26,FALSE)</f>
        <v>45.606908437991635</v>
      </c>
      <c r="X59" s="42">
        <f>VLOOKUP(X3,'Trial Details 2019'!$Y$1:$AX$80,26,FALSE)</f>
        <v>48.92246399354719</v>
      </c>
      <c r="Y59" s="42">
        <f>VLOOKUP(Y3,'Trial Details 2019'!$Y$1:$AX$80,26,FALSE)</f>
        <v>48.078019549102748</v>
      </c>
      <c r="Z59" s="42">
        <f>VLOOKUP(Z3,'Trial Details 2019'!$Y$1:$AX$80,26,FALSE)</f>
        <v>54.00690843799164</v>
      </c>
      <c r="AA59" s="42">
        <f>VLOOKUP(AA3,'Trial Details 2019'!$Y$1:$AX$80,26,FALSE)</f>
        <v>60.989130660213853</v>
      </c>
      <c r="AB59" s="42">
        <v>39</v>
      </c>
      <c r="AC59" s="42">
        <v>0.14285714285714285</v>
      </c>
      <c r="AD59" s="42">
        <v>10.85</v>
      </c>
      <c r="AE59" s="42">
        <v>1.5499999999999998</v>
      </c>
    </row>
    <row r="60" spans="1:31" x14ac:dyDescent="0.25">
      <c r="A60" s="8">
        <v>9001</v>
      </c>
      <c r="B60" s="1" t="s">
        <v>23</v>
      </c>
      <c r="C60" s="8" t="s">
        <v>32</v>
      </c>
      <c r="D60" s="42">
        <f>VLOOKUP(D4,'Trial Details 2019'!$Y$1:$AX$80,26,FALSE)</f>
        <v>1.8622222222222224</v>
      </c>
      <c r="E60" s="42">
        <f>VLOOKUP(E4,'Trial Details 2019'!$Y$1:$AX$80,26,FALSE)</f>
        <v>3.8088888888888892</v>
      </c>
      <c r="F60" s="42">
        <f>VLOOKUP(F4,'Trial Details 2019'!$Y$1:$AX$80,26,FALSE)</f>
        <v>8.9823092728835601</v>
      </c>
      <c r="G60" s="42">
        <f>VLOOKUP(G4,'Trial Details 2019'!$Y$1:$AX$80,26,FALSE)</f>
        <v>14.475830967053042</v>
      </c>
      <c r="H60" s="42">
        <f>VLOOKUP(H4,'Trial Details 2019'!$Y$1:$AX$80,26,FALSE)</f>
        <v>17.707917084150552</v>
      </c>
      <c r="I60" s="42">
        <f>VLOOKUP(I4,'Trial Details 2019'!$Y$1:$AX$80,26,FALSE)</f>
        <v>19.349801537938323</v>
      </c>
      <c r="J60" s="42">
        <f>VLOOKUP(J4,'Trial Details 2019'!$Y$1:$AX$80,26,FALSE)</f>
        <v>22.485408823954288</v>
      </c>
      <c r="K60" s="42">
        <f>VLOOKUP(K4,'Trial Details 2019'!$Y$1:$AX$80,26,FALSE)</f>
        <v>25.725299707128169</v>
      </c>
      <c r="L60" s="42">
        <f>VLOOKUP(L4,'Trial Details 2019'!$Y$1:$AX$80,26,FALSE)</f>
        <v>26.445776747493934</v>
      </c>
      <c r="M60" s="42">
        <f>VLOOKUP(M4,'Trial Details 2019'!$Y$1:$AX$80,26,FALSE)</f>
        <v>37.249698216348307</v>
      </c>
      <c r="N60" s="42">
        <f>VLOOKUP(N4,'Trial Details 2019'!$Y$1:$AX$80,26,FALSE)</f>
        <v>38.86245743989344</v>
      </c>
      <c r="O60" s="42" t="e">
        <f>VLOOKUP(O4,'Trial Details 2019'!$Y$1:$AX$80,26,FALSE)</f>
        <v>#N/A</v>
      </c>
      <c r="P60" s="42" t="e">
        <f>VLOOKUP(P4,'Trial Details 2019'!$Y$1:$AX$80,26,FALSE)</f>
        <v>#N/A</v>
      </c>
      <c r="Q60" s="42" t="e">
        <f>VLOOKUP(Q4,'Trial Details 2019'!$Y$1:$AX$80,26,FALSE)</f>
        <v>#N/A</v>
      </c>
      <c r="R60" s="42">
        <f>VLOOKUP(R4,'Trial Details 2019'!$Y$1:$AX$80,26,FALSE)</f>
        <v>28.486519673946017</v>
      </c>
      <c r="S60" s="42">
        <f>VLOOKUP(S4,'Trial Details 2019'!$Y$1:$AX$80,26,FALSE)</f>
        <v>30.683210476401854</v>
      </c>
      <c r="T60" s="42">
        <f>VLOOKUP(T4,'Trial Details 2019'!$Y$1:$AX$80,26,FALSE)</f>
        <v>34.155255453762564</v>
      </c>
      <c r="U60" s="42" t="e">
        <f>VLOOKUP(U4,'Trial Details 2019'!$Y$1:$AX$80,26,FALSE)</f>
        <v>#N/A</v>
      </c>
      <c r="V60" s="42">
        <f>VLOOKUP(V4,'Trial Details 2019'!$Y$1:$AX$80,26,FALSE)</f>
        <v>36.457194057368362</v>
      </c>
      <c r="W60" s="42">
        <f>VLOOKUP(W4,'Trial Details 2019'!$Y$1:$AX$80,26,FALSE)</f>
        <v>37.249698216348307</v>
      </c>
      <c r="X60" s="42">
        <f>VLOOKUP(X4,'Trial Details 2019'!$Y$1:$AX$80,26,FALSE)</f>
        <v>46.446908437991638</v>
      </c>
      <c r="Y60" s="42">
        <f>VLOOKUP(Y4,'Trial Details 2019'!$Y$1:$AX$80,26,FALSE)</f>
        <v>48.078019549102748</v>
      </c>
      <c r="Z60" s="42">
        <f>VLOOKUP(Z4,'Trial Details 2019'!$Y$1:$AX$80,26,FALSE)</f>
        <v>54.00690843799164</v>
      </c>
      <c r="AA60" s="42">
        <f>VLOOKUP(AA4,'Trial Details 2019'!$Y$1:$AX$80,26,FALSE)</f>
        <v>60.989130660213853</v>
      </c>
      <c r="AB60" s="42">
        <v>41</v>
      </c>
      <c r="AC60" s="42">
        <v>0.28767123287671231</v>
      </c>
      <c r="AD60" s="42">
        <v>12.41</v>
      </c>
      <c r="AE60" s="42">
        <v>3.57</v>
      </c>
    </row>
    <row r="61" spans="1:31" x14ac:dyDescent="0.25">
      <c r="A61" s="8">
        <v>9001</v>
      </c>
      <c r="B61" s="1" t="s">
        <v>23</v>
      </c>
      <c r="C61" s="8" t="s">
        <v>33</v>
      </c>
      <c r="D61" s="42">
        <f>VLOOKUP(D5,'Trial Details 2019'!$Y$1:$AX$80,26,FALSE)</f>
        <v>1.8622222222222224</v>
      </c>
      <c r="E61" s="42">
        <f>VLOOKUP(E5,'Trial Details 2019'!$Y$1:$AX$80,26,FALSE)</f>
        <v>3.8088888888888892</v>
      </c>
      <c r="F61" s="42">
        <f>VLOOKUP(F5,'Trial Details 2019'!$Y$1:$AX$80,26,FALSE)</f>
        <v>8.9823092728835601</v>
      </c>
      <c r="G61" s="42">
        <f>VLOOKUP(G5,'Trial Details 2019'!$Y$1:$AX$80,26,FALSE)</f>
        <v>14.475830967053042</v>
      </c>
      <c r="H61" s="42">
        <f>VLOOKUP(H5,'Trial Details 2019'!$Y$1:$AX$80,26,FALSE)</f>
        <v>16.048962020813175</v>
      </c>
      <c r="I61" s="42">
        <f>VLOOKUP(I5,'Trial Details 2019'!$Y$1:$AX$80,26,FALSE)</f>
        <v>19.349801537938323</v>
      </c>
      <c r="J61" s="42">
        <f>VLOOKUP(J5,'Trial Details 2019'!$Y$1:$AX$80,26,FALSE)</f>
        <v>22.485408823954288</v>
      </c>
      <c r="K61" s="42">
        <f>VLOOKUP(K5,'Trial Details 2019'!$Y$1:$AX$80,26,FALSE)</f>
        <v>24.911846129839443</v>
      </c>
      <c r="L61" s="42" t="e">
        <f>VLOOKUP(L5,'Trial Details 2019'!$Y$1:$AX$80,26,FALSE)</f>
        <v>#N/A</v>
      </c>
      <c r="M61" s="42">
        <f>VLOOKUP(M5,'Trial Details 2019'!$Y$1:$AX$80,26,FALSE)</f>
        <v>38.86245743989344</v>
      </c>
      <c r="N61" s="42" t="e">
        <f>VLOOKUP(N5,'Trial Details 2019'!$Y$1:$AX$80,26,FALSE)</f>
        <v>#N/A</v>
      </c>
      <c r="O61" s="42" t="e">
        <f>VLOOKUP(O5,'Trial Details 2019'!$Y$1:$AX$80,26,FALSE)</f>
        <v>#N/A</v>
      </c>
      <c r="P61" s="42" t="e">
        <f>VLOOKUP(P5,'Trial Details 2019'!$Y$1:$AX$80,26,FALSE)</f>
        <v>#N/A</v>
      </c>
      <c r="Q61" s="42" t="e">
        <f>VLOOKUP(Q5,'Trial Details 2019'!$Y$1:$AX$80,26,FALSE)</f>
        <v>#N/A</v>
      </c>
      <c r="R61" s="42">
        <f>VLOOKUP(R5,'Trial Details 2019'!$Y$1:$AX$80,26,FALSE)</f>
        <v>27.185104119815691</v>
      </c>
      <c r="S61" s="42">
        <f>VLOOKUP(S5,'Trial Details 2019'!$Y$1:$AX$80,26,FALSE)</f>
        <v>30.683210476401854</v>
      </c>
      <c r="T61" s="42">
        <f>VLOOKUP(T5,'Trial Details 2019'!$Y$1:$AX$80,26,FALSE)</f>
        <v>32.6720855621654</v>
      </c>
      <c r="U61" s="42">
        <f>VLOOKUP(U5,'Trial Details 2019'!$Y$1:$AX$80,26,FALSE)</f>
        <v>34.155255453762564</v>
      </c>
      <c r="V61" s="42">
        <f>VLOOKUP(V5,'Trial Details 2019'!$Y$1:$AX$80,26,FALSE)</f>
        <v>34.912183104815568</v>
      </c>
      <c r="W61" s="42">
        <f>VLOOKUP(W5,'Trial Details 2019'!$Y$1:$AX$80,26,FALSE)</f>
        <v>35.67241457181828</v>
      </c>
      <c r="X61" s="42">
        <f>VLOOKUP(X5,'Trial Details 2019'!$Y$1:$AX$80,26,FALSE)</f>
        <v>45.606908437991635</v>
      </c>
      <c r="Y61" s="42">
        <f>VLOOKUP(Y5,'Trial Details 2019'!$Y$1:$AX$80,26,FALSE)</f>
        <v>48.078019549102748</v>
      </c>
      <c r="Z61" s="42">
        <f>VLOOKUP(Z5,'Trial Details 2019'!$Y$1:$AX$80,26,FALSE)</f>
        <v>54.00690843799164</v>
      </c>
      <c r="AA61" s="42">
        <f>VLOOKUP(AA5,'Trial Details 2019'!$Y$1:$AX$80,26,FALSE)</f>
        <v>60.989130660213853</v>
      </c>
      <c r="AB61" s="42">
        <v>43</v>
      </c>
      <c r="AC61" s="42">
        <v>0.58036573628488919</v>
      </c>
      <c r="AD61" s="42">
        <v>10.39</v>
      </c>
      <c r="AE61" s="42">
        <v>6.0299999999999994</v>
      </c>
    </row>
    <row r="62" spans="1:31" x14ac:dyDescent="0.25">
      <c r="A62" s="8">
        <v>9001</v>
      </c>
      <c r="B62" s="1" t="s">
        <v>23</v>
      </c>
      <c r="C62" s="8" t="s">
        <v>35</v>
      </c>
      <c r="D62" s="42">
        <f>VLOOKUP(D6,'Trial Details 2019'!$Y$1:$AX$80,26,FALSE)</f>
        <v>1.8622222222222224</v>
      </c>
      <c r="E62" s="42">
        <f>VLOOKUP(E6,'Trial Details 2019'!$Y$1:$AX$80,26,FALSE)</f>
        <v>3.8088888888888892</v>
      </c>
      <c r="F62" s="42">
        <f>VLOOKUP(F6,'Trial Details 2019'!$Y$1:$AX$80,26,FALSE)</f>
        <v>8.9823092728835601</v>
      </c>
      <c r="G62" s="42">
        <f>VLOOKUP(G6,'Trial Details 2019'!$Y$1:$AX$80,26,FALSE)</f>
        <v>14.475830967053042</v>
      </c>
      <c r="H62" s="42">
        <f>VLOOKUP(H6,'Trial Details 2019'!$Y$1:$AX$80,26,FALSE)</f>
        <v>16.048962020813175</v>
      </c>
      <c r="I62" s="42">
        <f>VLOOKUP(I6,'Trial Details 2019'!$Y$1:$AX$80,26,FALSE)</f>
        <v>19.349801537938323</v>
      </c>
      <c r="J62" s="42">
        <f>VLOOKUP(J6,'Trial Details 2019'!$Y$1:$AX$80,26,FALSE)</f>
        <v>22.485408823954288</v>
      </c>
      <c r="K62" s="42">
        <f>VLOOKUP(K6,'Trial Details 2019'!$Y$1:$AX$80,26,FALSE)</f>
        <v>24.911846129839443</v>
      </c>
      <c r="L62" s="42">
        <f>VLOOKUP(L6,'Trial Details 2019'!$Y$1:$AX$80,26,FALSE)</f>
        <v>26.445776747493934</v>
      </c>
      <c r="M62" s="42">
        <f>VLOOKUP(M6,'Trial Details 2019'!$Y$1:$AX$80,26,FALSE)</f>
        <v>37.249698216348307</v>
      </c>
      <c r="N62" s="42">
        <f>VLOOKUP(N6,'Trial Details 2019'!$Y$1:$AX$80,26,FALSE)</f>
        <v>38.86245743989344</v>
      </c>
      <c r="O62" s="42" t="e">
        <f>VLOOKUP(O6,'Trial Details 2019'!$Y$1:$AX$80,26,FALSE)</f>
        <v>#N/A</v>
      </c>
      <c r="P62" s="42" t="e">
        <f>VLOOKUP(P6,'Trial Details 2019'!$Y$1:$AX$80,26,FALSE)</f>
        <v>#N/A</v>
      </c>
      <c r="Q62" s="42" t="e">
        <f>VLOOKUP(Q6,'Trial Details 2019'!$Y$1:$AX$80,26,FALSE)</f>
        <v>#N/A</v>
      </c>
      <c r="R62" s="42">
        <f>VLOOKUP(R6,'Trial Details 2019'!$Y$1:$AX$80,26,FALSE)</f>
        <v>27.846648716779033</v>
      </c>
      <c r="S62" s="42">
        <f>VLOOKUP(S6,'Trial Details 2019'!$Y$1:$AX$80,26,FALSE)</f>
        <v>30.683210476401854</v>
      </c>
      <c r="T62" s="42">
        <f>VLOOKUP(T6,'Trial Details 2019'!$Y$1:$AX$80,26,FALSE)</f>
        <v>34.155255453762564</v>
      </c>
      <c r="U62" s="42">
        <f>VLOOKUP(U6,'Trial Details 2019'!$Y$1:$AX$80,26,FALSE)</f>
        <v>34.912183104815568</v>
      </c>
      <c r="V62" s="42">
        <f>VLOOKUP(V6,'Trial Details 2019'!$Y$1:$AX$80,26,FALSE)</f>
        <v>34.912183104815568</v>
      </c>
      <c r="W62" s="42">
        <f>VLOOKUP(W6,'Trial Details 2019'!$Y$1:$AX$80,26,FALSE)</f>
        <v>35.67241457181828</v>
      </c>
      <c r="X62" s="42">
        <f>VLOOKUP(X6,'Trial Details 2019'!$Y$1:$AX$80,26,FALSE)</f>
        <v>46.446908437991638</v>
      </c>
      <c r="Y62" s="42">
        <f>VLOOKUP(Y6,'Trial Details 2019'!$Y$1:$AX$80,26,FALSE)</f>
        <v>48.078019549102748</v>
      </c>
      <c r="Z62" s="42">
        <f>VLOOKUP(Z6,'Trial Details 2019'!$Y$1:$AX$80,26,FALSE)</f>
        <v>54.00690843799164</v>
      </c>
      <c r="AA62" s="42">
        <f>VLOOKUP(AA6,'Trial Details 2019'!$Y$1:$AX$80,26,FALSE)</f>
        <v>60.989130660213853</v>
      </c>
      <c r="AB62" s="42">
        <v>42</v>
      </c>
      <c r="AC62" s="42">
        <v>0.38461538461538458</v>
      </c>
      <c r="AD62" s="42">
        <v>13.13</v>
      </c>
      <c r="AE62" s="42">
        <v>5.05</v>
      </c>
    </row>
    <row r="63" spans="1:31" x14ac:dyDescent="0.25">
      <c r="A63" s="8">
        <v>9008</v>
      </c>
      <c r="B63" s="1" t="s">
        <v>23</v>
      </c>
      <c r="C63" s="8" t="s">
        <v>31</v>
      </c>
      <c r="D63" s="42">
        <f>VLOOKUP(D7,'Trial Details 2019'!$Y$1:$AX$80,26,FALSE)</f>
        <v>1.8622222222222224</v>
      </c>
      <c r="E63" s="42">
        <f>VLOOKUP(E7,'Trial Details 2019'!$Y$1:$AX$80,26,FALSE)</f>
        <v>3.8088888888888892</v>
      </c>
      <c r="F63" s="42">
        <f>VLOOKUP(F7,'Trial Details 2019'!$Y$1:$AX$80,26,FALSE)</f>
        <v>8.9823092728835601</v>
      </c>
      <c r="G63" s="42">
        <f>VLOOKUP(G7,'Trial Details 2019'!$Y$1:$AX$80,26,FALSE)</f>
        <v>14.475830967053042</v>
      </c>
      <c r="H63" s="42">
        <f>VLOOKUP(H7,'Trial Details 2019'!$Y$1:$AX$80,26,FALSE)</f>
        <v>15.236447513268653</v>
      </c>
      <c r="I63" s="42">
        <f>VLOOKUP(I7,'Trial Details 2019'!$Y$1:$AX$80,26,FALSE)</f>
        <v>19.349801537938323</v>
      </c>
      <c r="J63" s="42">
        <f>VLOOKUP(J7,'Trial Details 2019'!$Y$1:$AX$80,26,FALSE)</f>
        <v>22.485408823954288</v>
      </c>
      <c r="K63" s="42">
        <f>VLOOKUP(K7,'Trial Details 2019'!$Y$1:$AX$80,26,FALSE)</f>
        <v>26.445776747493934</v>
      </c>
      <c r="L63" s="42">
        <f>VLOOKUP(L7,'Trial Details 2019'!$Y$1:$AX$80,26,FALSE)</f>
        <v>29.177756269499273</v>
      </c>
      <c r="M63" s="42">
        <f>VLOOKUP(M7,'Trial Details 2019'!$Y$1:$AX$80,26,FALSE)</f>
        <v>35.67241457181828</v>
      </c>
      <c r="N63" s="42">
        <f>VLOOKUP(N7,'Trial Details 2019'!$Y$1:$AX$80,26,FALSE)</f>
        <v>37.249698216348307</v>
      </c>
      <c r="O63" s="42" t="e">
        <f>VLOOKUP(O7,'Trial Details 2019'!$Y$1:$AX$80,26,FALSE)</f>
        <v>#N/A</v>
      </c>
      <c r="P63" s="42" t="e">
        <f>VLOOKUP(P7,'Trial Details 2019'!$Y$1:$AX$80,26,FALSE)</f>
        <v>#N/A</v>
      </c>
      <c r="Q63" s="42" t="e">
        <f>VLOOKUP(Q7,'Trial Details 2019'!$Y$1:$AX$80,26,FALSE)</f>
        <v>#N/A</v>
      </c>
      <c r="R63" s="42">
        <f>VLOOKUP(R7,'Trial Details 2019'!$Y$1:$AX$80,26,FALSE)</f>
        <v>28.486519673946017</v>
      </c>
      <c r="S63" s="42">
        <f>VLOOKUP(S7,'Trial Details 2019'!$Y$1:$AX$80,26,FALSE)</f>
        <v>30.683210476401854</v>
      </c>
      <c r="T63" s="42">
        <f>VLOOKUP(T7,'Trial Details 2019'!$Y$1:$AX$80,26,FALSE)</f>
        <v>32.6720855621654</v>
      </c>
      <c r="U63" s="42">
        <f>VLOOKUP(U7,'Trial Details 2019'!$Y$1:$AX$80,26,FALSE)</f>
        <v>34.155255453762564</v>
      </c>
      <c r="V63" s="42">
        <f>VLOOKUP(V7,'Trial Details 2019'!$Y$1:$AX$80,26,FALSE)</f>
        <v>34.912183104815568</v>
      </c>
      <c r="W63" s="42">
        <f>VLOOKUP(W7,'Trial Details 2019'!$Y$1:$AX$80,26,FALSE)</f>
        <v>35.67241457181828</v>
      </c>
      <c r="X63" s="42">
        <f>VLOOKUP(X7,'Trial Details 2019'!$Y$1:$AX$80,26,FALSE)</f>
        <v>46.446908437991638</v>
      </c>
      <c r="Y63" s="42">
        <f>VLOOKUP(Y7,'Trial Details 2019'!$Y$1:$AX$80,26,FALSE)</f>
        <v>48.078019549102748</v>
      </c>
      <c r="Z63" s="42">
        <f>VLOOKUP(Z7,'Trial Details 2019'!$Y$1:$AX$80,26,FALSE)</f>
        <v>56.264686215769416</v>
      </c>
      <c r="AA63" s="42">
        <f>VLOOKUP(AA7,'Trial Details 2019'!$Y$1:$AX$80,26,FALSE)</f>
        <v>60.989130660213853</v>
      </c>
      <c r="AB63" s="42">
        <v>41</v>
      </c>
      <c r="AC63" s="42">
        <v>0.23963457484188336</v>
      </c>
      <c r="AD63" s="42">
        <v>14.23</v>
      </c>
      <c r="AE63" s="42">
        <v>3.41</v>
      </c>
    </row>
    <row r="64" spans="1:31" x14ac:dyDescent="0.25">
      <c r="A64" s="8">
        <v>9008</v>
      </c>
      <c r="B64" s="1" t="s">
        <v>23</v>
      </c>
      <c r="C64" s="8" t="s">
        <v>32</v>
      </c>
      <c r="D64" s="42">
        <f>VLOOKUP(D8,'Trial Details 2019'!$Y$1:$AX$80,26,FALSE)</f>
        <v>1.8622222222222224</v>
      </c>
      <c r="E64" s="42">
        <f>VLOOKUP(E8,'Trial Details 2019'!$Y$1:$AX$80,26,FALSE)</f>
        <v>3.8088888888888892</v>
      </c>
      <c r="F64" s="42">
        <f>VLOOKUP(F8,'Trial Details 2019'!$Y$1:$AX$80,26,FALSE)</f>
        <v>8.9823092728835601</v>
      </c>
      <c r="G64" s="42">
        <f>VLOOKUP(G8,'Trial Details 2019'!$Y$1:$AX$80,26,FALSE)</f>
        <v>14.475830967053042</v>
      </c>
      <c r="H64" s="42">
        <f>VLOOKUP(H8,'Trial Details 2019'!$Y$1:$AX$80,26,FALSE)</f>
        <v>15.236447513268653</v>
      </c>
      <c r="I64" s="42">
        <f>VLOOKUP(I8,'Trial Details 2019'!$Y$1:$AX$80,26,FALSE)</f>
        <v>19.349801537938323</v>
      </c>
      <c r="J64" s="42">
        <f>VLOOKUP(J8,'Trial Details 2019'!$Y$1:$AX$80,26,FALSE)</f>
        <v>22.485408823954288</v>
      </c>
      <c r="K64" s="42">
        <f>VLOOKUP(K8,'Trial Details 2019'!$Y$1:$AX$80,26,FALSE)</f>
        <v>24.911846129839443</v>
      </c>
      <c r="L64" s="42">
        <f>VLOOKUP(L8,'Trial Details 2019'!$Y$1:$AX$80,26,FALSE)</f>
        <v>29.177756269499273</v>
      </c>
      <c r="M64" s="42">
        <f>VLOOKUP(M8,'Trial Details 2019'!$Y$1:$AX$80,26,FALSE)</f>
        <v>35.67241457181828</v>
      </c>
      <c r="N64" s="42">
        <f>VLOOKUP(N8,'Trial Details 2019'!$Y$1:$AX$80,26,FALSE)</f>
        <v>37.249698216348307</v>
      </c>
      <c r="O64" s="42" t="e">
        <f>VLOOKUP(O8,'Trial Details 2019'!$Y$1:$AX$80,26,FALSE)</f>
        <v>#N/A</v>
      </c>
      <c r="P64" s="42" t="e">
        <f>VLOOKUP(P8,'Trial Details 2019'!$Y$1:$AX$80,26,FALSE)</f>
        <v>#N/A</v>
      </c>
      <c r="Q64" s="42" t="e">
        <f>VLOOKUP(Q8,'Trial Details 2019'!$Y$1:$AX$80,26,FALSE)</f>
        <v>#N/A</v>
      </c>
      <c r="R64" s="42">
        <f>VLOOKUP(R8,'Trial Details 2019'!$Y$1:$AX$80,26,FALSE)</f>
        <v>29.177756269499273</v>
      </c>
      <c r="S64" s="42" t="e">
        <f>VLOOKUP(S8,'Trial Details 2019'!$Y$1:$AX$80,26,FALSE)</f>
        <v>#N/A</v>
      </c>
      <c r="T64" s="42">
        <f>VLOOKUP(T8,'Trial Details 2019'!$Y$1:$AX$80,26,FALSE)</f>
        <v>30.683210476401854</v>
      </c>
      <c r="U64" s="42">
        <f>VLOOKUP(U8,'Trial Details 2019'!$Y$1:$AX$80,26,FALSE)</f>
        <v>32.6720855621654</v>
      </c>
      <c r="V64" s="42">
        <f>VLOOKUP(V8,'Trial Details 2019'!$Y$1:$AX$80,26,FALSE)</f>
        <v>33.418344204060112</v>
      </c>
      <c r="W64" s="42">
        <f>VLOOKUP(W8,'Trial Details 2019'!$Y$1:$AX$80,26,FALSE)</f>
        <v>34.155255453762564</v>
      </c>
      <c r="X64" s="42">
        <f>VLOOKUP(X8,'Trial Details 2019'!$Y$1:$AX$80,26,FALSE)</f>
        <v>47.264686215769416</v>
      </c>
      <c r="Y64" s="42">
        <f>VLOOKUP(Y8,'Trial Details 2019'!$Y$1:$AX$80,26,FALSE)</f>
        <v>48.078019549102748</v>
      </c>
      <c r="Z64" s="42">
        <f>VLOOKUP(Z8,'Trial Details 2019'!$Y$1:$AX$80,26,FALSE)</f>
        <v>49.749130660213858</v>
      </c>
      <c r="AA64" s="42">
        <f>VLOOKUP(AA8,'Trial Details 2019'!$Y$1:$AX$80,26,FALSE)</f>
        <v>60.989130660213853</v>
      </c>
      <c r="AB64" s="42">
        <v>40</v>
      </c>
      <c r="AC64" s="42">
        <v>0.15981735159817351</v>
      </c>
      <c r="AD64" s="42">
        <v>13.14</v>
      </c>
      <c r="AE64" s="42">
        <v>2.1</v>
      </c>
    </row>
    <row r="65" spans="1:31" x14ac:dyDescent="0.25">
      <c r="A65" s="8">
        <v>9008</v>
      </c>
      <c r="B65" s="1" t="s">
        <v>23</v>
      </c>
      <c r="C65" s="8" t="s">
        <v>33</v>
      </c>
      <c r="D65" s="42">
        <f>VLOOKUP(D9,'Trial Details 2019'!$Y$1:$AX$80,26,FALSE)</f>
        <v>1.8622222222222224</v>
      </c>
      <c r="E65" s="42">
        <f>VLOOKUP(E9,'Trial Details 2019'!$Y$1:$AX$80,26,FALSE)</f>
        <v>3.8088888888888892</v>
      </c>
      <c r="F65" s="42">
        <f>VLOOKUP(F9,'Trial Details 2019'!$Y$1:$AX$80,26,FALSE)</f>
        <v>8.9823092728835601</v>
      </c>
      <c r="G65" s="42">
        <f>VLOOKUP(G9,'Trial Details 2019'!$Y$1:$AX$80,26,FALSE)</f>
        <v>14.475830967053042</v>
      </c>
      <c r="H65" s="42">
        <f>VLOOKUP(H9,'Trial Details 2019'!$Y$1:$AX$80,26,FALSE)</f>
        <v>16.048962020813175</v>
      </c>
      <c r="I65" s="42">
        <f>VLOOKUP(I9,'Trial Details 2019'!$Y$1:$AX$80,26,FALSE)</f>
        <v>17.707917084150552</v>
      </c>
      <c r="J65" s="42">
        <f>VLOOKUP(J9,'Trial Details 2019'!$Y$1:$AX$80,26,FALSE)</f>
        <v>22.485408823954288</v>
      </c>
      <c r="K65" s="42">
        <f>VLOOKUP(K9,'Trial Details 2019'!$Y$1:$AX$80,26,FALSE)</f>
        <v>24.911846129839443</v>
      </c>
      <c r="L65" s="42">
        <f>VLOOKUP(L9,'Trial Details 2019'!$Y$1:$AX$80,26,FALSE)</f>
        <v>26.445776747493934</v>
      </c>
      <c r="M65" s="42">
        <f>VLOOKUP(M9,'Trial Details 2019'!$Y$1:$AX$80,26,FALSE)</f>
        <v>27.846648716779033</v>
      </c>
      <c r="N65" s="42">
        <f>VLOOKUP(N9,'Trial Details 2019'!$Y$1:$AX$80,26,FALSE)</f>
        <v>29.177756269499273</v>
      </c>
      <c r="O65" s="42">
        <f>VLOOKUP(O9,'Trial Details 2019'!$Y$1:$AX$80,26,FALSE)</f>
        <v>32.6720855621654</v>
      </c>
      <c r="P65" s="42" t="e">
        <f>VLOOKUP(P9,'Trial Details 2019'!$Y$1:$AX$80,26,FALSE)</f>
        <v>#N/A</v>
      </c>
      <c r="Q65" s="42" t="e">
        <f>VLOOKUP(Q9,'Trial Details 2019'!$Y$1:$AX$80,26,FALSE)</f>
        <v>#N/A</v>
      </c>
      <c r="R65" s="42">
        <f>VLOOKUP(R9,'Trial Details 2019'!$Y$1:$AX$80,26,FALSE)</f>
        <v>27.846648716779033</v>
      </c>
      <c r="S65" s="42">
        <f>VLOOKUP(S9,'Trial Details 2019'!$Y$1:$AX$80,26,FALSE)</f>
        <v>30.683210476401854</v>
      </c>
      <c r="T65" s="42">
        <f>VLOOKUP(T9,'Trial Details 2019'!$Y$1:$AX$80,26,FALSE)</f>
        <v>32.6720855621654</v>
      </c>
      <c r="U65" s="42">
        <f>VLOOKUP(U9,'Trial Details 2019'!$Y$1:$AX$80,26,FALSE)</f>
        <v>34.155255453762564</v>
      </c>
      <c r="V65" s="42">
        <f>VLOOKUP(V9,'Trial Details 2019'!$Y$1:$AX$80,26,FALSE)</f>
        <v>34.912183104815568</v>
      </c>
      <c r="W65" s="42">
        <f>VLOOKUP(W9,'Trial Details 2019'!$Y$1:$AX$80,26,FALSE)</f>
        <v>35.67241457181828</v>
      </c>
      <c r="X65" s="42">
        <f>VLOOKUP(X9,'Trial Details 2019'!$Y$1:$AX$80,26,FALSE)</f>
        <v>45.606908437991635</v>
      </c>
      <c r="Y65" s="42">
        <f>VLOOKUP(Y9,'Trial Details 2019'!$Y$1:$AX$80,26,FALSE)</f>
        <v>48.078019549102748</v>
      </c>
      <c r="Z65" s="42">
        <f>VLOOKUP(Z9,'Trial Details 2019'!$Y$1:$AX$80,26,FALSE)</f>
        <v>49.749130660213858</v>
      </c>
      <c r="AA65" s="42">
        <f>VLOOKUP(AA9,'Trial Details 2019'!$Y$1:$AX$80,26,FALSE)</f>
        <v>60.989130660213853</v>
      </c>
      <c r="AB65" s="42">
        <v>42</v>
      </c>
      <c r="AC65" s="42">
        <v>0.33877551020408164</v>
      </c>
      <c r="AD65" s="42">
        <v>12.25</v>
      </c>
      <c r="AE65" s="42">
        <v>4.1500000000000004</v>
      </c>
    </row>
    <row r="66" spans="1:31" x14ac:dyDescent="0.25">
      <c r="A66" s="8">
        <v>9008</v>
      </c>
      <c r="B66" s="1" t="s">
        <v>23</v>
      </c>
      <c r="C66" s="8" t="s">
        <v>34</v>
      </c>
      <c r="D66" s="42">
        <f>VLOOKUP(D10,'Trial Details 2019'!$Y$1:$AX$80,26,FALSE)</f>
        <v>1.8622222222222224</v>
      </c>
      <c r="E66" s="42">
        <f>VLOOKUP(E10,'Trial Details 2019'!$Y$1:$AX$80,26,FALSE)</f>
        <v>3.8088888888888892</v>
      </c>
      <c r="F66" s="42">
        <f>VLOOKUP(F10,'Trial Details 2019'!$Y$1:$AX$80,26,FALSE)</f>
        <v>8.9823092728835601</v>
      </c>
      <c r="G66" s="42">
        <f>VLOOKUP(G10,'Trial Details 2019'!$Y$1:$AX$80,26,FALSE)</f>
        <v>14.475830967053042</v>
      </c>
      <c r="H66" s="42">
        <f>VLOOKUP(H10,'Trial Details 2019'!$Y$1:$AX$80,26,FALSE)</f>
        <v>17.707917084150552</v>
      </c>
      <c r="I66" s="42">
        <f>VLOOKUP(I10,'Trial Details 2019'!$Y$1:$AX$80,26,FALSE)</f>
        <v>20.967009486986072</v>
      </c>
      <c r="J66" s="42">
        <f>VLOOKUP(J10,'Trial Details 2019'!$Y$1:$AX$80,26,FALSE)</f>
        <v>22.485408823954288</v>
      </c>
      <c r="K66" s="42">
        <f>VLOOKUP(K10,'Trial Details 2019'!$Y$1:$AX$80,26,FALSE)</f>
        <v>26.445776747493934</v>
      </c>
      <c r="L66" s="42">
        <f>VLOOKUP(L10,'Trial Details 2019'!$Y$1:$AX$80,26,FALSE)</f>
        <v>29.177756269499273</v>
      </c>
      <c r="M66" s="42">
        <f>VLOOKUP(M10,'Trial Details 2019'!$Y$1:$AX$80,26,FALSE)</f>
        <v>35.67241457181828</v>
      </c>
      <c r="N66" s="42">
        <f>VLOOKUP(N10,'Trial Details 2019'!$Y$1:$AX$80,26,FALSE)</f>
        <v>37.249698216348307</v>
      </c>
      <c r="O66" s="42" t="e">
        <f>VLOOKUP(O10,'Trial Details 2019'!$Y$1:$AX$80,26,FALSE)</f>
        <v>#N/A</v>
      </c>
      <c r="P66" s="42" t="e">
        <f>VLOOKUP(P10,'Trial Details 2019'!$Y$1:$AX$80,26,FALSE)</f>
        <v>#N/A</v>
      </c>
      <c r="Q66" s="42" t="e">
        <f>VLOOKUP(Q10,'Trial Details 2019'!$Y$1:$AX$80,26,FALSE)</f>
        <v>#N/A</v>
      </c>
      <c r="R66" s="42">
        <f>VLOOKUP(R10,'Trial Details 2019'!$Y$1:$AX$80,26,FALSE)</f>
        <v>29.941210687882634</v>
      </c>
      <c r="S66" s="42" t="e">
        <f>VLOOKUP(S10,'Trial Details 2019'!$Y$1:$AX$80,26,FALSE)</f>
        <v>#N/A</v>
      </c>
      <c r="T66" s="42">
        <f>VLOOKUP(T10,'Trial Details 2019'!$Y$1:$AX$80,26,FALSE)</f>
        <v>32.6720855621654</v>
      </c>
      <c r="U66" s="42">
        <f>VLOOKUP(U10,'Trial Details 2019'!$Y$1:$AX$80,26,FALSE)</f>
        <v>34.155255453762564</v>
      </c>
      <c r="V66" s="42">
        <f>VLOOKUP(V10,'Trial Details 2019'!$Y$1:$AX$80,26,FALSE)</f>
        <v>36.457194057368362</v>
      </c>
      <c r="W66" s="42">
        <f>VLOOKUP(W10,'Trial Details 2019'!$Y$1:$AX$80,26,FALSE)</f>
        <v>37.249698216348307</v>
      </c>
      <c r="X66" s="42">
        <f>VLOOKUP(X10,'Trial Details 2019'!$Y$1:$AX$80,26,FALSE)</f>
        <v>48.078019549102748</v>
      </c>
      <c r="Y66" s="42">
        <f>VLOOKUP(Y10,'Trial Details 2019'!$Y$1:$AX$80,26,FALSE)</f>
        <v>48.078019549102748</v>
      </c>
      <c r="Z66" s="42">
        <f>VLOOKUP(Z10,'Trial Details 2019'!$Y$1:$AX$80,26,FALSE)</f>
        <v>56.264686215769416</v>
      </c>
      <c r="AA66" s="42">
        <f>VLOOKUP(AA10,'Trial Details 2019'!$Y$1:$AX$80,26,FALSE)</f>
        <v>60.989130660213853</v>
      </c>
      <c r="AB66" s="42">
        <v>39</v>
      </c>
      <c r="AC66" s="42">
        <v>0.51208014142604596</v>
      </c>
      <c r="AD66" s="42">
        <v>16.97</v>
      </c>
      <c r="AE66" s="42">
        <v>8.69</v>
      </c>
    </row>
    <row r="67" spans="1:31" x14ac:dyDescent="0.25">
      <c r="A67" s="8">
        <v>9008</v>
      </c>
      <c r="B67" s="1" t="s">
        <v>23</v>
      </c>
      <c r="C67" s="8" t="s">
        <v>35</v>
      </c>
      <c r="D67" s="42">
        <f>VLOOKUP(D11,'Trial Details 2019'!$Y$1:$AX$80,26,FALSE)</f>
        <v>1.8622222222222224</v>
      </c>
      <c r="E67" s="42">
        <f>VLOOKUP(E11,'Trial Details 2019'!$Y$1:$AX$80,26,FALSE)</f>
        <v>3.8088888888888892</v>
      </c>
      <c r="F67" s="42">
        <f>VLOOKUP(F11,'Trial Details 2019'!$Y$1:$AX$80,26,FALSE)</f>
        <v>8.9823092728835601</v>
      </c>
      <c r="G67" s="42">
        <f>VLOOKUP(G11,'Trial Details 2019'!$Y$1:$AX$80,26,FALSE)</f>
        <v>14.475830967053042</v>
      </c>
      <c r="H67" s="42">
        <f>VLOOKUP(H11,'Trial Details 2019'!$Y$1:$AX$80,26,FALSE)</f>
        <v>16.048962020813175</v>
      </c>
      <c r="I67" s="42">
        <f>VLOOKUP(I11,'Trial Details 2019'!$Y$1:$AX$80,26,FALSE)</f>
        <v>19.349801537938323</v>
      </c>
      <c r="J67" s="42">
        <f>VLOOKUP(J11,'Trial Details 2019'!$Y$1:$AX$80,26,FALSE)</f>
        <v>22.485408823954288</v>
      </c>
      <c r="K67" s="42">
        <f>VLOOKUP(K11,'Trial Details 2019'!$Y$1:$AX$80,26,FALSE)</f>
        <v>24.911846129839443</v>
      </c>
      <c r="L67" s="42">
        <f>VLOOKUP(L11,'Trial Details 2019'!$Y$1:$AX$80,26,FALSE)</f>
        <v>29.177756269499273</v>
      </c>
      <c r="M67" s="42">
        <f>VLOOKUP(M11,'Trial Details 2019'!$Y$1:$AX$80,26,FALSE)</f>
        <v>30.683210476401854</v>
      </c>
      <c r="N67" s="42">
        <f>VLOOKUP(N11,'Trial Details 2019'!$Y$1:$AX$80,26,FALSE)</f>
        <v>32.6720855621654</v>
      </c>
      <c r="O67" s="42" t="e">
        <f>VLOOKUP(O11,'Trial Details 2019'!$Y$1:$AX$80,26,FALSE)</f>
        <v>#N/A</v>
      </c>
      <c r="P67" s="42" t="e">
        <f>VLOOKUP(P11,'Trial Details 2019'!$Y$1:$AX$80,26,FALSE)</f>
        <v>#N/A</v>
      </c>
      <c r="Q67" s="42" t="e">
        <f>VLOOKUP(Q11,'Trial Details 2019'!$Y$1:$AX$80,26,FALSE)</f>
        <v>#N/A</v>
      </c>
      <c r="R67" s="42">
        <f>VLOOKUP(R11,'Trial Details 2019'!$Y$1:$AX$80,26,FALSE)</f>
        <v>29.941210687882634</v>
      </c>
      <c r="S67" s="42">
        <f>VLOOKUP(S11,'Trial Details 2019'!$Y$1:$AX$80,26,FALSE)</f>
        <v>30.683210476401854</v>
      </c>
      <c r="T67" s="42">
        <f>VLOOKUP(T11,'Trial Details 2019'!$Y$1:$AX$80,26,FALSE)</f>
        <v>32.6720855621654</v>
      </c>
      <c r="U67" s="42">
        <f>VLOOKUP(U11,'Trial Details 2019'!$Y$1:$AX$80,26,FALSE)</f>
        <v>32.6720855621654</v>
      </c>
      <c r="V67" s="42">
        <f>VLOOKUP(V11,'Trial Details 2019'!$Y$1:$AX$80,26,FALSE)</f>
        <v>33.418344204060112</v>
      </c>
      <c r="W67" s="42">
        <f>VLOOKUP(W11,'Trial Details 2019'!$Y$1:$AX$80,26,FALSE)</f>
        <v>34.155255453762564</v>
      </c>
      <c r="X67" s="42">
        <f>VLOOKUP(X11,'Trial Details 2019'!$Y$1:$AX$80,26,FALSE)</f>
        <v>45.606908437991635</v>
      </c>
      <c r="Y67" s="42">
        <f>VLOOKUP(Y11,'Trial Details 2019'!$Y$1:$AX$80,26,FALSE)</f>
        <v>48.078019549102748</v>
      </c>
      <c r="Z67" s="42">
        <f>VLOOKUP(Z11,'Trial Details 2019'!$Y$1:$AX$80,26,FALSE)</f>
        <v>49.749130660213858</v>
      </c>
      <c r="AA67" s="42">
        <f>VLOOKUP(AA11,'Trial Details 2019'!$Y$1:$AX$80,26,FALSE)</f>
        <v>60.989130660213853</v>
      </c>
      <c r="AB67" s="42">
        <v>39</v>
      </c>
      <c r="AC67" s="42">
        <v>0.32048192771084338</v>
      </c>
      <c r="AD67" s="42">
        <v>12.45</v>
      </c>
      <c r="AE67" s="42">
        <v>3.99</v>
      </c>
    </row>
    <row r="68" spans="1:31" x14ac:dyDescent="0.25">
      <c r="A68" s="8">
        <v>9010</v>
      </c>
      <c r="B68" s="1" t="s">
        <v>23</v>
      </c>
      <c r="C68" s="8" t="s">
        <v>32</v>
      </c>
      <c r="D68" s="42">
        <f>VLOOKUP(D12,'Trial Details 2019'!$Y$1:$AX$80,26,FALSE)</f>
        <v>1.8622222222222224</v>
      </c>
      <c r="E68" s="42">
        <f>VLOOKUP(E12,'Trial Details 2019'!$Y$1:$AX$80,26,FALSE)</f>
        <v>3.8088888888888892</v>
      </c>
      <c r="F68" s="42">
        <f>VLOOKUP(F12,'Trial Details 2019'!$Y$1:$AX$80,26,FALSE)</f>
        <v>8.9823092728835601</v>
      </c>
      <c r="G68" s="42">
        <f>VLOOKUP(G12,'Trial Details 2019'!$Y$1:$AX$80,26,FALSE)</f>
        <v>14.475830967053042</v>
      </c>
      <c r="H68" s="42">
        <f>VLOOKUP(H12,'Trial Details 2019'!$Y$1:$AX$80,26,FALSE)</f>
        <v>15.236447513268653</v>
      </c>
      <c r="I68" s="42">
        <f>VLOOKUP(I12,'Trial Details 2019'!$Y$1:$AX$80,26,FALSE)</f>
        <v>17.707917084150552</v>
      </c>
      <c r="J68" s="42">
        <f>VLOOKUP(J12,'Trial Details 2019'!$Y$1:$AX$80,26,FALSE)</f>
        <v>20.967009486986072</v>
      </c>
      <c r="K68" s="42">
        <f>VLOOKUP(K12,'Trial Details 2019'!$Y$1:$AX$80,26,FALSE)</f>
        <v>24.911846129839443</v>
      </c>
      <c r="L68" s="42">
        <f>VLOOKUP(L12,'Trial Details 2019'!$Y$1:$AX$80,26,FALSE)</f>
        <v>25.725299707128169</v>
      </c>
      <c r="M68" s="42">
        <f>VLOOKUP(M12,'Trial Details 2019'!$Y$1:$AX$80,26,FALSE)</f>
        <v>26.445776747493934</v>
      </c>
      <c r="N68" s="42" t="e">
        <f>VLOOKUP(N12,'Trial Details 2019'!$Y$1:$AX$80,26,FALSE)</f>
        <v>#N/A</v>
      </c>
      <c r="O68" s="42" t="e">
        <f>VLOOKUP(O12,'Trial Details 2019'!$Y$1:$AX$80,26,FALSE)</f>
        <v>#N/A</v>
      </c>
      <c r="P68" s="42" t="e">
        <f>VLOOKUP(P12,'Trial Details 2019'!$Y$1:$AX$80,26,FALSE)</f>
        <v>#N/A</v>
      </c>
      <c r="Q68" s="42" t="e">
        <f>VLOOKUP(Q12,'Trial Details 2019'!$Y$1:$AX$80,26,FALSE)</f>
        <v>#N/A</v>
      </c>
      <c r="R68" s="42">
        <f>VLOOKUP(R12,'Trial Details 2019'!$Y$1:$AX$80,26,FALSE)</f>
        <v>27.185104119815691</v>
      </c>
      <c r="S68" s="42" t="e">
        <f>VLOOKUP(S12,'Trial Details 2019'!$Y$1:$AX$80,26,FALSE)</f>
        <v>#N/A</v>
      </c>
      <c r="T68" s="42">
        <f>VLOOKUP(T12,'Trial Details 2019'!$Y$1:$AX$80,26,FALSE)</f>
        <v>29.177756269499273</v>
      </c>
      <c r="U68" s="42" t="e">
        <f>VLOOKUP(U12,'Trial Details 2019'!$Y$1:$AX$80,26,FALSE)</f>
        <v>#N/A</v>
      </c>
      <c r="V68" s="42">
        <f>VLOOKUP(V12,'Trial Details 2019'!$Y$1:$AX$80,26,FALSE)</f>
        <v>33.418344204060112</v>
      </c>
      <c r="W68" s="42">
        <f>VLOOKUP(W12,'Trial Details 2019'!$Y$1:$AX$80,26,FALSE)</f>
        <v>34.155255453762564</v>
      </c>
      <c r="X68" s="42">
        <f>VLOOKUP(X12,'Trial Details 2019'!$Y$1:$AX$80,26,FALSE)</f>
        <v>43.10690886638092</v>
      </c>
      <c r="Y68" s="42">
        <f>VLOOKUP(Y12,'Trial Details 2019'!$Y$1:$AX$80,26,FALSE)</f>
        <v>48.078019549102748</v>
      </c>
      <c r="Z68" s="42">
        <f>VLOOKUP(Z12,'Trial Details 2019'!$Y$1:$AX$80,26,FALSE)</f>
        <v>49.749130660213858</v>
      </c>
      <c r="AA68" s="42">
        <f>VLOOKUP(AA12,'Trial Details 2019'!$Y$1:$AX$80,26,FALSE)</f>
        <v>60.989130660213853</v>
      </c>
      <c r="AB68" s="42">
        <v>43</v>
      </c>
      <c r="AC68" s="42">
        <v>0.65062111801242239</v>
      </c>
      <c r="AD68" s="42">
        <v>6.44</v>
      </c>
      <c r="AE68" s="42">
        <v>4.1900000000000004</v>
      </c>
    </row>
    <row r="69" spans="1:31" x14ac:dyDescent="0.25">
      <c r="A69" s="8">
        <v>9010</v>
      </c>
      <c r="B69" s="1" t="s">
        <v>23</v>
      </c>
      <c r="C69" s="8" t="s">
        <v>33</v>
      </c>
      <c r="D69" s="42">
        <f>VLOOKUP(D13,'Trial Details 2019'!$Y$1:$AX$80,26,FALSE)</f>
        <v>1.8622222222222224</v>
      </c>
      <c r="E69" s="42">
        <f>VLOOKUP(E13,'Trial Details 2019'!$Y$1:$AX$80,26,FALSE)</f>
        <v>3.8088888888888892</v>
      </c>
      <c r="F69" s="42">
        <f>VLOOKUP(F13,'Trial Details 2019'!$Y$1:$AX$80,26,FALSE)</f>
        <v>8.9823092728835601</v>
      </c>
      <c r="G69" s="42">
        <f>VLOOKUP(G13,'Trial Details 2019'!$Y$1:$AX$80,26,FALSE)</f>
        <v>14.475830967053042</v>
      </c>
      <c r="H69" s="42">
        <f>VLOOKUP(H13,'Trial Details 2019'!$Y$1:$AX$80,26,FALSE)</f>
        <v>16.048962020813175</v>
      </c>
      <c r="I69" s="42">
        <f>VLOOKUP(I13,'Trial Details 2019'!$Y$1:$AX$80,26,FALSE)</f>
        <v>19.349801537938323</v>
      </c>
      <c r="J69" s="42">
        <f>VLOOKUP(J13,'Trial Details 2019'!$Y$1:$AX$80,26,FALSE)</f>
        <v>22.485408823954288</v>
      </c>
      <c r="K69" s="42">
        <f>VLOOKUP(K13,'Trial Details 2019'!$Y$1:$AX$80,26,FALSE)</f>
        <v>26.445776747493934</v>
      </c>
      <c r="L69" s="42">
        <f>VLOOKUP(L13,'Trial Details 2019'!$Y$1:$AX$80,26,FALSE)</f>
        <v>32.6720855621654</v>
      </c>
      <c r="M69" s="42" t="e">
        <f>VLOOKUP(M13,'Trial Details 2019'!$Y$1:$AX$80,26,FALSE)</f>
        <v>#N/A</v>
      </c>
      <c r="N69" s="42" t="e">
        <f>VLOOKUP(N13,'Trial Details 2019'!$Y$1:$AX$80,26,FALSE)</f>
        <v>#N/A</v>
      </c>
      <c r="O69" s="42" t="e">
        <f>VLOOKUP(O13,'Trial Details 2019'!$Y$1:$AX$80,26,FALSE)</f>
        <v>#N/A</v>
      </c>
      <c r="P69" s="42" t="e">
        <f>VLOOKUP(P13,'Trial Details 2019'!$Y$1:$AX$80,26,FALSE)</f>
        <v>#N/A</v>
      </c>
      <c r="Q69" s="42" t="e">
        <f>VLOOKUP(Q13,'Trial Details 2019'!$Y$1:$AX$80,26,FALSE)</f>
        <v>#N/A</v>
      </c>
      <c r="R69" s="42">
        <f>VLOOKUP(R13,'Trial Details 2019'!$Y$1:$AX$80,26,FALSE)</f>
        <v>29.941210687882634</v>
      </c>
      <c r="S69" s="42" t="e">
        <f>VLOOKUP(S13,'Trial Details 2019'!$Y$1:$AX$80,26,FALSE)</f>
        <v>#N/A</v>
      </c>
      <c r="T69" s="42">
        <f>VLOOKUP(T13,'Trial Details 2019'!$Y$1:$AX$80,26,FALSE)</f>
        <v>32.6720855621654</v>
      </c>
      <c r="U69" s="42" t="e">
        <f>VLOOKUP(U13,'Trial Details 2019'!$Y$1:$AX$80,26,FALSE)</f>
        <v>#N/A</v>
      </c>
      <c r="V69" s="42">
        <f>VLOOKUP(V13,'Trial Details 2019'!$Y$1:$AX$80,26,FALSE)</f>
        <v>33.418344204060112</v>
      </c>
      <c r="W69" s="42">
        <f>VLOOKUP(W13,'Trial Details 2019'!$Y$1:$AX$80,26,FALSE)</f>
        <v>34.155255453762564</v>
      </c>
      <c r="X69" s="42">
        <f>VLOOKUP(X13,'Trial Details 2019'!$Y$1:$AX$80,26,FALSE)</f>
        <v>44.758019549102748</v>
      </c>
      <c r="Y69" s="42">
        <f>VLOOKUP(Y13,'Trial Details 2019'!$Y$1:$AX$80,26,FALSE)</f>
        <v>48.078019549102748</v>
      </c>
      <c r="Z69" s="42">
        <f>VLOOKUP(Z13,'Trial Details 2019'!$Y$1:$AX$80,26,FALSE)</f>
        <v>48.078019549102748</v>
      </c>
      <c r="AA69" s="42">
        <f>VLOOKUP(AA13,'Trial Details 2019'!$Y$1:$AX$80,26,FALSE)</f>
        <v>60.989130660213853</v>
      </c>
      <c r="AB69" s="42">
        <v>39</v>
      </c>
      <c r="AC69" s="42">
        <v>0.39367816091954022</v>
      </c>
      <c r="AD69" s="42">
        <v>13.92</v>
      </c>
      <c r="AE69" s="42">
        <v>5.4799999999999995</v>
      </c>
    </row>
    <row r="70" spans="1:31" x14ac:dyDescent="0.25">
      <c r="A70" s="8">
        <v>9010</v>
      </c>
      <c r="B70" s="1" t="s">
        <v>23</v>
      </c>
      <c r="C70" s="8" t="s">
        <v>34</v>
      </c>
      <c r="D70" s="42">
        <f>VLOOKUP(D14,'Trial Details 2019'!$Y$1:$AX$80,26,FALSE)</f>
        <v>1.8622222222222224</v>
      </c>
      <c r="E70" s="42">
        <f>VLOOKUP(E14,'Trial Details 2019'!$Y$1:$AX$80,26,FALSE)</f>
        <v>3.8088888888888892</v>
      </c>
      <c r="F70" s="42">
        <f>VLOOKUP(F14,'Trial Details 2019'!$Y$1:$AX$80,26,FALSE)</f>
        <v>8.9823092728835601</v>
      </c>
      <c r="G70" s="42">
        <f>VLOOKUP(G14,'Trial Details 2019'!$Y$1:$AX$80,26,FALSE)</f>
        <v>14.475830967053042</v>
      </c>
      <c r="H70" s="42">
        <f>VLOOKUP(H14,'Trial Details 2019'!$Y$1:$AX$80,26,FALSE)</f>
        <v>15.236447513268653</v>
      </c>
      <c r="I70" s="42">
        <f>VLOOKUP(I14,'Trial Details 2019'!$Y$1:$AX$80,26,FALSE)</f>
        <v>17.707917084150552</v>
      </c>
      <c r="J70" s="42">
        <f>VLOOKUP(J14,'Trial Details 2019'!$Y$1:$AX$80,26,FALSE)</f>
        <v>20.967009486986072</v>
      </c>
      <c r="K70" s="42">
        <f>VLOOKUP(K14,'Trial Details 2019'!$Y$1:$AX$80,26,FALSE)</f>
        <v>24.101416457920863</v>
      </c>
      <c r="L70" s="42">
        <f>VLOOKUP(L14,'Trial Details 2019'!$Y$1:$AX$80,26,FALSE)</f>
        <v>24.911846129839443</v>
      </c>
      <c r="M70" s="42">
        <f>VLOOKUP(M14,'Trial Details 2019'!$Y$1:$AX$80,26,FALSE)</f>
        <v>27.185104119815691</v>
      </c>
      <c r="N70" s="42">
        <f>VLOOKUP(N14,'Trial Details 2019'!$Y$1:$AX$80,26,FALSE)</f>
        <v>30.683210476401854</v>
      </c>
      <c r="O70" s="42" t="e">
        <f>VLOOKUP(O14,'Trial Details 2019'!$Y$1:$AX$80,26,FALSE)</f>
        <v>#N/A</v>
      </c>
      <c r="P70" s="42" t="e">
        <f>VLOOKUP(P14,'Trial Details 2019'!$Y$1:$AX$80,26,FALSE)</f>
        <v>#N/A</v>
      </c>
      <c r="Q70" s="42" t="e">
        <f>VLOOKUP(Q14,'Trial Details 2019'!$Y$1:$AX$80,26,FALSE)</f>
        <v>#N/A</v>
      </c>
      <c r="R70" s="42">
        <f>VLOOKUP(R14,'Trial Details 2019'!$Y$1:$AX$80,26,FALSE)</f>
        <v>27.185104119815691</v>
      </c>
      <c r="S70" s="42" t="e">
        <f>VLOOKUP(S14,'Trial Details 2019'!$Y$1:$AX$80,26,FALSE)</f>
        <v>#N/A</v>
      </c>
      <c r="T70" s="42" t="e">
        <f>VLOOKUP(T14,'Trial Details 2019'!$Y$1:$AX$80,26,FALSE)</f>
        <v>#N/A</v>
      </c>
      <c r="U70" s="42">
        <f>VLOOKUP(U14,'Trial Details 2019'!$Y$1:$AX$80,26,FALSE)</f>
        <v>29.177756269499273</v>
      </c>
      <c r="V70" s="42">
        <f>VLOOKUP(V14,'Trial Details 2019'!$Y$1:$AX$80,26,FALSE)</f>
        <v>33.418344204060112</v>
      </c>
      <c r="W70" s="42">
        <f>VLOOKUP(W14,'Trial Details 2019'!$Y$1:$AX$80,26,FALSE)</f>
        <v>34.155255453762564</v>
      </c>
      <c r="X70" s="42">
        <f>VLOOKUP(X14,'Trial Details 2019'!$Y$1:$AX$80,26,FALSE)</f>
        <v>43.10690886638092</v>
      </c>
      <c r="Y70" s="42">
        <f>VLOOKUP(Y14,'Trial Details 2019'!$Y$1:$AX$80,26,FALSE)</f>
        <v>48.078019549102748</v>
      </c>
      <c r="Z70" s="42">
        <f>VLOOKUP(Z14,'Trial Details 2019'!$Y$1:$AX$80,26,FALSE)</f>
        <v>60.989130660213853</v>
      </c>
      <c r="AA70" s="42">
        <f>VLOOKUP(AA14,'Trial Details 2019'!$Y$1:$AX$80,26,FALSE)</f>
        <v>60.989130660213853</v>
      </c>
      <c r="AB70" s="42">
        <v>43</v>
      </c>
      <c r="AC70" s="42">
        <v>0.41997133301481132</v>
      </c>
      <c r="AD70" s="42">
        <v>20.93</v>
      </c>
      <c r="AE70" s="42">
        <v>8.7900000000000009</v>
      </c>
    </row>
    <row r="71" spans="1:31" x14ac:dyDescent="0.25">
      <c r="A71" s="8">
        <v>9010</v>
      </c>
      <c r="B71" s="1" t="s">
        <v>23</v>
      </c>
      <c r="C71" s="8" t="s">
        <v>35</v>
      </c>
      <c r="D71" s="42">
        <f>VLOOKUP(D15,'Trial Details 2019'!$Y$1:$AX$80,26,FALSE)</f>
        <v>1.8622222222222224</v>
      </c>
      <c r="E71" s="42">
        <f>VLOOKUP(E15,'Trial Details 2019'!$Y$1:$AX$80,26,FALSE)</f>
        <v>3.8088888888888892</v>
      </c>
      <c r="F71" s="42">
        <f>VLOOKUP(F15,'Trial Details 2019'!$Y$1:$AX$80,26,FALSE)</f>
        <v>8.9823092728835601</v>
      </c>
      <c r="G71" s="42">
        <f>VLOOKUP(G15,'Trial Details 2019'!$Y$1:$AX$80,26,FALSE)</f>
        <v>14.475830967053042</v>
      </c>
      <c r="H71" s="42">
        <f>VLOOKUP(H15,'Trial Details 2019'!$Y$1:$AX$80,26,FALSE)</f>
        <v>16.048962020813175</v>
      </c>
      <c r="I71" s="42">
        <f>VLOOKUP(I15,'Trial Details 2019'!$Y$1:$AX$80,26,FALSE)</f>
        <v>17.707917084150552</v>
      </c>
      <c r="J71" s="42">
        <f>VLOOKUP(J15,'Trial Details 2019'!$Y$1:$AX$80,26,FALSE)</f>
        <v>22.485408823954288</v>
      </c>
      <c r="K71" s="42">
        <f>VLOOKUP(K15,'Trial Details 2019'!$Y$1:$AX$80,26,FALSE)</f>
        <v>24.911846129839443</v>
      </c>
      <c r="L71" s="42">
        <f>VLOOKUP(L15,'Trial Details 2019'!$Y$1:$AX$80,26,FALSE)</f>
        <v>29.177756269499273</v>
      </c>
      <c r="M71" s="42" t="e">
        <f>VLOOKUP(M15,'Trial Details 2019'!$Y$1:$AX$80,26,FALSE)</f>
        <v>#N/A</v>
      </c>
      <c r="N71" s="42" t="e">
        <f>VLOOKUP(N15,'Trial Details 2019'!$Y$1:$AX$80,26,FALSE)</f>
        <v>#N/A</v>
      </c>
      <c r="O71" s="42" t="e">
        <f>VLOOKUP(O15,'Trial Details 2019'!$Y$1:$AX$80,26,FALSE)</f>
        <v>#N/A</v>
      </c>
      <c r="P71" s="42" t="e">
        <f>VLOOKUP(P15,'Trial Details 2019'!$Y$1:$AX$80,26,FALSE)</f>
        <v>#N/A</v>
      </c>
      <c r="Q71" s="42" t="e">
        <f>VLOOKUP(Q15,'Trial Details 2019'!$Y$1:$AX$80,26,FALSE)</f>
        <v>#N/A</v>
      </c>
      <c r="R71" s="42">
        <f>VLOOKUP(R15,'Trial Details 2019'!$Y$1:$AX$80,26,FALSE)</f>
        <v>26.445776747493934</v>
      </c>
      <c r="S71" s="42">
        <f>VLOOKUP(S15,'Trial Details 2019'!$Y$1:$AX$80,26,FALSE)</f>
        <v>27.846648716779033</v>
      </c>
      <c r="T71" s="42" t="e">
        <f>VLOOKUP(T15,'Trial Details 2019'!$Y$1:$AX$80,26,FALSE)</f>
        <v>#N/A</v>
      </c>
      <c r="U71" s="42" t="e">
        <f>VLOOKUP(U15,'Trial Details 2019'!$Y$1:$AX$80,26,FALSE)</f>
        <v>#N/A</v>
      </c>
      <c r="V71" s="42">
        <f>VLOOKUP(V15,'Trial Details 2019'!$Y$1:$AX$80,26,FALSE)</f>
        <v>28.486519673946017</v>
      </c>
      <c r="W71" s="42">
        <f>VLOOKUP(W15,'Trial Details 2019'!$Y$1:$AX$80,26,FALSE)</f>
        <v>29.177756269499273</v>
      </c>
      <c r="X71" s="42">
        <f>VLOOKUP(X15,'Trial Details 2019'!$Y$1:$AX$80,26,FALSE)</f>
        <v>42.227656681482877</v>
      </c>
      <c r="Y71" s="42">
        <f>VLOOKUP(Y15,'Trial Details 2019'!$Y$1:$AX$80,26,FALSE)</f>
        <v>48.078019549102748</v>
      </c>
      <c r="Z71" s="42">
        <f>VLOOKUP(Z15,'Trial Details 2019'!$Y$1:$AX$80,26,FALSE)</f>
        <v>48.078019549102748</v>
      </c>
      <c r="AA71" s="42">
        <f>VLOOKUP(AA15,'Trial Details 2019'!$Y$1:$AX$80,26,FALSE)</f>
        <v>60.989130660213853</v>
      </c>
      <c r="AB71" s="42">
        <v>44</v>
      </c>
      <c r="AC71" s="42">
        <v>0.55534531693472089</v>
      </c>
      <c r="AD71" s="42">
        <v>10.57</v>
      </c>
      <c r="AE71" s="42">
        <v>5.87</v>
      </c>
    </row>
    <row r="72" spans="1:31" x14ac:dyDescent="0.25">
      <c r="A72" s="8">
        <v>9002</v>
      </c>
      <c r="B72" s="1" t="s">
        <v>28</v>
      </c>
      <c r="C72" s="8" t="s">
        <v>31</v>
      </c>
      <c r="D72" s="42">
        <f>VLOOKUP(D16,'Trial Details 2019'!$Y$1:$AX$80,26,FALSE)</f>
        <v>1.8622222222222224</v>
      </c>
      <c r="E72" s="42">
        <f>VLOOKUP(E16,'Trial Details 2019'!$Y$1:$AX$80,26,FALSE)</f>
        <v>3.8088888888888892</v>
      </c>
      <c r="F72" s="42">
        <f>VLOOKUP(F16,'Trial Details 2019'!$Y$1:$AX$80,26,FALSE)</f>
        <v>9.7157884255530558</v>
      </c>
      <c r="G72" s="42">
        <f>VLOOKUP(G16,'Trial Details 2019'!$Y$1:$AX$80,26,FALSE)</f>
        <v>14.475830967053042</v>
      </c>
      <c r="H72" s="42">
        <f>VLOOKUP(H16,'Trial Details 2019'!$Y$1:$AX$80,26,FALSE)</f>
        <v>15.236447513268653</v>
      </c>
      <c r="I72" s="42">
        <f>VLOOKUP(I16,'Trial Details 2019'!$Y$1:$AX$80,26,FALSE)</f>
        <v>17.707917084150552</v>
      </c>
      <c r="J72" s="42">
        <f>VLOOKUP(J16,'Trial Details 2019'!$Y$1:$AX$80,26,FALSE)</f>
        <v>20.967009486986072</v>
      </c>
      <c r="K72" s="42">
        <f>VLOOKUP(K16,'Trial Details 2019'!$Y$1:$AX$80,26,FALSE)</f>
        <v>22.485408823954288</v>
      </c>
      <c r="L72" s="42">
        <f>VLOOKUP(L16,'Trial Details 2019'!$Y$1:$AX$80,26,FALSE)</f>
        <v>24.911846129839443</v>
      </c>
      <c r="M72" s="42">
        <f>VLOOKUP(M16,'Trial Details 2019'!$Y$1:$AX$80,26,FALSE)</f>
        <v>26.445776747493934</v>
      </c>
      <c r="N72" s="42">
        <f>VLOOKUP(N16,'Trial Details 2019'!$Y$1:$AX$80,26,FALSE)</f>
        <v>27.846648716779033</v>
      </c>
      <c r="O72" s="42">
        <f>VLOOKUP(O16,'Trial Details 2019'!$Y$1:$AX$80,26,FALSE)</f>
        <v>29.177756269499273</v>
      </c>
      <c r="P72" s="42" t="e">
        <f>VLOOKUP(P16,'Trial Details 2019'!$Y$1:$AX$80,26,FALSE)</f>
        <v>#N/A</v>
      </c>
      <c r="Q72" s="42" t="e">
        <f>VLOOKUP(Q16,'Trial Details 2019'!$Y$1:$AX$80,26,FALSE)</f>
        <v>#N/A</v>
      </c>
      <c r="R72" s="42">
        <f>VLOOKUP(R16,'Trial Details 2019'!$Y$1:$AX$80,26,FALSE)</f>
        <v>29.941210687882634</v>
      </c>
      <c r="S72" s="42" t="e">
        <f>VLOOKUP(S16,'Trial Details 2019'!$Y$1:$AX$80,26,FALSE)</f>
        <v>#N/A</v>
      </c>
      <c r="T72" s="42">
        <f>VLOOKUP(T16,'Trial Details 2019'!$Y$1:$AX$80,26,FALSE)</f>
        <v>32.6720855621654</v>
      </c>
      <c r="U72" s="42">
        <f>VLOOKUP(U16,'Trial Details 2019'!$Y$1:$AX$80,26,FALSE)</f>
        <v>34.155255453762564</v>
      </c>
      <c r="V72" s="42">
        <f>VLOOKUP(V16,'Trial Details 2019'!$Y$1:$AX$80,26,FALSE)</f>
        <v>34.912183104815568</v>
      </c>
      <c r="W72" s="42">
        <f>VLOOKUP(W16,'Trial Details 2019'!$Y$1:$AX$80,26,FALSE)</f>
        <v>35.67241457181828</v>
      </c>
      <c r="X72" s="42">
        <f>VLOOKUP(X16,'Trial Details 2019'!$Y$1:$AX$80,26,FALSE)</f>
        <v>46.446908437991638</v>
      </c>
      <c r="Y72" s="42">
        <f>VLOOKUP(Y16,'Trial Details 2019'!$Y$1:$AX$80,26,FALSE)</f>
        <v>48.078019549102748</v>
      </c>
      <c r="Z72" s="42">
        <f>VLOOKUP(Z16,'Trial Details 2019'!$Y$1:$AX$80,26,FALSE)</f>
        <v>54.00690843799164</v>
      </c>
      <c r="AA72" s="42">
        <f>VLOOKUP(AA16,'Trial Details 2019'!$Y$1:$AX$80,26,FALSE)</f>
        <v>60.989130660213853</v>
      </c>
      <c r="AB72" s="42">
        <v>39</v>
      </c>
      <c r="AC72" s="42">
        <v>0.50335570469798663</v>
      </c>
      <c r="AD72" s="42">
        <v>10.43</v>
      </c>
      <c r="AE72" s="42">
        <v>5.25</v>
      </c>
    </row>
    <row r="73" spans="1:31" x14ac:dyDescent="0.25">
      <c r="A73" s="8">
        <v>9002</v>
      </c>
      <c r="B73" s="1" t="s">
        <v>28</v>
      </c>
      <c r="C73" s="8" t="s">
        <v>32</v>
      </c>
      <c r="D73" s="42">
        <f>VLOOKUP(D17,'Trial Details 2019'!$Y$1:$AX$80,26,FALSE)</f>
        <v>1.8622222222222224</v>
      </c>
      <c r="E73" s="42">
        <f>VLOOKUP(E17,'Trial Details 2019'!$Y$1:$AX$80,26,FALSE)</f>
        <v>3.8088888888888892</v>
      </c>
      <c r="F73" s="42">
        <f>VLOOKUP(F17,'Trial Details 2019'!$Y$1:$AX$80,26,FALSE)</f>
        <v>9.7157884255530558</v>
      </c>
      <c r="G73" s="42">
        <f>VLOOKUP(G17,'Trial Details 2019'!$Y$1:$AX$80,26,FALSE)</f>
        <v>11.277712645371919</v>
      </c>
      <c r="H73" s="42">
        <f>VLOOKUP(H17,'Trial Details 2019'!$Y$1:$AX$80,26,FALSE)</f>
        <v>14.475830967053042</v>
      </c>
      <c r="I73" s="42">
        <f>VLOOKUP(I17,'Trial Details 2019'!$Y$1:$AX$80,26,FALSE)</f>
        <v>16.048962020813175</v>
      </c>
      <c r="J73" s="42">
        <f>VLOOKUP(J17,'Trial Details 2019'!$Y$1:$AX$80,26,FALSE)</f>
        <v>19.349801537938323</v>
      </c>
      <c r="K73" s="42">
        <f>VLOOKUP(K17,'Trial Details 2019'!$Y$1:$AX$80,26,FALSE)</f>
        <v>22.485408823954288</v>
      </c>
      <c r="L73" s="42">
        <f>VLOOKUP(L17,'Trial Details 2019'!$Y$1:$AX$80,26,FALSE)</f>
        <v>26.445776747493934</v>
      </c>
      <c r="M73" s="42">
        <f>VLOOKUP(M17,'Trial Details 2019'!$Y$1:$AX$80,26,FALSE)</f>
        <v>27.846648716779033</v>
      </c>
      <c r="N73" s="42">
        <f>VLOOKUP(N17,'Trial Details 2019'!$Y$1:$AX$80,26,FALSE)</f>
        <v>27.846648716779033</v>
      </c>
      <c r="O73" s="42">
        <f>VLOOKUP(O17,'Trial Details 2019'!$Y$1:$AX$80,26,FALSE)</f>
        <v>28.486519673946017</v>
      </c>
      <c r="P73" s="42">
        <f>VLOOKUP(P17,'Trial Details 2019'!$Y$1:$AX$80,26,FALSE)</f>
        <v>29.177756269499273</v>
      </c>
      <c r="Q73" s="42" t="e">
        <f>VLOOKUP(Q17,'Trial Details 2019'!$Y$1:$AX$80,26,FALSE)</f>
        <v>#N/A</v>
      </c>
      <c r="R73" s="42">
        <f>VLOOKUP(R17,'Trial Details 2019'!$Y$1:$AX$80,26,FALSE)</f>
        <v>31.296568388661839</v>
      </c>
      <c r="S73" s="42">
        <f>VLOOKUP(S17,'Trial Details 2019'!$Y$1:$AX$80,26,FALSE)</f>
        <v>32.6720855621654</v>
      </c>
      <c r="T73" s="42">
        <f>VLOOKUP(T17,'Trial Details 2019'!$Y$1:$AX$80,26,FALSE)</f>
        <v>34.155255453762564</v>
      </c>
      <c r="U73" s="42" t="e">
        <f>VLOOKUP(U17,'Trial Details 2019'!$Y$1:$AX$80,26,FALSE)</f>
        <v>#N/A</v>
      </c>
      <c r="V73" s="42">
        <f>VLOOKUP(V17,'Trial Details 2019'!$Y$1:$AX$80,26,FALSE)</f>
        <v>34.912183104815568</v>
      </c>
      <c r="W73" s="42">
        <f>VLOOKUP(W17,'Trial Details 2019'!$Y$1:$AX$80,26,FALSE)</f>
        <v>35.67241457181828</v>
      </c>
      <c r="X73" s="42">
        <f>VLOOKUP(X17,'Trial Details 2019'!$Y$1:$AX$80,26,FALSE)</f>
        <v>45.606908437991635</v>
      </c>
      <c r="Y73" s="42">
        <f>VLOOKUP(Y17,'Trial Details 2019'!$Y$1:$AX$80,26,FALSE)</f>
        <v>48.078019549102748</v>
      </c>
      <c r="Z73" s="42">
        <f>VLOOKUP(Z17,'Trial Details 2019'!$Y$1:$AX$80,26,FALSE)</f>
        <v>54.00690843799164</v>
      </c>
      <c r="AA73" s="42">
        <f>VLOOKUP(AA17,'Trial Details 2019'!$Y$1:$AX$80,26,FALSE)</f>
        <v>60.989130660213853</v>
      </c>
      <c r="AB73" s="42">
        <v>37</v>
      </c>
      <c r="AC73" s="42">
        <v>0.50130890052356025</v>
      </c>
      <c r="AD73" s="42">
        <v>7.64</v>
      </c>
      <c r="AE73" s="42">
        <v>3.83</v>
      </c>
    </row>
    <row r="74" spans="1:31" x14ac:dyDescent="0.25">
      <c r="A74" s="8">
        <v>9002</v>
      </c>
      <c r="B74" s="1" t="s">
        <v>28</v>
      </c>
      <c r="C74" s="8" t="s">
        <v>33</v>
      </c>
      <c r="D74" s="42">
        <f>VLOOKUP(D18,'Trial Details 2019'!$Y$1:$AX$80,26,FALSE)</f>
        <v>1.8622222222222224</v>
      </c>
      <c r="E74" s="42">
        <f>VLOOKUP(E18,'Trial Details 2019'!$Y$1:$AX$80,26,FALSE)</f>
        <v>3.8088888888888892</v>
      </c>
      <c r="F74" s="42">
        <f>VLOOKUP(F18,'Trial Details 2019'!$Y$1:$AX$80,26,FALSE)</f>
        <v>9.7157884255530558</v>
      </c>
      <c r="G74" s="42">
        <f>VLOOKUP(G18,'Trial Details 2019'!$Y$1:$AX$80,26,FALSE)</f>
        <v>14.475830967053042</v>
      </c>
      <c r="H74" s="42">
        <f>VLOOKUP(H18,'Trial Details 2019'!$Y$1:$AX$80,26,FALSE)</f>
        <v>15.236447513268653</v>
      </c>
      <c r="I74" s="42">
        <f>VLOOKUP(I18,'Trial Details 2019'!$Y$1:$AX$80,26,FALSE)</f>
        <v>17.707917084150552</v>
      </c>
      <c r="J74" s="42">
        <f>VLOOKUP(J18,'Trial Details 2019'!$Y$1:$AX$80,26,FALSE)</f>
        <v>20.967009486986072</v>
      </c>
      <c r="K74" s="42">
        <f>VLOOKUP(K18,'Trial Details 2019'!$Y$1:$AX$80,26,FALSE)</f>
        <v>22.485408823954288</v>
      </c>
      <c r="L74" s="42">
        <f>VLOOKUP(L18,'Trial Details 2019'!$Y$1:$AX$80,26,FALSE)</f>
        <v>26.445776747493934</v>
      </c>
      <c r="M74" s="42">
        <f>VLOOKUP(M18,'Trial Details 2019'!$Y$1:$AX$80,26,FALSE)</f>
        <v>29.177756269499273</v>
      </c>
      <c r="N74" s="42">
        <f>VLOOKUP(N18,'Trial Details 2019'!$Y$1:$AX$80,26,FALSE)</f>
        <v>30.683210476401854</v>
      </c>
      <c r="O74" s="42">
        <f>VLOOKUP(O18,'Trial Details 2019'!$Y$1:$AX$80,26,FALSE)</f>
        <v>32.6720855621654</v>
      </c>
      <c r="P74" s="42" t="e">
        <f>VLOOKUP(P18,'Trial Details 2019'!$Y$1:$AX$80,26,FALSE)</f>
        <v>#N/A</v>
      </c>
      <c r="Q74" s="42" t="e">
        <f>VLOOKUP(Q18,'Trial Details 2019'!$Y$1:$AX$80,26,FALSE)</f>
        <v>#N/A</v>
      </c>
      <c r="R74" s="42">
        <f>VLOOKUP(R18,'Trial Details 2019'!$Y$1:$AX$80,26,FALSE)</f>
        <v>29.177756269499273</v>
      </c>
      <c r="S74" s="42">
        <f>VLOOKUP(S18,'Trial Details 2019'!$Y$1:$AX$80,26,FALSE)</f>
        <v>30.683210476401854</v>
      </c>
      <c r="T74" s="42" t="e">
        <f>VLOOKUP(T18,'Trial Details 2019'!$Y$1:$AX$80,26,FALSE)</f>
        <v>#N/A</v>
      </c>
      <c r="U74" s="42">
        <f>VLOOKUP(U18,'Trial Details 2019'!$Y$1:$AX$80,26,FALSE)</f>
        <v>32.6720855621654</v>
      </c>
      <c r="V74" s="42">
        <f>VLOOKUP(V18,'Trial Details 2019'!$Y$1:$AX$80,26,FALSE)</f>
        <v>34.155255453762564</v>
      </c>
      <c r="W74" s="42">
        <f>VLOOKUP(W18,'Trial Details 2019'!$Y$1:$AX$80,26,FALSE)</f>
        <v>35.67241457181828</v>
      </c>
      <c r="X74" s="42">
        <f>VLOOKUP(X18,'Trial Details 2019'!$Y$1:$AX$80,26,FALSE)</f>
        <v>45.606908437991635</v>
      </c>
      <c r="Y74" s="42">
        <f>VLOOKUP(Y18,'Trial Details 2019'!$Y$1:$AX$80,26,FALSE)</f>
        <v>48.078019549102748</v>
      </c>
      <c r="Z74" s="42">
        <f>VLOOKUP(Z18,'Trial Details 2019'!$Y$1:$AX$80,26,FALSE)</f>
        <v>49.749130660213858</v>
      </c>
      <c r="AA74" s="42">
        <f>VLOOKUP(AA18,'Trial Details 2019'!$Y$1:$AX$80,26,FALSE)</f>
        <v>60.989130660213853</v>
      </c>
      <c r="AB74" s="42">
        <v>40</v>
      </c>
      <c r="AC74" s="42">
        <v>0.31289111389236546</v>
      </c>
      <c r="AD74" s="42">
        <v>7.99</v>
      </c>
      <c r="AE74" s="42">
        <v>2.5</v>
      </c>
    </row>
    <row r="75" spans="1:31" x14ac:dyDescent="0.25">
      <c r="A75" s="8">
        <v>9002</v>
      </c>
      <c r="B75" s="1" t="s">
        <v>28</v>
      </c>
      <c r="C75" s="8" t="s">
        <v>34</v>
      </c>
      <c r="D75" s="42">
        <f>VLOOKUP(D19,'Trial Details 2019'!$Y$1:$AX$80,26,FALSE)</f>
        <v>1.8622222222222224</v>
      </c>
      <c r="E75" s="42">
        <f>VLOOKUP(E19,'Trial Details 2019'!$Y$1:$AX$80,26,FALSE)</f>
        <v>3.8088888888888892</v>
      </c>
      <c r="F75" s="42">
        <f>VLOOKUP(F19,'Trial Details 2019'!$Y$1:$AX$80,26,FALSE)</f>
        <v>9.7157884255530558</v>
      </c>
      <c r="G75" s="42">
        <f>VLOOKUP(G19,'Trial Details 2019'!$Y$1:$AX$80,26,FALSE)</f>
        <v>14.475830967053042</v>
      </c>
      <c r="H75" s="42">
        <f>VLOOKUP(H19,'Trial Details 2019'!$Y$1:$AX$80,26,FALSE)</f>
        <v>17.707917084150552</v>
      </c>
      <c r="I75" s="42">
        <f>VLOOKUP(I19,'Trial Details 2019'!$Y$1:$AX$80,26,FALSE)</f>
        <v>19.349801537938323</v>
      </c>
      <c r="J75" s="42">
        <f>VLOOKUP(J19,'Trial Details 2019'!$Y$1:$AX$80,26,FALSE)</f>
        <v>22.485408823954288</v>
      </c>
      <c r="K75" s="42">
        <f>VLOOKUP(K19,'Trial Details 2019'!$Y$1:$AX$80,26,FALSE)</f>
        <v>24.911846129839443</v>
      </c>
      <c r="L75" s="42">
        <f>VLOOKUP(L19,'Trial Details 2019'!$Y$1:$AX$80,26,FALSE)</f>
        <v>27.846648716779033</v>
      </c>
      <c r="M75" s="42">
        <f>VLOOKUP(M19,'Trial Details 2019'!$Y$1:$AX$80,26,FALSE)</f>
        <v>27.846648716779033</v>
      </c>
      <c r="N75" s="42">
        <f>VLOOKUP(N19,'Trial Details 2019'!$Y$1:$AX$80,26,FALSE)</f>
        <v>29.177756269499273</v>
      </c>
      <c r="O75" s="42">
        <f>VLOOKUP(O19,'Trial Details 2019'!$Y$1:$AX$80,26,FALSE)</f>
        <v>32.6720855621654</v>
      </c>
      <c r="P75" s="42" t="e">
        <f>VLOOKUP(P19,'Trial Details 2019'!$Y$1:$AX$80,26,FALSE)</f>
        <v>#N/A</v>
      </c>
      <c r="Q75" s="42" t="e">
        <f>VLOOKUP(Q19,'Trial Details 2019'!$Y$1:$AX$80,26,FALSE)</f>
        <v>#N/A</v>
      </c>
      <c r="R75" s="42">
        <f>VLOOKUP(R19,'Trial Details 2019'!$Y$1:$AX$80,26,FALSE)</f>
        <v>29.941210687882634</v>
      </c>
      <c r="S75" s="42">
        <f>VLOOKUP(S19,'Trial Details 2019'!$Y$1:$AX$80,26,FALSE)</f>
        <v>30.683210476401854</v>
      </c>
      <c r="T75" s="42" t="e">
        <f>VLOOKUP(T19,'Trial Details 2019'!$Y$1:$AX$80,26,FALSE)</f>
        <v>#N/A</v>
      </c>
      <c r="U75" s="42">
        <f>VLOOKUP(U19,'Trial Details 2019'!$Y$1:$AX$80,26,FALSE)</f>
        <v>34.155255453762564</v>
      </c>
      <c r="V75" s="42">
        <f>VLOOKUP(V19,'Trial Details 2019'!$Y$1:$AX$80,26,FALSE)</f>
        <v>34.912183104815568</v>
      </c>
      <c r="W75" s="42">
        <f>VLOOKUP(W19,'Trial Details 2019'!$Y$1:$AX$80,26,FALSE)</f>
        <v>35.67241457181828</v>
      </c>
      <c r="X75" s="42">
        <f>VLOOKUP(X19,'Trial Details 2019'!$Y$1:$AX$80,26,FALSE)</f>
        <v>43.10690886638092</v>
      </c>
      <c r="Y75" s="42">
        <f>VLOOKUP(Y19,'Trial Details 2019'!$Y$1:$AX$80,26,FALSE)</f>
        <v>48.078019549102748</v>
      </c>
      <c r="Z75" s="42">
        <f>VLOOKUP(Z19,'Trial Details 2019'!$Y$1:$AX$80,26,FALSE)</f>
        <v>49.749130660213858</v>
      </c>
      <c r="AA75" s="42">
        <f>VLOOKUP(AA19,'Trial Details 2019'!$Y$1:$AX$80,26,FALSE)</f>
        <v>60.989130660213853</v>
      </c>
      <c r="AB75" s="42">
        <v>39</v>
      </c>
      <c r="AC75" s="42">
        <v>0.4256926952141058</v>
      </c>
      <c r="AD75" s="42">
        <v>11.91</v>
      </c>
      <c r="AE75" s="42">
        <v>5.07</v>
      </c>
    </row>
    <row r="76" spans="1:31" x14ac:dyDescent="0.25">
      <c r="A76" s="8">
        <v>9002</v>
      </c>
      <c r="B76" s="1" t="s">
        <v>28</v>
      </c>
      <c r="C76" s="8" t="s">
        <v>35</v>
      </c>
      <c r="D76" s="42">
        <f>VLOOKUP(D20,'Trial Details 2019'!$Y$1:$AX$80,26,FALSE)</f>
        <v>1.8622222222222224</v>
      </c>
      <c r="E76" s="42">
        <f>VLOOKUP(E20,'Trial Details 2019'!$Y$1:$AX$80,26,FALSE)</f>
        <v>3.8088888888888892</v>
      </c>
      <c r="F76" s="42">
        <f>VLOOKUP(F20,'Trial Details 2019'!$Y$1:$AX$80,26,FALSE)</f>
        <v>9.7157884255530558</v>
      </c>
      <c r="G76" s="42">
        <f>VLOOKUP(G20,'Trial Details 2019'!$Y$1:$AX$80,26,FALSE)</f>
        <v>14.475830967053042</v>
      </c>
      <c r="H76" s="42">
        <f>VLOOKUP(H20,'Trial Details 2019'!$Y$1:$AX$80,26,FALSE)</f>
        <v>15.236447513268653</v>
      </c>
      <c r="I76" s="42">
        <f>VLOOKUP(I20,'Trial Details 2019'!$Y$1:$AX$80,26,FALSE)</f>
        <v>17.707917084150552</v>
      </c>
      <c r="J76" s="42">
        <f>VLOOKUP(J20,'Trial Details 2019'!$Y$1:$AX$80,26,FALSE)</f>
        <v>20.967009486986072</v>
      </c>
      <c r="K76" s="42">
        <f>VLOOKUP(K20,'Trial Details 2019'!$Y$1:$AX$80,26,FALSE)</f>
        <v>24.911846129839443</v>
      </c>
      <c r="L76" s="42">
        <f>VLOOKUP(L20,'Trial Details 2019'!$Y$1:$AX$80,26,FALSE)</f>
        <v>29.177756269499273</v>
      </c>
      <c r="M76" s="42">
        <f>VLOOKUP(M20,'Trial Details 2019'!$Y$1:$AX$80,26,FALSE)</f>
        <v>30.683210476401854</v>
      </c>
      <c r="N76" s="42">
        <f>VLOOKUP(N20,'Trial Details 2019'!$Y$1:$AX$80,26,FALSE)</f>
        <v>37.249698216348307</v>
      </c>
      <c r="O76" s="42" t="e">
        <f>VLOOKUP(O20,'Trial Details 2019'!$Y$1:$AX$80,26,FALSE)</f>
        <v>#N/A</v>
      </c>
      <c r="P76" s="42" t="e">
        <f>VLOOKUP(P20,'Trial Details 2019'!$Y$1:$AX$80,26,FALSE)</f>
        <v>#N/A</v>
      </c>
      <c r="Q76" s="42" t="e">
        <f>VLOOKUP(Q20,'Trial Details 2019'!$Y$1:$AX$80,26,FALSE)</f>
        <v>#N/A</v>
      </c>
      <c r="R76" s="42">
        <f>VLOOKUP(R20,'Trial Details 2019'!$Y$1:$AX$80,26,FALSE)</f>
        <v>29.941210687882634</v>
      </c>
      <c r="S76" s="42">
        <f>VLOOKUP(S20,'Trial Details 2019'!$Y$1:$AX$80,26,FALSE)</f>
        <v>30.683210476401854</v>
      </c>
      <c r="T76" s="42" t="e">
        <f>VLOOKUP(T20,'Trial Details 2019'!$Y$1:$AX$80,26,FALSE)</f>
        <v>#N/A</v>
      </c>
      <c r="U76" s="42">
        <f>VLOOKUP(U20,'Trial Details 2019'!$Y$1:$AX$80,26,FALSE)</f>
        <v>34.155255453762564</v>
      </c>
      <c r="V76" s="42">
        <f>VLOOKUP(V20,'Trial Details 2019'!$Y$1:$AX$80,26,FALSE)</f>
        <v>34.912183104815568</v>
      </c>
      <c r="W76" s="42">
        <f>VLOOKUP(W20,'Trial Details 2019'!$Y$1:$AX$80,26,FALSE)</f>
        <v>35.67241457181828</v>
      </c>
      <c r="X76" s="42">
        <f>VLOOKUP(X20,'Trial Details 2019'!$Y$1:$AX$80,26,FALSE)</f>
        <v>43.897401568133596</v>
      </c>
      <c r="Y76" s="42">
        <f>VLOOKUP(Y20,'Trial Details 2019'!$Y$1:$AX$80,26,FALSE)</f>
        <v>48.078019549102748</v>
      </c>
      <c r="Z76" s="42">
        <f>VLOOKUP(Z20,'Trial Details 2019'!$Y$1:$AX$80,26,FALSE)</f>
        <v>54.00690843799164</v>
      </c>
      <c r="AA76" s="42">
        <f>VLOOKUP(AA20,'Trial Details 2019'!$Y$1:$AX$80,26,FALSE)</f>
        <v>60.989130660213853</v>
      </c>
      <c r="AB76" s="42">
        <v>39</v>
      </c>
      <c r="AC76" s="42">
        <v>0.54753820033955858</v>
      </c>
      <c r="AD76" s="42">
        <v>11.78</v>
      </c>
      <c r="AE76" s="42">
        <v>6.45</v>
      </c>
    </row>
    <row r="77" spans="1:31" x14ac:dyDescent="0.25">
      <c r="A77" s="8">
        <v>9007</v>
      </c>
      <c r="B77" s="1" t="s">
        <v>28</v>
      </c>
      <c r="C77" s="8" t="s">
        <v>32</v>
      </c>
      <c r="D77" s="42">
        <f>VLOOKUP(D21,'Trial Details 2019'!$Y$1:$AX$80,26,FALSE)</f>
        <v>1.8622222222222224</v>
      </c>
      <c r="E77" s="42">
        <f>VLOOKUP(E21,'Trial Details 2019'!$Y$1:$AX$80,26,FALSE)</f>
        <v>3.8088888888888892</v>
      </c>
      <c r="F77" s="42">
        <f>VLOOKUP(F21,'Trial Details 2019'!$Y$1:$AX$80,26,FALSE)</f>
        <v>9.7157884255530558</v>
      </c>
      <c r="G77" s="42">
        <f>VLOOKUP(G21,'Trial Details 2019'!$Y$1:$AX$80,26,FALSE)</f>
        <v>14.475830967053042</v>
      </c>
      <c r="H77" s="42">
        <f>VLOOKUP(H21,'Trial Details 2019'!$Y$1:$AX$80,26,FALSE)</f>
        <v>16.875303896571054</v>
      </c>
      <c r="I77" s="42">
        <f>VLOOKUP(I21,'Trial Details 2019'!$Y$1:$AX$80,26,FALSE)</f>
        <v>17.707917084150552</v>
      </c>
      <c r="J77" s="42">
        <f>VLOOKUP(J21,'Trial Details 2019'!$Y$1:$AX$80,26,FALSE)</f>
        <v>20.967009486986072</v>
      </c>
      <c r="K77" s="42">
        <f>VLOOKUP(K21,'Trial Details 2019'!$Y$1:$AX$80,26,FALSE)</f>
        <v>24.911846129839443</v>
      </c>
      <c r="L77" s="42">
        <f>VLOOKUP(L21,'Trial Details 2019'!$Y$1:$AX$80,26,FALSE)</f>
        <v>25.725299707128169</v>
      </c>
      <c r="M77" s="42">
        <f>VLOOKUP(M21,'Trial Details 2019'!$Y$1:$AX$80,26,FALSE)</f>
        <v>26.445776747493934</v>
      </c>
      <c r="N77" s="42" t="e">
        <f>VLOOKUP(N21,'Trial Details 2019'!$Y$1:$AX$80,26,FALSE)</f>
        <v>#N/A</v>
      </c>
      <c r="O77" s="42" t="e">
        <f>VLOOKUP(O21,'Trial Details 2019'!$Y$1:$AX$80,26,FALSE)</f>
        <v>#N/A</v>
      </c>
      <c r="P77" s="42" t="e">
        <f>VLOOKUP(P21,'Trial Details 2019'!$Y$1:$AX$80,26,FALSE)</f>
        <v>#N/A</v>
      </c>
      <c r="Q77" s="42" t="e">
        <f>VLOOKUP(Q21,'Trial Details 2019'!$Y$1:$AX$80,26,FALSE)</f>
        <v>#N/A</v>
      </c>
      <c r="R77" s="42">
        <f>VLOOKUP(R21,'Trial Details 2019'!$Y$1:$AX$80,26,FALSE)</f>
        <v>31.296568388661839</v>
      </c>
      <c r="S77" s="42">
        <f>VLOOKUP(S21,'Trial Details 2019'!$Y$1:$AX$80,26,FALSE)</f>
        <v>32.6720855621654</v>
      </c>
      <c r="T77" s="42">
        <f>VLOOKUP(T21,'Trial Details 2019'!$Y$1:$AX$80,26,FALSE)</f>
        <v>34.155255453762564</v>
      </c>
      <c r="U77" s="42">
        <f>VLOOKUP(U21,'Trial Details 2019'!$Y$1:$AX$80,26,FALSE)</f>
        <v>35.67241457181828</v>
      </c>
      <c r="V77" s="42">
        <f>VLOOKUP(V21,'Trial Details 2019'!$Y$1:$AX$80,26,FALSE)</f>
        <v>37.249698216348307</v>
      </c>
      <c r="W77" s="42">
        <f>VLOOKUP(W21,'Trial Details 2019'!$Y$1:$AX$80,26,FALSE)</f>
        <v>38.049996817864283</v>
      </c>
      <c r="X77" s="42">
        <f>VLOOKUP(X21,'Trial Details 2019'!$Y$1:$AX$80,26,FALSE)</f>
        <v>45.606908437991635</v>
      </c>
      <c r="Y77" s="42">
        <f>VLOOKUP(Y21,'Trial Details 2019'!$Y$1:$AX$80,26,FALSE)</f>
        <v>48.078019549102748</v>
      </c>
      <c r="Z77" s="42" t="e">
        <f>VLOOKUP(Z21,'Trial Details 2019'!$Y$1:$AX$80,26,FALSE)</f>
        <v>#N/A</v>
      </c>
      <c r="AA77" s="42">
        <f>VLOOKUP(AA21,'Trial Details 2019'!$Y$1:$AX$80,26,FALSE)</f>
        <v>60.989130660213853</v>
      </c>
      <c r="AB77" s="42">
        <v>37</v>
      </c>
      <c r="AC77" s="42">
        <v>0.50851305334846764</v>
      </c>
      <c r="AD77" s="42">
        <v>8.81</v>
      </c>
      <c r="AE77" s="42">
        <v>4.4800000000000004</v>
      </c>
    </row>
    <row r="78" spans="1:31" x14ac:dyDescent="0.25">
      <c r="A78" s="8">
        <v>9007</v>
      </c>
      <c r="B78" s="1" t="s">
        <v>28</v>
      </c>
      <c r="C78" s="8" t="s">
        <v>33</v>
      </c>
      <c r="D78" s="42">
        <f>VLOOKUP(D22,'Trial Details 2019'!$Y$1:$AX$80,26,FALSE)</f>
        <v>1.8622222222222224</v>
      </c>
      <c r="E78" s="42">
        <f>VLOOKUP(E22,'Trial Details 2019'!$Y$1:$AX$80,26,FALSE)</f>
        <v>3.8088888888888892</v>
      </c>
      <c r="F78" s="42">
        <f>VLOOKUP(F22,'Trial Details 2019'!$Y$1:$AX$80,26,FALSE)</f>
        <v>9.7157884255530558</v>
      </c>
      <c r="G78" s="42">
        <f>VLOOKUP(G22,'Trial Details 2019'!$Y$1:$AX$80,26,FALSE)</f>
        <v>14.475830967053042</v>
      </c>
      <c r="H78" s="42">
        <f>VLOOKUP(H22,'Trial Details 2019'!$Y$1:$AX$80,26,FALSE)</f>
        <v>16.048962020813175</v>
      </c>
      <c r="I78" s="42">
        <f>VLOOKUP(I22,'Trial Details 2019'!$Y$1:$AX$80,26,FALSE)</f>
        <v>17.707917084150552</v>
      </c>
      <c r="J78" s="42">
        <f>VLOOKUP(J22,'Trial Details 2019'!$Y$1:$AX$80,26,FALSE)</f>
        <v>22.485408823954288</v>
      </c>
      <c r="K78" s="42">
        <f>VLOOKUP(K22,'Trial Details 2019'!$Y$1:$AX$80,26,FALSE)</f>
        <v>23.289987504818363</v>
      </c>
      <c r="L78" s="42">
        <f>VLOOKUP(L22,'Trial Details 2019'!$Y$1:$AX$80,26,FALSE)</f>
        <v>24.101416457920863</v>
      </c>
      <c r="M78" s="42">
        <f>VLOOKUP(M22,'Trial Details 2019'!$Y$1:$AX$80,26,FALSE)</f>
        <v>29.177756269499273</v>
      </c>
      <c r="N78" s="42">
        <f>VLOOKUP(N22,'Trial Details 2019'!$Y$1:$AX$80,26,FALSE)</f>
        <v>37.249698216348307</v>
      </c>
      <c r="O78" s="42" t="e">
        <f>VLOOKUP(O22,'Trial Details 2019'!$Y$1:$AX$80,26,FALSE)</f>
        <v>#N/A</v>
      </c>
      <c r="P78" s="42" t="e">
        <f>VLOOKUP(P22,'Trial Details 2019'!$Y$1:$AX$80,26,FALSE)</f>
        <v>#N/A</v>
      </c>
      <c r="Q78" s="42" t="e">
        <f>VLOOKUP(Q22,'Trial Details 2019'!$Y$1:$AX$80,26,FALSE)</f>
        <v>#N/A</v>
      </c>
      <c r="R78" s="42">
        <f>VLOOKUP(R22,'Trial Details 2019'!$Y$1:$AX$80,26,FALSE)</f>
        <v>29.941210687882634</v>
      </c>
      <c r="S78" s="42">
        <f>VLOOKUP(S22,'Trial Details 2019'!$Y$1:$AX$80,26,FALSE)</f>
        <v>30.683210476401854</v>
      </c>
      <c r="T78" s="42">
        <f>VLOOKUP(T22,'Trial Details 2019'!$Y$1:$AX$80,26,FALSE)</f>
        <v>32.6720855621654</v>
      </c>
      <c r="U78" s="42">
        <f>VLOOKUP(U22,'Trial Details 2019'!$Y$1:$AX$80,26,FALSE)</f>
        <v>34.155255453762564</v>
      </c>
      <c r="V78" s="42">
        <f>VLOOKUP(V22,'Trial Details 2019'!$Y$1:$AX$80,26,FALSE)</f>
        <v>34.912183104815568</v>
      </c>
      <c r="W78" s="42">
        <f>VLOOKUP(W22,'Trial Details 2019'!$Y$1:$AX$80,26,FALSE)</f>
        <v>35.67241457181828</v>
      </c>
      <c r="X78" s="42">
        <f>VLOOKUP(X22,'Trial Details 2019'!$Y$1:$AX$80,26,FALSE)</f>
        <v>46.446908437991638</v>
      </c>
      <c r="Y78" s="42">
        <f>VLOOKUP(Y22,'Trial Details 2019'!$Y$1:$AX$80,26,FALSE)</f>
        <v>48.078019549102748</v>
      </c>
      <c r="Z78" s="42">
        <f>VLOOKUP(Z22,'Trial Details 2019'!$Y$1:$AX$80,26,FALSE)</f>
        <v>49.749130660213858</v>
      </c>
      <c r="AA78" s="42">
        <f>VLOOKUP(AA22,'Trial Details 2019'!$Y$1:$AX$80,26,FALSE)</f>
        <v>60.989130660213853</v>
      </c>
      <c r="AB78" s="42">
        <v>39</v>
      </c>
      <c r="AC78" s="42">
        <v>0.35181818181818181</v>
      </c>
      <c r="AD78" s="42">
        <v>11</v>
      </c>
      <c r="AE78" s="42">
        <v>3.87</v>
      </c>
    </row>
    <row r="79" spans="1:31" x14ac:dyDescent="0.25">
      <c r="A79" s="8">
        <v>9007</v>
      </c>
      <c r="B79" s="1" t="s">
        <v>28</v>
      </c>
      <c r="C79" s="8" t="s">
        <v>34</v>
      </c>
      <c r="D79" s="42">
        <f>VLOOKUP(D23,'Trial Details 2019'!$Y$1:$AX$80,26,FALSE)</f>
        <v>1.8622222222222224</v>
      </c>
      <c r="E79" s="42">
        <f>VLOOKUP(E23,'Trial Details 2019'!$Y$1:$AX$80,26,FALSE)</f>
        <v>3.8088888888888892</v>
      </c>
      <c r="F79" s="42">
        <f>VLOOKUP(F23,'Trial Details 2019'!$Y$1:$AX$80,26,FALSE)</f>
        <v>9.7157884255530558</v>
      </c>
      <c r="G79" s="42">
        <f>VLOOKUP(G23,'Trial Details 2019'!$Y$1:$AX$80,26,FALSE)</f>
        <v>14.475830967053042</v>
      </c>
      <c r="H79" s="42">
        <f>VLOOKUP(H23,'Trial Details 2019'!$Y$1:$AX$80,26,FALSE)</f>
        <v>17.707917084150552</v>
      </c>
      <c r="I79" s="42">
        <f>VLOOKUP(I23,'Trial Details 2019'!$Y$1:$AX$80,26,FALSE)</f>
        <v>19.349801537938323</v>
      </c>
      <c r="J79" s="42">
        <f>VLOOKUP(J23,'Trial Details 2019'!$Y$1:$AX$80,26,FALSE)</f>
        <v>20.967009486986072</v>
      </c>
      <c r="K79" s="42">
        <f>VLOOKUP(K23,'Trial Details 2019'!$Y$1:$AX$80,26,FALSE)</f>
        <v>24.911846129839443</v>
      </c>
      <c r="L79" s="42">
        <f>VLOOKUP(L23,'Trial Details 2019'!$Y$1:$AX$80,26,FALSE)</f>
        <v>27.185104119815691</v>
      </c>
      <c r="M79" s="42">
        <f>VLOOKUP(M23,'Trial Details 2019'!$Y$1:$AX$80,26,FALSE)</f>
        <v>27.185104119815691</v>
      </c>
      <c r="N79" s="42">
        <f>VLOOKUP(N23,'Trial Details 2019'!$Y$1:$AX$80,26,FALSE)</f>
        <v>29.177756269499273</v>
      </c>
      <c r="O79" s="42">
        <f>VLOOKUP(O23,'Trial Details 2019'!$Y$1:$AX$80,26,FALSE)</f>
        <v>45.606908437991635</v>
      </c>
      <c r="P79" s="42" t="e">
        <f>VLOOKUP(P23,'Trial Details 2019'!$Y$1:$AX$80,26,FALSE)</f>
        <v>#N/A</v>
      </c>
      <c r="Q79" s="42" t="e">
        <f>VLOOKUP(Q23,'Trial Details 2019'!$Y$1:$AX$80,26,FALSE)</f>
        <v>#N/A</v>
      </c>
      <c r="R79" s="42">
        <f>VLOOKUP(R23,'Trial Details 2019'!$Y$1:$AX$80,26,FALSE)</f>
        <v>27.846648716779033</v>
      </c>
      <c r="S79" s="42">
        <f>VLOOKUP(S23,'Trial Details 2019'!$Y$1:$AX$80,26,FALSE)</f>
        <v>32.6720855621654</v>
      </c>
      <c r="T79" s="42">
        <f>VLOOKUP(T23,'Trial Details 2019'!$Y$1:$AX$80,26,FALSE)</f>
        <v>34.155255453762564</v>
      </c>
      <c r="U79" s="42" t="e">
        <f>VLOOKUP(U23,'Trial Details 2019'!$Y$1:$AX$80,26,FALSE)</f>
        <v>#N/A</v>
      </c>
      <c r="V79" s="42">
        <f>VLOOKUP(V23,'Trial Details 2019'!$Y$1:$AX$80,26,FALSE)</f>
        <v>34.912183104815568</v>
      </c>
      <c r="W79" s="42">
        <f>VLOOKUP(W23,'Trial Details 2019'!$Y$1:$AX$80,26,FALSE)</f>
        <v>35.67241457181828</v>
      </c>
      <c r="X79" s="42">
        <f>VLOOKUP(X23,'Trial Details 2019'!$Y$1:$AX$80,26,FALSE)</f>
        <v>46.446908437991638</v>
      </c>
      <c r="Y79" s="42">
        <f>VLOOKUP(Y23,'Trial Details 2019'!$Y$1:$AX$80,26,FALSE)</f>
        <v>48.078019549102748</v>
      </c>
      <c r="Z79" s="42" t="e">
        <f>VLOOKUP(Z23,'Trial Details 2019'!$Y$1:$AX$80,26,FALSE)</f>
        <v>#N/A</v>
      </c>
      <c r="AA79" s="42">
        <f>VLOOKUP(AA23,'Trial Details 2019'!$Y$1:$AX$80,26,FALSE)</f>
        <v>60.989130660213853</v>
      </c>
      <c r="AB79" s="42">
        <v>42</v>
      </c>
      <c r="AC79" s="42">
        <v>0.25812873258128732</v>
      </c>
      <c r="AD79" s="42">
        <v>15.07</v>
      </c>
      <c r="AE79" s="42">
        <v>3.89</v>
      </c>
    </row>
    <row r="80" spans="1:31" x14ac:dyDescent="0.25">
      <c r="A80" s="8">
        <v>9007</v>
      </c>
      <c r="B80" s="1" t="s">
        <v>28</v>
      </c>
      <c r="C80" s="8" t="s">
        <v>35</v>
      </c>
      <c r="D80" s="42">
        <f>VLOOKUP(D24,'Trial Details 2019'!$Y$1:$AX$80,26,FALSE)</f>
        <v>1.8622222222222224</v>
      </c>
      <c r="E80" s="42">
        <f>VLOOKUP(E24,'Trial Details 2019'!$Y$1:$AX$80,26,FALSE)</f>
        <v>3.8088888888888892</v>
      </c>
      <c r="F80" s="42">
        <f>VLOOKUP(F24,'Trial Details 2019'!$Y$1:$AX$80,26,FALSE)</f>
        <v>9.7157884255530558</v>
      </c>
      <c r="G80" s="42">
        <f>VLOOKUP(G24,'Trial Details 2019'!$Y$1:$AX$80,26,FALSE)</f>
        <v>14.475830967053042</v>
      </c>
      <c r="H80" s="42">
        <f>VLOOKUP(H24,'Trial Details 2019'!$Y$1:$AX$80,26,FALSE)</f>
        <v>16.048962020813175</v>
      </c>
      <c r="I80" s="42">
        <f>VLOOKUP(I24,'Trial Details 2019'!$Y$1:$AX$80,26,FALSE)</f>
        <v>19.349801537938323</v>
      </c>
      <c r="J80" s="42">
        <f>VLOOKUP(J24,'Trial Details 2019'!$Y$1:$AX$80,26,FALSE)</f>
        <v>22.485408823954288</v>
      </c>
      <c r="K80" s="42">
        <f>VLOOKUP(K24,'Trial Details 2019'!$Y$1:$AX$80,26,FALSE)</f>
        <v>24.911846129839443</v>
      </c>
      <c r="L80" s="42">
        <f>VLOOKUP(L24,'Trial Details 2019'!$Y$1:$AX$80,26,FALSE)</f>
        <v>26.445776747493934</v>
      </c>
      <c r="M80" s="42">
        <f>VLOOKUP(M24,'Trial Details 2019'!$Y$1:$AX$80,26,FALSE)</f>
        <v>27.846648716779033</v>
      </c>
      <c r="N80" s="42">
        <f>VLOOKUP(N24,'Trial Details 2019'!$Y$1:$AX$80,26,FALSE)</f>
        <v>27.846648716779033</v>
      </c>
      <c r="O80" s="42">
        <f>VLOOKUP(O24,'Trial Details 2019'!$Y$1:$AX$80,26,FALSE)</f>
        <v>29.177756269499273</v>
      </c>
      <c r="P80" s="42">
        <f>VLOOKUP(P24,'Trial Details 2019'!$Y$1:$AX$80,26,FALSE)</f>
        <v>32.6720855621654</v>
      </c>
      <c r="Q80" s="42" t="e">
        <f>VLOOKUP(Q24,'Trial Details 2019'!$Y$1:$AX$80,26,FALSE)</f>
        <v>#N/A</v>
      </c>
      <c r="R80" s="42">
        <f>VLOOKUP(R24,'Trial Details 2019'!$Y$1:$AX$80,26,FALSE)</f>
        <v>29.941210687882634</v>
      </c>
      <c r="S80" s="42">
        <f>VLOOKUP(S24,'Trial Details 2019'!$Y$1:$AX$80,26,FALSE)</f>
        <v>30.683210476401854</v>
      </c>
      <c r="T80" s="42" t="e">
        <f>VLOOKUP(T24,'Trial Details 2019'!$Y$1:$AX$80,26,FALSE)</f>
        <v>#N/A</v>
      </c>
      <c r="U80" s="42">
        <f>VLOOKUP(U24,'Trial Details 2019'!$Y$1:$AX$80,26,FALSE)</f>
        <v>34.155255453762564</v>
      </c>
      <c r="V80" s="42">
        <f>VLOOKUP(V24,'Trial Details 2019'!$Y$1:$AX$80,26,FALSE)</f>
        <v>34.912183104815568</v>
      </c>
      <c r="W80" s="42">
        <f>VLOOKUP(W24,'Trial Details 2019'!$Y$1:$AX$80,26,FALSE)</f>
        <v>35.67241457181828</v>
      </c>
      <c r="X80" s="42">
        <f>VLOOKUP(X24,'Trial Details 2019'!$Y$1:$AX$80,26,FALSE)</f>
        <v>43.10690886638092</v>
      </c>
      <c r="Y80" s="42">
        <f>VLOOKUP(Y24,'Trial Details 2019'!$Y$1:$AX$80,26,FALSE)</f>
        <v>48.078019549102748</v>
      </c>
      <c r="Z80" s="42">
        <f>VLOOKUP(Z24,'Trial Details 2019'!$Y$1:$AX$80,26,FALSE)</f>
        <v>49.749130660213858</v>
      </c>
      <c r="AA80" s="42">
        <f>VLOOKUP(AA24,'Trial Details 2019'!$Y$1:$AX$80,26,FALSE)</f>
        <v>60.989130660213853</v>
      </c>
      <c r="AB80" s="42">
        <v>39</v>
      </c>
      <c r="AC80" s="42">
        <v>0.5610730593607306</v>
      </c>
      <c r="AD80" s="42">
        <v>17.52</v>
      </c>
      <c r="AE80" s="42">
        <v>9.83</v>
      </c>
    </row>
    <row r="81" spans="1:31" x14ac:dyDescent="0.25">
      <c r="A81" s="8">
        <v>9012</v>
      </c>
      <c r="B81" s="1" t="s">
        <v>28</v>
      </c>
      <c r="C81" s="8" t="s">
        <v>31</v>
      </c>
      <c r="D81" s="42">
        <f>VLOOKUP(D25,'Trial Details 2019'!$Y$1:$AX$80,26,FALSE)</f>
        <v>1.8622222222222224</v>
      </c>
      <c r="E81" s="42">
        <f>VLOOKUP(E25,'Trial Details 2019'!$Y$1:$AX$80,26,FALSE)</f>
        <v>3.8088888888888892</v>
      </c>
      <c r="F81" s="42">
        <f>VLOOKUP(F25,'Trial Details 2019'!$Y$1:$AX$80,26,FALSE)</f>
        <v>8.9823092728835601</v>
      </c>
      <c r="G81" s="42">
        <f>VLOOKUP(G25,'Trial Details 2019'!$Y$1:$AX$80,26,FALSE)</f>
        <v>14.475830967053042</v>
      </c>
      <c r="H81" s="42">
        <f>VLOOKUP(H25,'Trial Details 2019'!$Y$1:$AX$80,26,FALSE)</f>
        <v>17.707917084150552</v>
      </c>
      <c r="I81" s="42">
        <f>VLOOKUP(I25,'Trial Details 2019'!$Y$1:$AX$80,26,FALSE)</f>
        <v>19.349801537938323</v>
      </c>
      <c r="J81" s="42">
        <f>VLOOKUP(J25,'Trial Details 2019'!$Y$1:$AX$80,26,FALSE)</f>
        <v>22.485408823954288</v>
      </c>
      <c r="K81" s="42">
        <f>VLOOKUP(K25,'Trial Details 2019'!$Y$1:$AX$80,26,FALSE)</f>
        <v>26.445776747493934</v>
      </c>
      <c r="L81" s="42">
        <f>VLOOKUP(L25,'Trial Details 2019'!$Y$1:$AX$80,26,FALSE)</f>
        <v>29.177756269499273</v>
      </c>
      <c r="M81" s="42">
        <f>VLOOKUP(M25,'Trial Details 2019'!$Y$1:$AX$80,26,FALSE)</f>
        <v>30.683210476401854</v>
      </c>
      <c r="N81" s="42">
        <f>VLOOKUP(N25,'Trial Details 2019'!$Y$1:$AX$80,26,FALSE)</f>
        <v>37.249698216348307</v>
      </c>
      <c r="O81" s="42" t="e">
        <f>VLOOKUP(O25,'Trial Details 2019'!$Y$1:$AX$80,26,FALSE)</f>
        <v>#N/A</v>
      </c>
      <c r="P81" s="42" t="e">
        <f>VLOOKUP(P25,'Trial Details 2019'!$Y$1:$AX$80,26,FALSE)</f>
        <v>#N/A</v>
      </c>
      <c r="Q81" s="42" t="e">
        <f>VLOOKUP(Q25,'Trial Details 2019'!$Y$1:$AX$80,26,FALSE)</f>
        <v>#N/A</v>
      </c>
      <c r="R81" s="42">
        <f>VLOOKUP(R25,'Trial Details 2019'!$Y$1:$AX$80,26,FALSE)</f>
        <v>29.177756269499273</v>
      </c>
      <c r="S81" s="42">
        <f>VLOOKUP(S25,'Trial Details 2019'!$Y$1:$AX$80,26,FALSE)</f>
        <v>30.683210476401854</v>
      </c>
      <c r="T81" s="42" t="e">
        <f>VLOOKUP(T25,'Trial Details 2019'!$Y$1:$AX$80,26,FALSE)</f>
        <v>#N/A</v>
      </c>
      <c r="U81" s="42">
        <f>VLOOKUP(U25,'Trial Details 2019'!$Y$1:$AX$80,26,FALSE)</f>
        <v>34.155255453762564</v>
      </c>
      <c r="V81" s="42">
        <f>VLOOKUP(V25,'Trial Details 2019'!$Y$1:$AX$80,26,FALSE)</f>
        <v>34.912183104815568</v>
      </c>
      <c r="W81" s="42">
        <f>VLOOKUP(W25,'Trial Details 2019'!$Y$1:$AX$80,26,FALSE)</f>
        <v>35.67241457181828</v>
      </c>
      <c r="X81" s="42">
        <f>VLOOKUP(X25,'Trial Details 2019'!$Y$1:$AX$80,26,FALSE)</f>
        <v>44.758019549102748</v>
      </c>
      <c r="Y81" s="42">
        <f>VLOOKUP(Y25,'Trial Details 2019'!$Y$1:$AX$80,26,FALSE)</f>
        <v>48.078019549102748</v>
      </c>
      <c r="Z81" s="42">
        <f>VLOOKUP(Z25,'Trial Details 2019'!$Y$1:$AX$80,26,FALSE)</f>
        <v>49.749130660213858</v>
      </c>
      <c r="AA81" s="42">
        <f>VLOOKUP(AA25,'Trial Details 2019'!$Y$1:$AX$80,26,FALSE)</f>
        <v>60.989130660213853</v>
      </c>
      <c r="AB81" s="42">
        <v>40</v>
      </c>
      <c r="AC81" s="42">
        <v>0.47725245316681536</v>
      </c>
      <c r="AD81" s="42">
        <v>11.21</v>
      </c>
      <c r="AE81" s="42">
        <v>5.3500000000000005</v>
      </c>
    </row>
    <row r="82" spans="1:31" x14ac:dyDescent="0.25">
      <c r="A82" s="8">
        <v>9012</v>
      </c>
      <c r="B82" s="1" t="s">
        <v>28</v>
      </c>
      <c r="C82" s="8" t="s">
        <v>32</v>
      </c>
      <c r="D82" s="42">
        <f>VLOOKUP(D26,'Trial Details 2019'!$Y$1:$AX$80,26,FALSE)</f>
        <v>1.8622222222222224</v>
      </c>
      <c r="E82" s="42">
        <f>VLOOKUP(E26,'Trial Details 2019'!$Y$1:$AX$80,26,FALSE)</f>
        <v>3.8088888888888892</v>
      </c>
      <c r="F82" s="42">
        <f>VLOOKUP(F26,'Trial Details 2019'!$Y$1:$AX$80,26,FALSE)</f>
        <v>8.9823092728835601</v>
      </c>
      <c r="G82" s="42">
        <f>VLOOKUP(G26,'Trial Details 2019'!$Y$1:$AX$80,26,FALSE)</f>
        <v>15.236447513268653</v>
      </c>
      <c r="H82" s="42">
        <f>VLOOKUP(H26,'Trial Details 2019'!$Y$1:$AX$80,26,FALSE)</f>
        <v>16.875303896571054</v>
      </c>
      <c r="I82" s="42">
        <f>VLOOKUP(I26,'Trial Details 2019'!$Y$1:$AX$80,26,FALSE)</f>
        <v>19.349801537938323</v>
      </c>
      <c r="J82" s="42">
        <f>VLOOKUP(J26,'Trial Details 2019'!$Y$1:$AX$80,26,FALSE)</f>
        <v>22.485408823954288</v>
      </c>
      <c r="K82" s="42">
        <f>VLOOKUP(K26,'Trial Details 2019'!$Y$1:$AX$80,26,FALSE)</f>
        <v>23.289987504818363</v>
      </c>
      <c r="L82" s="42">
        <f>VLOOKUP(L26,'Trial Details 2019'!$Y$1:$AX$80,26,FALSE)</f>
        <v>24.911846129839443</v>
      </c>
      <c r="M82" s="42">
        <f>VLOOKUP(M26,'Trial Details 2019'!$Y$1:$AX$80,26,FALSE)</f>
        <v>26.445776747493934</v>
      </c>
      <c r="N82" s="42">
        <f>VLOOKUP(N26,'Trial Details 2019'!$Y$1:$AX$80,26,FALSE)</f>
        <v>29.177756269499273</v>
      </c>
      <c r="O82" s="42" t="e">
        <f>VLOOKUP(O26,'Trial Details 2019'!$Y$1:$AX$80,26,FALSE)</f>
        <v>#N/A</v>
      </c>
      <c r="P82" s="42" t="e">
        <f>VLOOKUP(P26,'Trial Details 2019'!$Y$1:$AX$80,26,FALSE)</f>
        <v>#N/A</v>
      </c>
      <c r="Q82" s="42" t="e">
        <f>VLOOKUP(Q26,'Trial Details 2019'!$Y$1:$AX$80,26,FALSE)</f>
        <v>#N/A</v>
      </c>
      <c r="R82" s="42">
        <f>VLOOKUP(R26,'Trial Details 2019'!$Y$1:$AX$80,26,FALSE)</f>
        <v>27.185104119815691</v>
      </c>
      <c r="S82" s="42">
        <f>VLOOKUP(S26,'Trial Details 2019'!$Y$1:$AX$80,26,FALSE)</f>
        <v>28.486519673946017</v>
      </c>
      <c r="T82" s="42">
        <f>VLOOKUP(T26,'Trial Details 2019'!$Y$1:$AX$80,26,FALSE)</f>
        <v>29.177756269499273</v>
      </c>
      <c r="U82" s="42">
        <f>VLOOKUP(U26,'Trial Details 2019'!$Y$1:$AX$80,26,FALSE)</f>
        <v>31.296568388661839</v>
      </c>
      <c r="V82" s="42">
        <f>VLOOKUP(V26,'Trial Details 2019'!$Y$1:$AX$80,26,FALSE)</f>
        <v>31.937304970405346</v>
      </c>
      <c r="W82" s="42">
        <f>VLOOKUP(W26,'Trial Details 2019'!$Y$1:$AX$80,26,FALSE)</f>
        <v>32.6720855621654</v>
      </c>
      <c r="X82" s="42">
        <f>VLOOKUP(X26,'Trial Details 2019'!$Y$1:$AX$80,26,FALSE)</f>
        <v>44.758019549102748</v>
      </c>
      <c r="Y82" s="42">
        <f>VLOOKUP(Y26,'Trial Details 2019'!$Y$1:$AX$80,26,FALSE)</f>
        <v>48.078019549102748</v>
      </c>
      <c r="Z82" s="42">
        <f>VLOOKUP(Z26,'Trial Details 2019'!$Y$1:$AX$80,26,FALSE)</f>
        <v>54.00690843799164</v>
      </c>
      <c r="AA82" s="42">
        <f>VLOOKUP(AA26,'Trial Details 2019'!$Y$1:$AX$80,26,FALSE)</f>
        <v>60.989130660213853</v>
      </c>
      <c r="AB82" s="42">
        <v>43</v>
      </c>
      <c r="AC82" s="42">
        <v>0.53911564625850339</v>
      </c>
      <c r="AD82" s="42">
        <v>17.64</v>
      </c>
      <c r="AE82" s="42">
        <v>9.51</v>
      </c>
    </row>
    <row r="83" spans="1:31" x14ac:dyDescent="0.25">
      <c r="A83" s="8">
        <v>9012</v>
      </c>
      <c r="B83" s="1" t="s">
        <v>28</v>
      </c>
      <c r="C83" s="8" t="s">
        <v>33</v>
      </c>
      <c r="D83" s="42">
        <f>VLOOKUP(D27,'Trial Details 2019'!$Y$1:$AX$80,26,FALSE)</f>
        <v>1.8622222222222224</v>
      </c>
      <c r="E83" s="42">
        <f>VLOOKUP(E27,'Trial Details 2019'!$Y$1:$AX$80,26,FALSE)</f>
        <v>3.8088888888888892</v>
      </c>
      <c r="F83" s="42">
        <f>VLOOKUP(F27,'Trial Details 2019'!$Y$1:$AX$80,26,FALSE)</f>
        <v>8.9823092728835601</v>
      </c>
      <c r="G83" s="42">
        <f>VLOOKUP(G27,'Trial Details 2019'!$Y$1:$AX$80,26,FALSE)</f>
        <v>15.236447513268653</v>
      </c>
      <c r="H83" s="42">
        <f>VLOOKUP(H27,'Trial Details 2019'!$Y$1:$AX$80,26,FALSE)</f>
        <v>16.875303896571054</v>
      </c>
      <c r="I83" s="42">
        <f>VLOOKUP(I27,'Trial Details 2019'!$Y$1:$AX$80,26,FALSE)</f>
        <v>17.707917084150552</v>
      </c>
      <c r="J83" s="42">
        <f>VLOOKUP(J27,'Trial Details 2019'!$Y$1:$AX$80,26,FALSE)</f>
        <v>21.715094957199423</v>
      </c>
      <c r="K83" s="42">
        <f>VLOOKUP(K27,'Trial Details 2019'!$Y$1:$AX$80,26,FALSE)</f>
        <v>22.485408823954288</v>
      </c>
      <c r="L83" s="42">
        <f>VLOOKUP(L27,'Trial Details 2019'!$Y$1:$AX$80,26,FALSE)</f>
        <v>24.911846129839443</v>
      </c>
      <c r="M83" s="42">
        <f>VLOOKUP(M27,'Trial Details 2019'!$Y$1:$AX$80,26,FALSE)</f>
        <v>27.846648716779033</v>
      </c>
      <c r="N83" s="42">
        <f>VLOOKUP(N27,'Trial Details 2019'!$Y$1:$AX$80,26,FALSE)</f>
        <v>29.177756269499273</v>
      </c>
      <c r="O83" s="42">
        <f>VLOOKUP(O27,'Trial Details 2019'!$Y$1:$AX$80,26,FALSE)</f>
        <v>32.6720855621654</v>
      </c>
      <c r="P83" s="42" t="e">
        <f>VLOOKUP(P27,'Trial Details 2019'!$Y$1:$AX$80,26,FALSE)</f>
        <v>#N/A</v>
      </c>
      <c r="Q83" s="42" t="e">
        <f>VLOOKUP(Q27,'Trial Details 2019'!$Y$1:$AX$80,26,FALSE)</f>
        <v>#N/A</v>
      </c>
      <c r="R83" s="42">
        <f>VLOOKUP(R27,'Trial Details 2019'!$Y$1:$AX$80,26,FALSE)</f>
        <v>27.185104119815691</v>
      </c>
      <c r="S83" s="42">
        <f>VLOOKUP(S27,'Trial Details 2019'!$Y$1:$AX$80,26,FALSE)</f>
        <v>29.177756269499273</v>
      </c>
      <c r="T83" s="42">
        <f>VLOOKUP(T27,'Trial Details 2019'!$Y$1:$AX$80,26,FALSE)</f>
        <v>30.683210476401854</v>
      </c>
      <c r="U83" s="42" t="e">
        <f>VLOOKUP(U27,'Trial Details 2019'!$Y$1:$AX$80,26,FALSE)</f>
        <v>#N/A</v>
      </c>
      <c r="V83" s="42">
        <f>VLOOKUP(V27,'Trial Details 2019'!$Y$1:$AX$80,26,FALSE)</f>
        <v>33.418344204060112</v>
      </c>
      <c r="W83" s="42">
        <f>VLOOKUP(W27,'Trial Details 2019'!$Y$1:$AX$80,26,FALSE)</f>
        <v>34.155255453762564</v>
      </c>
      <c r="X83" s="42">
        <f>VLOOKUP(X27,'Trial Details 2019'!$Y$1:$AX$80,26,FALSE)</f>
        <v>44.758019549102748</v>
      </c>
      <c r="Y83" s="42">
        <f>VLOOKUP(Y27,'Trial Details 2019'!$Y$1:$AX$80,26,FALSE)</f>
        <v>48.078019549102748</v>
      </c>
      <c r="Z83" s="42">
        <f>VLOOKUP(Z27,'Trial Details 2019'!$Y$1:$AX$80,26,FALSE)</f>
        <v>49.749130660213858</v>
      </c>
      <c r="AA83" s="42">
        <f>VLOOKUP(AA27,'Trial Details 2019'!$Y$1:$AX$80,26,FALSE)</f>
        <v>60.989130660213853</v>
      </c>
      <c r="AB83" s="42">
        <v>43</v>
      </c>
      <c r="AC83" s="42">
        <v>0.5668016194331984</v>
      </c>
      <c r="AD83" s="42">
        <v>7.41</v>
      </c>
      <c r="AE83" s="42">
        <v>4.2</v>
      </c>
    </row>
    <row r="84" spans="1:31" x14ac:dyDescent="0.25">
      <c r="A84" s="8">
        <v>9012</v>
      </c>
      <c r="B84" s="1" t="s">
        <v>28</v>
      </c>
      <c r="C84" s="8" t="s">
        <v>34</v>
      </c>
      <c r="D84" s="42">
        <f>VLOOKUP(D28,'Trial Details 2019'!$Y$1:$AX$80,26,FALSE)</f>
        <v>1.8622222222222224</v>
      </c>
      <c r="E84" s="42">
        <f>VLOOKUP(E28,'Trial Details 2019'!$Y$1:$AX$80,26,FALSE)</f>
        <v>3.8088888888888892</v>
      </c>
      <c r="F84" s="42">
        <f>VLOOKUP(F28,'Trial Details 2019'!$Y$1:$AX$80,26,FALSE)</f>
        <v>8.9823092728835601</v>
      </c>
      <c r="G84" s="42">
        <f>VLOOKUP(G28,'Trial Details 2019'!$Y$1:$AX$80,26,FALSE)</f>
        <v>14.475830967053042</v>
      </c>
      <c r="H84" s="42">
        <f>VLOOKUP(H28,'Trial Details 2019'!$Y$1:$AX$80,26,FALSE)</f>
        <v>17.707917084150552</v>
      </c>
      <c r="I84" s="42">
        <f>VLOOKUP(I28,'Trial Details 2019'!$Y$1:$AX$80,26,FALSE)</f>
        <v>20.967009486986072</v>
      </c>
      <c r="J84" s="42">
        <f>VLOOKUP(J28,'Trial Details 2019'!$Y$1:$AX$80,26,FALSE)</f>
        <v>24.911846129839443</v>
      </c>
      <c r="K84" s="42">
        <f>VLOOKUP(K28,'Trial Details 2019'!$Y$1:$AX$80,26,FALSE)</f>
        <v>26.445776747493934</v>
      </c>
      <c r="L84" s="42">
        <f>VLOOKUP(L28,'Trial Details 2019'!$Y$1:$AX$80,26,FALSE)</f>
        <v>29.177756269499273</v>
      </c>
      <c r="M84" s="42">
        <f>VLOOKUP(M28,'Trial Details 2019'!$Y$1:$AX$80,26,FALSE)</f>
        <v>32.6720855621654</v>
      </c>
      <c r="N84" s="42">
        <f>VLOOKUP(N28,'Trial Details 2019'!$Y$1:$AX$80,26,FALSE)</f>
        <v>37.249698216348307</v>
      </c>
      <c r="O84" s="42" t="e">
        <f>VLOOKUP(O28,'Trial Details 2019'!$Y$1:$AX$80,26,FALSE)</f>
        <v>#N/A</v>
      </c>
      <c r="P84" s="42" t="e">
        <f>VLOOKUP(P28,'Trial Details 2019'!$Y$1:$AX$80,26,FALSE)</f>
        <v>#N/A</v>
      </c>
      <c r="Q84" s="42" t="e">
        <f>VLOOKUP(Q28,'Trial Details 2019'!$Y$1:$AX$80,26,FALSE)</f>
        <v>#N/A</v>
      </c>
      <c r="R84" s="42">
        <f>VLOOKUP(R28,'Trial Details 2019'!$Y$1:$AX$80,26,FALSE)</f>
        <v>29.177756269499273</v>
      </c>
      <c r="S84" s="42">
        <f>VLOOKUP(S28,'Trial Details 2019'!$Y$1:$AX$80,26,FALSE)</f>
        <v>30.683210476401854</v>
      </c>
      <c r="T84" s="42">
        <f>VLOOKUP(T28,'Trial Details 2019'!$Y$1:$AX$80,26,FALSE)</f>
        <v>32.6720855621654</v>
      </c>
      <c r="U84" s="42" t="e">
        <f>VLOOKUP(U28,'Trial Details 2019'!$Y$1:$AX$80,26,FALSE)</f>
        <v>#N/A</v>
      </c>
      <c r="V84" s="42">
        <f>VLOOKUP(V28,'Trial Details 2019'!$Y$1:$AX$80,26,FALSE)</f>
        <v>33.418344204060112</v>
      </c>
      <c r="W84" s="42">
        <f>VLOOKUP(W28,'Trial Details 2019'!$Y$1:$AX$80,26,FALSE)</f>
        <v>34.155255453762564</v>
      </c>
      <c r="X84" s="42">
        <f>VLOOKUP(X28,'Trial Details 2019'!$Y$1:$AX$80,26,FALSE)</f>
        <v>44.758019549102748</v>
      </c>
      <c r="Y84" s="42">
        <f>VLOOKUP(Y28,'Trial Details 2019'!$Y$1:$AX$80,26,FALSE)</f>
        <v>48.078019549102748</v>
      </c>
      <c r="Z84" s="42" t="e">
        <f>VLOOKUP(Z28,'Trial Details 2019'!$Y$1:$AX$80,26,FALSE)</f>
        <v>#N/A</v>
      </c>
      <c r="AA84" s="42">
        <f>VLOOKUP(AA28,'Trial Details 2019'!$Y$1:$AX$80,26,FALSE)</f>
        <v>60.989130660213853</v>
      </c>
      <c r="AB84" s="42">
        <v>40</v>
      </c>
      <c r="AC84" s="42">
        <v>0.71393643031784837</v>
      </c>
      <c r="AD84" s="42">
        <v>16.36</v>
      </c>
      <c r="AE84" s="42">
        <v>11.68</v>
      </c>
    </row>
    <row r="85" spans="1:31" x14ac:dyDescent="0.25">
      <c r="A85" s="8">
        <v>9012</v>
      </c>
      <c r="B85" s="1" t="s">
        <v>28</v>
      </c>
      <c r="C85" s="8" t="s">
        <v>35</v>
      </c>
      <c r="D85" s="42">
        <f>VLOOKUP(D29,'Trial Details 2019'!$Y$1:$AX$80,26,FALSE)</f>
        <v>1.8622222222222224</v>
      </c>
      <c r="E85" s="42">
        <f>VLOOKUP(E29,'Trial Details 2019'!$Y$1:$AX$80,26,FALSE)</f>
        <v>3.8088888888888892</v>
      </c>
      <c r="F85" s="42">
        <f>VLOOKUP(F29,'Trial Details 2019'!$Y$1:$AX$80,26,FALSE)</f>
        <v>8.9823092728835601</v>
      </c>
      <c r="G85" s="42">
        <f>VLOOKUP(G29,'Trial Details 2019'!$Y$1:$AX$80,26,FALSE)</f>
        <v>14.475830967053042</v>
      </c>
      <c r="H85" s="42">
        <f>VLOOKUP(H29,'Trial Details 2019'!$Y$1:$AX$80,26,FALSE)</f>
        <v>16.048962020813175</v>
      </c>
      <c r="I85" s="42">
        <f>VLOOKUP(I29,'Trial Details 2019'!$Y$1:$AX$80,26,FALSE)</f>
        <v>19.349801537938323</v>
      </c>
      <c r="J85" s="42">
        <f>VLOOKUP(J29,'Trial Details 2019'!$Y$1:$AX$80,26,FALSE)</f>
        <v>22.485408823954288</v>
      </c>
      <c r="K85" s="42">
        <f>VLOOKUP(K29,'Trial Details 2019'!$Y$1:$AX$80,26,FALSE)</f>
        <v>26.445776747493934</v>
      </c>
      <c r="L85" s="42">
        <f>VLOOKUP(L29,'Trial Details 2019'!$Y$1:$AX$80,26,FALSE)</f>
        <v>27.846648716779033</v>
      </c>
      <c r="M85" s="42">
        <f>VLOOKUP(M29,'Trial Details 2019'!$Y$1:$AX$80,26,FALSE)</f>
        <v>27.846648716779033</v>
      </c>
      <c r="N85" s="42">
        <f>VLOOKUP(N29,'Trial Details 2019'!$Y$1:$AX$80,26,FALSE)</f>
        <v>29.177756269499273</v>
      </c>
      <c r="O85" s="42" t="e">
        <f>VLOOKUP(O29,'Trial Details 2019'!$Y$1:$AX$80,26,FALSE)</f>
        <v>#N/A</v>
      </c>
      <c r="P85" s="42" t="e">
        <f>VLOOKUP(P29,'Trial Details 2019'!$Y$1:$AX$80,26,FALSE)</f>
        <v>#N/A</v>
      </c>
      <c r="Q85" s="42" t="e">
        <f>VLOOKUP(Q29,'Trial Details 2019'!$Y$1:$AX$80,26,FALSE)</f>
        <v>#N/A</v>
      </c>
      <c r="R85" s="42">
        <f>VLOOKUP(R29,'Trial Details 2019'!$Y$1:$AX$80,26,FALSE)</f>
        <v>29.941210687882634</v>
      </c>
      <c r="S85" s="42">
        <f>VLOOKUP(S29,'Trial Details 2019'!$Y$1:$AX$80,26,FALSE)</f>
        <v>30.683210476401854</v>
      </c>
      <c r="T85" s="42">
        <f>VLOOKUP(T29,'Trial Details 2019'!$Y$1:$AX$80,26,FALSE)</f>
        <v>32.6720855621654</v>
      </c>
      <c r="U85" s="42">
        <f>VLOOKUP(U29,'Trial Details 2019'!$Y$1:$AX$80,26,FALSE)</f>
        <v>34.155255453762564</v>
      </c>
      <c r="V85" s="42">
        <f>VLOOKUP(V29,'Trial Details 2019'!$Y$1:$AX$80,26,FALSE)</f>
        <v>34.912183104815568</v>
      </c>
      <c r="W85" s="42">
        <f>VLOOKUP(W29,'Trial Details 2019'!$Y$1:$AX$80,26,FALSE)</f>
        <v>35.67241457181828</v>
      </c>
      <c r="X85" s="42">
        <f>VLOOKUP(X29,'Trial Details 2019'!$Y$1:$AX$80,26,FALSE)</f>
        <v>43.10690886638092</v>
      </c>
      <c r="Y85" s="42">
        <f>VLOOKUP(Y29,'Trial Details 2019'!$Y$1:$AX$80,26,FALSE)</f>
        <v>48.078019549102748</v>
      </c>
      <c r="Z85" s="42">
        <f>VLOOKUP(Z29,'Trial Details 2019'!$Y$1:$AX$80,26,FALSE)</f>
        <v>54.00690843799164</v>
      </c>
      <c r="AA85" s="42">
        <f>VLOOKUP(AA29,'Trial Details 2019'!$Y$1:$AX$80,26,FALSE)</f>
        <v>60.989130660213853</v>
      </c>
      <c r="AB85" s="42">
        <v>39</v>
      </c>
      <c r="AC85" s="42">
        <v>0.32506329113924048</v>
      </c>
      <c r="AD85" s="42">
        <v>19.75</v>
      </c>
      <c r="AE85" s="42">
        <v>6.42</v>
      </c>
    </row>
    <row r="86" spans="1:31" x14ac:dyDescent="0.25">
      <c r="A86" s="8">
        <v>9003</v>
      </c>
      <c r="B86" s="1" t="s">
        <v>29</v>
      </c>
      <c r="C86" s="8" t="s">
        <v>31</v>
      </c>
      <c r="D86" s="42">
        <f>VLOOKUP(D30,'Trial Details 2019'!$Y$1:$AX$80,26,FALSE)</f>
        <v>1.8622222222222224</v>
      </c>
      <c r="E86" s="42">
        <f>VLOOKUP(E30,'Trial Details 2019'!$Y$1:$AX$80,26,FALSE)</f>
        <v>3.8088888888888892</v>
      </c>
      <c r="F86" s="42">
        <f>VLOOKUP(F30,'Trial Details 2019'!$Y$1:$AX$80,26,FALSE)</f>
        <v>8.9823092728835601</v>
      </c>
      <c r="G86" s="42">
        <f>VLOOKUP(G30,'Trial Details 2019'!$Y$1:$AX$80,26,FALSE)</f>
        <v>14.475830967053042</v>
      </c>
      <c r="H86" s="42">
        <f>VLOOKUP(H30,'Trial Details 2019'!$Y$1:$AX$80,26,FALSE)</f>
        <v>15.236447513268653</v>
      </c>
      <c r="I86" s="42">
        <f>VLOOKUP(I30,'Trial Details 2019'!$Y$1:$AX$80,26,FALSE)</f>
        <v>19.349801537938323</v>
      </c>
      <c r="J86" s="42">
        <f>VLOOKUP(J30,'Trial Details 2019'!$Y$1:$AX$80,26,FALSE)</f>
        <v>20.967009486986072</v>
      </c>
      <c r="K86" s="42">
        <f>VLOOKUP(K30,'Trial Details 2019'!$Y$1:$AX$80,26,FALSE)</f>
        <v>24.101416457920863</v>
      </c>
      <c r="L86" s="42">
        <f>VLOOKUP(L30,'Trial Details 2019'!$Y$1:$AX$80,26,FALSE)</f>
        <v>24.911846129839443</v>
      </c>
      <c r="M86" s="42">
        <f>VLOOKUP(M30,'Trial Details 2019'!$Y$1:$AX$80,26,FALSE)</f>
        <v>26.445776747493934</v>
      </c>
      <c r="N86" s="42">
        <f>VLOOKUP(N30,'Trial Details 2019'!$Y$1:$AX$80,26,FALSE)</f>
        <v>29.177756269499273</v>
      </c>
      <c r="O86" s="42">
        <f>VLOOKUP(O30,'Trial Details 2019'!$Y$1:$AX$80,26,FALSE)</f>
        <v>37.249698216348307</v>
      </c>
      <c r="P86" s="42" t="e">
        <f>VLOOKUP(P30,'Trial Details 2019'!$Y$1:$AX$80,26,FALSE)</f>
        <v>#N/A</v>
      </c>
      <c r="Q86" s="42" t="e">
        <f>VLOOKUP(Q30,'Trial Details 2019'!$Y$1:$AX$80,26,FALSE)</f>
        <v>#N/A</v>
      </c>
      <c r="R86" s="42">
        <f>VLOOKUP(R30,'Trial Details 2019'!$Y$1:$AX$80,26,FALSE)</f>
        <v>29.941210687882634</v>
      </c>
      <c r="S86" s="42">
        <f>VLOOKUP(S30,'Trial Details 2019'!$Y$1:$AX$80,26,FALSE)</f>
        <v>31.296568388661839</v>
      </c>
      <c r="T86" s="42">
        <f>VLOOKUP(T30,'Trial Details 2019'!$Y$1:$AX$80,26,FALSE)</f>
        <v>32.6720855621654</v>
      </c>
      <c r="U86" s="42" t="e">
        <f>VLOOKUP(U30,'Trial Details 2019'!$Y$1:$AX$80,26,FALSE)</f>
        <v>#N/A</v>
      </c>
      <c r="V86" s="42">
        <f>VLOOKUP(V30,'Trial Details 2019'!$Y$1:$AX$80,26,FALSE)</f>
        <v>33.418344204060112</v>
      </c>
      <c r="W86" s="42">
        <f>VLOOKUP(W30,'Trial Details 2019'!$Y$1:$AX$80,26,FALSE)</f>
        <v>34.155255453762564</v>
      </c>
      <c r="X86" s="42">
        <f>VLOOKUP(X30,'Trial Details 2019'!$Y$1:$AX$80,26,FALSE)</f>
        <v>44.758019549102748</v>
      </c>
      <c r="Y86" s="42">
        <f>VLOOKUP(Y30,'Trial Details 2019'!$Y$1:$AX$80,26,FALSE)</f>
        <v>48.078019549102748</v>
      </c>
      <c r="Z86" s="42">
        <f>VLOOKUP(Z30,'Trial Details 2019'!$Y$1:$AX$80,26,FALSE)</f>
        <v>49.749130660213858</v>
      </c>
      <c r="AA86" s="42">
        <f>VLOOKUP(AA30,'Trial Details 2019'!$Y$1:$AX$80,26,FALSE)</f>
        <v>60.989130660213853</v>
      </c>
      <c r="AB86" s="42">
        <v>39</v>
      </c>
      <c r="AC86" s="42">
        <v>9.7532314923619287E-2</v>
      </c>
      <c r="AD86" s="42">
        <v>17.02</v>
      </c>
      <c r="AE86" s="42">
        <v>1.6600000000000001</v>
      </c>
    </row>
    <row r="87" spans="1:31" x14ac:dyDescent="0.25">
      <c r="A87" s="8">
        <v>9003</v>
      </c>
      <c r="B87" s="1" t="s">
        <v>29</v>
      </c>
      <c r="C87" s="8" t="s">
        <v>32</v>
      </c>
      <c r="D87" s="42">
        <f>VLOOKUP(D31,'Trial Details 2019'!$Y$1:$AX$80,26,FALSE)</f>
        <v>1.8622222222222224</v>
      </c>
      <c r="E87" s="42">
        <f>VLOOKUP(E31,'Trial Details 2019'!$Y$1:$AX$80,26,FALSE)</f>
        <v>3.8088888888888892</v>
      </c>
      <c r="F87" s="42">
        <f>VLOOKUP(F31,'Trial Details 2019'!$Y$1:$AX$80,26,FALSE)</f>
        <v>8.9823092728835601</v>
      </c>
      <c r="G87" s="42">
        <f>VLOOKUP(G31,'Trial Details 2019'!$Y$1:$AX$80,26,FALSE)</f>
        <v>14.475830967053042</v>
      </c>
      <c r="H87" s="42">
        <f>VLOOKUP(H31,'Trial Details 2019'!$Y$1:$AX$80,26,FALSE)</f>
        <v>15.236447513268653</v>
      </c>
      <c r="I87" s="42">
        <f>VLOOKUP(I31,'Trial Details 2019'!$Y$1:$AX$80,26,FALSE)</f>
        <v>19.349801537938323</v>
      </c>
      <c r="J87" s="42">
        <f>VLOOKUP(J31,'Trial Details 2019'!$Y$1:$AX$80,26,FALSE)</f>
        <v>20.967009486986072</v>
      </c>
      <c r="K87" s="42">
        <f>VLOOKUP(K31,'Trial Details 2019'!$Y$1:$AX$80,26,FALSE)</f>
        <v>22.485408823954288</v>
      </c>
      <c r="L87" s="42">
        <f>VLOOKUP(L31,'Trial Details 2019'!$Y$1:$AX$80,26,FALSE)</f>
        <v>24.911846129839443</v>
      </c>
      <c r="M87" s="42">
        <f>VLOOKUP(M31,'Trial Details 2019'!$Y$1:$AX$80,26,FALSE)</f>
        <v>26.445776747493934</v>
      </c>
      <c r="N87" s="42">
        <f>VLOOKUP(N31,'Trial Details 2019'!$Y$1:$AX$80,26,FALSE)</f>
        <v>37.249698216348307</v>
      </c>
      <c r="O87" s="42">
        <f>VLOOKUP(O31,'Trial Details 2019'!$Y$1:$AX$80,26,FALSE)</f>
        <v>38.86245743989344</v>
      </c>
      <c r="P87" s="42" t="e">
        <f>VLOOKUP(P31,'Trial Details 2019'!$Y$1:$AX$80,26,FALSE)</f>
        <v>#N/A</v>
      </c>
      <c r="Q87" s="42" t="e">
        <f>VLOOKUP(Q31,'Trial Details 2019'!$Y$1:$AX$80,26,FALSE)</f>
        <v>#N/A</v>
      </c>
      <c r="R87" s="42">
        <f>VLOOKUP(R31,'Trial Details 2019'!$Y$1:$AX$80,26,FALSE)</f>
        <v>29.177756269499273</v>
      </c>
      <c r="S87" s="42">
        <f>VLOOKUP(S31,'Trial Details 2019'!$Y$1:$AX$80,26,FALSE)</f>
        <v>30.683210476401854</v>
      </c>
      <c r="T87" s="42">
        <f>VLOOKUP(T31,'Trial Details 2019'!$Y$1:$AX$80,26,FALSE)</f>
        <v>34.155255453762564</v>
      </c>
      <c r="U87" s="42" t="e">
        <f>VLOOKUP(U31,'Trial Details 2019'!$Y$1:$AX$80,26,FALSE)</f>
        <v>#N/A</v>
      </c>
      <c r="V87" s="42">
        <f>VLOOKUP(V31,'Trial Details 2019'!$Y$1:$AX$80,26,FALSE)</f>
        <v>34.912183104815568</v>
      </c>
      <c r="W87" s="42">
        <f>VLOOKUP(W31,'Trial Details 2019'!$Y$1:$AX$80,26,FALSE)</f>
        <v>35.67241457181828</v>
      </c>
      <c r="X87" s="42">
        <f>VLOOKUP(X31,'Trial Details 2019'!$Y$1:$AX$80,26,FALSE)</f>
        <v>48.078019549102748</v>
      </c>
      <c r="Y87" s="42">
        <f>VLOOKUP(Y31,'Trial Details 2019'!$Y$1:$AX$80,26,FALSE)</f>
        <v>48.078019549102748</v>
      </c>
      <c r="Z87" s="42">
        <f>VLOOKUP(Z31,'Trial Details 2019'!$Y$1:$AX$80,26,FALSE)</f>
        <v>49.749130660213858</v>
      </c>
      <c r="AA87" s="42">
        <f>VLOOKUP(AA31,'Trial Details 2019'!$Y$1:$AX$80,26,FALSE)</f>
        <v>60.989130660213853</v>
      </c>
      <c r="AB87" s="42">
        <v>40</v>
      </c>
      <c r="AC87" s="42">
        <v>0.18206521739130435</v>
      </c>
      <c r="AD87" s="42">
        <v>18.399999999999999</v>
      </c>
      <c r="AE87" s="42">
        <v>3.3499999999999996</v>
      </c>
    </row>
    <row r="88" spans="1:31" x14ac:dyDescent="0.25">
      <c r="A88" s="8">
        <v>9003</v>
      </c>
      <c r="B88" s="1" t="s">
        <v>29</v>
      </c>
      <c r="C88" s="8" t="s">
        <v>33</v>
      </c>
      <c r="D88" s="42">
        <f>VLOOKUP(D32,'Trial Details 2019'!$Y$1:$AX$80,26,FALSE)</f>
        <v>1.8622222222222224</v>
      </c>
      <c r="E88" s="42">
        <f>VLOOKUP(E32,'Trial Details 2019'!$Y$1:$AX$80,26,FALSE)</f>
        <v>3.8088888888888892</v>
      </c>
      <c r="F88" s="42">
        <f>VLOOKUP(F32,'Trial Details 2019'!$Y$1:$AX$80,26,FALSE)</f>
        <v>8.9823092728835601</v>
      </c>
      <c r="G88" s="42">
        <f>VLOOKUP(G32,'Trial Details 2019'!$Y$1:$AX$80,26,FALSE)</f>
        <v>14.475830967053042</v>
      </c>
      <c r="H88" s="42">
        <f>VLOOKUP(H32,'Trial Details 2019'!$Y$1:$AX$80,26,FALSE)</f>
        <v>16.048962020813175</v>
      </c>
      <c r="I88" s="42">
        <f>VLOOKUP(I32,'Trial Details 2019'!$Y$1:$AX$80,26,FALSE)</f>
        <v>19.349801537938323</v>
      </c>
      <c r="J88" s="42">
        <f>VLOOKUP(J32,'Trial Details 2019'!$Y$1:$AX$80,26,FALSE)</f>
        <v>22.485408823954288</v>
      </c>
      <c r="K88" s="42">
        <f>VLOOKUP(K32,'Trial Details 2019'!$Y$1:$AX$80,26,FALSE)</f>
        <v>24.911846129839443</v>
      </c>
      <c r="L88" s="42">
        <f>VLOOKUP(L32,'Trial Details 2019'!$Y$1:$AX$80,26,FALSE)</f>
        <v>29.177756269499273</v>
      </c>
      <c r="M88" s="42" t="e">
        <f>VLOOKUP(M32,'Trial Details 2019'!$Y$1:$AX$80,26,FALSE)</f>
        <v>#N/A</v>
      </c>
      <c r="N88" s="42" t="e">
        <f>VLOOKUP(N32,'Trial Details 2019'!$Y$1:$AX$80,26,FALSE)</f>
        <v>#N/A</v>
      </c>
      <c r="O88" s="42" t="e">
        <f>VLOOKUP(O32,'Trial Details 2019'!$Y$1:$AX$80,26,FALSE)</f>
        <v>#N/A</v>
      </c>
      <c r="P88" s="42" t="e">
        <f>VLOOKUP(P32,'Trial Details 2019'!$Y$1:$AX$80,26,FALSE)</f>
        <v>#N/A</v>
      </c>
      <c r="Q88" s="42" t="e">
        <f>VLOOKUP(Q32,'Trial Details 2019'!$Y$1:$AX$80,26,FALSE)</f>
        <v>#N/A</v>
      </c>
      <c r="R88" s="42">
        <f>VLOOKUP(R32,'Trial Details 2019'!$Y$1:$AX$80,26,FALSE)</f>
        <v>29.177756269499273</v>
      </c>
      <c r="S88" s="42">
        <f>VLOOKUP(S32,'Trial Details 2019'!$Y$1:$AX$80,26,FALSE)</f>
        <v>30.683210476401854</v>
      </c>
      <c r="T88" s="42">
        <f>VLOOKUP(T32,'Trial Details 2019'!$Y$1:$AX$80,26,FALSE)</f>
        <v>32.6720855621654</v>
      </c>
      <c r="U88" s="42" t="e">
        <f>VLOOKUP(U32,'Trial Details 2019'!$Y$1:$AX$80,26,FALSE)</f>
        <v>#N/A</v>
      </c>
      <c r="V88" s="42">
        <f>VLOOKUP(V32,'Trial Details 2019'!$Y$1:$AX$80,26,FALSE)</f>
        <v>33.418344204060112</v>
      </c>
      <c r="W88" s="42">
        <f>VLOOKUP(W32,'Trial Details 2019'!$Y$1:$AX$80,26,FALSE)</f>
        <v>34.155255453762564</v>
      </c>
      <c r="X88" s="42">
        <f>VLOOKUP(X32,'Trial Details 2019'!$Y$1:$AX$80,26,FALSE)</f>
        <v>42.227656681482877</v>
      </c>
      <c r="Y88" s="42">
        <f>VLOOKUP(Y32,'Trial Details 2019'!$Y$1:$AX$80,26,FALSE)</f>
        <v>48.078019549102748</v>
      </c>
      <c r="Z88" s="42">
        <f>VLOOKUP(Z32,'Trial Details 2019'!$Y$1:$AX$80,26,FALSE)</f>
        <v>58.606908437991635</v>
      </c>
      <c r="AA88" s="42">
        <f>VLOOKUP(AA32,'Trial Details 2019'!$Y$1:$AX$80,26,FALSE)</f>
        <v>60.989130660213853</v>
      </c>
      <c r="AB88" s="42">
        <v>40</v>
      </c>
      <c r="AC88" s="42">
        <v>0.32464255677039527</v>
      </c>
      <c r="AD88" s="42">
        <v>11.89</v>
      </c>
      <c r="AE88" s="42">
        <v>3.8600000000000003</v>
      </c>
    </row>
    <row r="89" spans="1:31" x14ac:dyDescent="0.25">
      <c r="A89" s="8">
        <v>9003</v>
      </c>
      <c r="B89" s="1" t="s">
        <v>29</v>
      </c>
      <c r="C89" s="8" t="s">
        <v>34</v>
      </c>
      <c r="D89" s="42">
        <f>VLOOKUP(D33,'Trial Details 2019'!$Y$1:$AX$80,26,FALSE)</f>
        <v>1.8622222222222224</v>
      </c>
      <c r="E89" s="42">
        <f>VLOOKUP(E33,'Trial Details 2019'!$Y$1:$AX$80,26,FALSE)</f>
        <v>3.8088888888888892</v>
      </c>
      <c r="F89" s="42">
        <f>VLOOKUP(F33,'Trial Details 2019'!$Y$1:$AX$80,26,FALSE)</f>
        <v>8.9823092728835601</v>
      </c>
      <c r="G89" s="42">
        <f>VLOOKUP(G33,'Trial Details 2019'!$Y$1:$AX$80,26,FALSE)</f>
        <v>14.475830967053042</v>
      </c>
      <c r="H89" s="42">
        <f>VLOOKUP(H33,'Trial Details 2019'!$Y$1:$AX$80,26,FALSE)</f>
        <v>15.236447513268653</v>
      </c>
      <c r="I89" s="42">
        <f>VLOOKUP(I33,'Trial Details 2019'!$Y$1:$AX$80,26,FALSE)</f>
        <v>19.349801537938323</v>
      </c>
      <c r="J89" s="42">
        <f>VLOOKUP(J33,'Trial Details 2019'!$Y$1:$AX$80,26,FALSE)</f>
        <v>22.485408823954288</v>
      </c>
      <c r="K89" s="42">
        <f>VLOOKUP(K33,'Trial Details 2019'!$Y$1:$AX$80,26,FALSE)</f>
        <v>24.911846129839443</v>
      </c>
      <c r="L89" s="42">
        <f>VLOOKUP(L33,'Trial Details 2019'!$Y$1:$AX$80,26,FALSE)</f>
        <v>26.445776747493934</v>
      </c>
      <c r="M89" s="42">
        <f>VLOOKUP(M33,'Trial Details 2019'!$Y$1:$AX$80,26,FALSE)</f>
        <v>29.177756269499273</v>
      </c>
      <c r="N89" s="42">
        <f>VLOOKUP(N33,'Trial Details 2019'!$Y$1:$AX$80,26,FALSE)</f>
        <v>30.683210476401854</v>
      </c>
      <c r="O89" s="42">
        <f>VLOOKUP(O33,'Trial Details 2019'!$Y$1:$AX$80,26,FALSE)</f>
        <v>37.249698216348307</v>
      </c>
      <c r="P89" s="42" t="e">
        <f>VLOOKUP(P33,'Trial Details 2019'!$Y$1:$AX$80,26,FALSE)</f>
        <v>#N/A</v>
      </c>
      <c r="Q89" s="42" t="e">
        <f>VLOOKUP(Q33,'Trial Details 2019'!$Y$1:$AX$80,26,FALSE)</f>
        <v>#N/A</v>
      </c>
      <c r="R89" s="42">
        <f>VLOOKUP(R33,'Trial Details 2019'!$Y$1:$AX$80,26,FALSE)</f>
        <v>29.177756269499273</v>
      </c>
      <c r="S89" s="42">
        <f>VLOOKUP(S33,'Trial Details 2019'!$Y$1:$AX$80,26,FALSE)</f>
        <v>30.683210476401854</v>
      </c>
      <c r="T89" s="42">
        <f>VLOOKUP(T33,'Trial Details 2019'!$Y$1:$AX$80,26,FALSE)</f>
        <v>32.6720855621654</v>
      </c>
      <c r="U89" s="42" t="e">
        <f>VLOOKUP(U33,'Trial Details 2019'!$Y$1:$AX$80,26,FALSE)</f>
        <v>#N/A</v>
      </c>
      <c r="V89" s="42">
        <f>VLOOKUP(V33,'Trial Details 2019'!$Y$1:$AX$80,26,FALSE)</f>
        <v>33.418344204060112</v>
      </c>
      <c r="W89" s="42">
        <f>VLOOKUP(W33,'Trial Details 2019'!$Y$1:$AX$80,26,FALSE)</f>
        <v>34.155255453762564</v>
      </c>
      <c r="X89" s="42">
        <f>VLOOKUP(X33,'Trial Details 2019'!$Y$1:$AX$80,26,FALSE)</f>
        <v>45.606908437991635</v>
      </c>
      <c r="Y89" s="42">
        <f>VLOOKUP(Y33,'Trial Details 2019'!$Y$1:$AX$80,26,FALSE)</f>
        <v>48.078019549102748</v>
      </c>
      <c r="Z89" s="42">
        <f>VLOOKUP(Z33,'Trial Details 2019'!$Y$1:$AX$80,26,FALSE)</f>
        <v>49.749130660213858</v>
      </c>
      <c r="AA89" s="42">
        <f>VLOOKUP(AA33,'Trial Details 2019'!$Y$1:$AX$80,26,FALSE)</f>
        <v>60.989130660213853</v>
      </c>
      <c r="AB89" s="42">
        <v>40</v>
      </c>
      <c r="AC89" s="42">
        <v>0.27172195892575041</v>
      </c>
      <c r="AD89" s="42">
        <v>12.66</v>
      </c>
      <c r="AE89" s="42">
        <v>3.44</v>
      </c>
    </row>
    <row r="90" spans="1:31" x14ac:dyDescent="0.25">
      <c r="A90" s="8">
        <v>9003</v>
      </c>
      <c r="B90" s="1" t="s">
        <v>29</v>
      </c>
      <c r="C90" s="8" t="s">
        <v>35</v>
      </c>
      <c r="D90" s="42">
        <f>VLOOKUP(D34,'Trial Details 2019'!$Y$1:$AX$80,26,FALSE)</f>
        <v>1.8622222222222224</v>
      </c>
      <c r="E90" s="42">
        <f>VLOOKUP(E34,'Trial Details 2019'!$Y$1:$AX$80,26,FALSE)</f>
        <v>3.8088888888888892</v>
      </c>
      <c r="F90" s="42">
        <f>VLOOKUP(F34,'Trial Details 2019'!$Y$1:$AX$80,26,FALSE)</f>
        <v>8.9823092728835601</v>
      </c>
      <c r="G90" s="42">
        <f>VLOOKUP(G34,'Trial Details 2019'!$Y$1:$AX$80,26,FALSE)</f>
        <v>14.475830967053042</v>
      </c>
      <c r="H90" s="42">
        <f>VLOOKUP(H34,'Trial Details 2019'!$Y$1:$AX$80,26,FALSE)</f>
        <v>16.048962020813175</v>
      </c>
      <c r="I90" s="42">
        <f>VLOOKUP(I34,'Trial Details 2019'!$Y$1:$AX$80,26,FALSE)</f>
        <v>19.349801537938323</v>
      </c>
      <c r="J90" s="42">
        <f>VLOOKUP(J34,'Trial Details 2019'!$Y$1:$AX$80,26,FALSE)</f>
        <v>22.485408823954288</v>
      </c>
      <c r="K90" s="42">
        <f>VLOOKUP(K34,'Trial Details 2019'!$Y$1:$AX$80,26,FALSE)</f>
        <v>24.911846129839443</v>
      </c>
      <c r="L90" s="42">
        <f>VLOOKUP(L34,'Trial Details 2019'!$Y$1:$AX$80,26,FALSE)</f>
        <v>26.445776747493934</v>
      </c>
      <c r="M90" s="42">
        <f>VLOOKUP(M34,'Trial Details 2019'!$Y$1:$AX$80,26,FALSE)</f>
        <v>29.177756269499273</v>
      </c>
      <c r="N90" s="42">
        <f>VLOOKUP(N34,'Trial Details 2019'!$Y$1:$AX$80,26,FALSE)</f>
        <v>32.6720855621654</v>
      </c>
      <c r="O90" s="42" t="e">
        <f>VLOOKUP(O34,'Trial Details 2019'!$Y$1:$AX$80,26,FALSE)</f>
        <v>#N/A</v>
      </c>
      <c r="P90" s="42" t="e">
        <f>VLOOKUP(P34,'Trial Details 2019'!$Y$1:$AX$80,26,FALSE)</f>
        <v>#N/A</v>
      </c>
      <c r="Q90" s="42" t="e">
        <f>VLOOKUP(Q34,'Trial Details 2019'!$Y$1:$AX$80,26,FALSE)</f>
        <v>#N/A</v>
      </c>
      <c r="R90" s="42">
        <f>VLOOKUP(R34,'Trial Details 2019'!$Y$1:$AX$80,26,FALSE)</f>
        <v>31.296568388661839</v>
      </c>
      <c r="S90" s="42">
        <f>VLOOKUP(S34,'Trial Details 2019'!$Y$1:$AX$80,26,FALSE)</f>
        <v>32.6720855621654</v>
      </c>
      <c r="T90" s="42">
        <f>VLOOKUP(T34,'Trial Details 2019'!$Y$1:$AX$80,26,FALSE)</f>
        <v>34.155255453762564</v>
      </c>
      <c r="U90" s="42" t="e">
        <f>VLOOKUP(U34,'Trial Details 2019'!$Y$1:$AX$80,26,FALSE)</f>
        <v>#N/A</v>
      </c>
      <c r="V90" s="42">
        <f>VLOOKUP(V34,'Trial Details 2019'!$Y$1:$AX$80,26,FALSE)</f>
        <v>34.912183104815568</v>
      </c>
      <c r="W90" s="42">
        <f>VLOOKUP(W34,'Trial Details 2019'!$Y$1:$AX$80,26,FALSE)</f>
        <v>35.67241457181828</v>
      </c>
      <c r="X90" s="42">
        <f>VLOOKUP(X34,'Trial Details 2019'!$Y$1:$AX$80,26,FALSE)</f>
        <v>47.264686215769416</v>
      </c>
      <c r="Y90" s="42">
        <f>VLOOKUP(Y34,'Trial Details 2019'!$Y$1:$AX$80,26,FALSE)</f>
        <v>48.078019549102748</v>
      </c>
      <c r="Z90" s="42">
        <f>VLOOKUP(Z34,'Trial Details 2019'!$Y$1:$AX$80,26,FALSE)</f>
        <v>56.264686215769416</v>
      </c>
      <c r="AA90" s="42">
        <f>VLOOKUP(AA34,'Trial Details 2019'!$Y$1:$AX$80,26,FALSE)</f>
        <v>60.989130660213853</v>
      </c>
      <c r="AB90" s="42">
        <v>37</v>
      </c>
      <c r="AC90" s="42">
        <v>7.2519083969465659E-2</v>
      </c>
      <c r="AD90" s="42">
        <v>18.34</v>
      </c>
      <c r="AE90" s="42">
        <v>1.33</v>
      </c>
    </row>
    <row r="91" spans="1:31" x14ac:dyDescent="0.25">
      <c r="A91" s="8">
        <v>9006</v>
      </c>
      <c r="B91" s="1" t="s">
        <v>29</v>
      </c>
      <c r="C91" s="8" t="s">
        <v>31</v>
      </c>
      <c r="D91" s="42">
        <f>VLOOKUP(D35,'Trial Details 2019'!$Y$1:$AX$80,26,FALSE)</f>
        <v>1.8622222222222224</v>
      </c>
      <c r="E91" s="42">
        <f>VLOOKUP(E35,'Trial Details 2019'!$Y$1:$AX$80,26,FALSE)</f>
        <v>3.8088888888888892</v>
      </c>
      <c r="F91" s="42">
        <f>VLOOKUP(F35,'Trial Details 2019'!$Y$1:$AX$80,26,FALSE)</f>
        <v>8.9823092728835601</v>
      </c>
      <c r="G91" s="42">
        <f>VLOOKUP(G35,'Trial Details 2019'!$Y$1:$AX$80,26,FALSE)</f>
        <v>14.475830967053042</v>
      </c>
      <c r="H91" s="42">
        <f>VLOOKUP(H35,'Trial Details 2019'!$Y$1:$AX$80,26,FALSE)</f>
        <v>16.048962020813175</v>
      </c>
      <c r="I91" s="42">
        <f>VLOOKUP(I35,'Trial Details 2019'!$Y$1:$AX$80,26,FALSE)</f>
        <v>19.349801537938323</v>
      </c>
      <c r="J91" s="42">
        <f>VLOOKUP(J35,'Trial Details 2019'!$Y$1:$AX$80,26,FALSE)</f>
        <v>20.967009486986072</v>
      </c>
      <c r="K91" s="42">
        <f>VLOOKUP(K35,'Trial Details 2019'!$Y$1:$AX$80,26,FALSE)</f>
        <v>24.911846129839443</v>
      </c>
      <c r="L91" s="42">
        <f>VLOOKUP(L35,'Trial Details 2019'!$Y$1:$AX$80,26,FALSE)</f>
        <v>27.846648716779033</v>
      </c>
      <c r="M91" s="42">
        <f>VLOOKUP(M35,'Trial Details 2019'!$Y$1:$AX$80,26,FALSE)</f>
        <v>37.249698216348307</v>
      </c>
      <c r="N91" s="42" t="e">
        <f>VLOOKUP(N35,'Trial Details 2019'!$Y$1:$AX$80,26,FALSE)</f>
        <v>#N/A</v>
      </c>
      <c r="O91" s="42" t="e">
        <f>VLOOKUP(O35,'Trial Details 2019'!$Y$1:$AX$80,26,FALSE)</f>
        <v>#N/A</v>
      </c>
      <c r="P91" s="42" t="e">
        <f>VLOOKUP(P35,'Trial Details 2019'!$Y$1:$AX$80,26,FALSE)</f>
        <v>#N/A</v>
      </c>
      <c r="Q91" s="42" t="e">
        <f>VLOOKUP(Q35,'Trial Details 2019'!$Y$1:$AX$80,26,FALSE)</f>
        <v>#N/A</v>
      </c>
      <c r="R91" s="42">
        <f>VLOOKUP(R35,'Trial Details 2019'!$Y$1:$AX$80,26,FALSE)</f>
        <v>27.185104119815691</v>
      </c>
      <c r="S91" s="42">
        <f>VLOOKUP(S35,'Trial Details 2019'!$Y$1:$AX$80,26,FALSE)</f>
        <v>29.177756269499273</v>
      </c>
      <c r="T91" s="42" t="e">
        <f>VLOOKUP(T35,'Trial Details 2019'!$Y$1:$AX$80,26,FALSE)</f>
        <v>#N/A</v>
      </c>
      <c r="U91" s="42" t="e">
        <f>VLOOKUP(U35,'Trial Details 2019'!$Y$1:$AX$80,26,FALSE)</f>
        <v>#N/A</v>
      </c>
      <c r="V91" s="42">
        <f>VLOOKUP(V35,'Trial Details 2019'!$Y$1:$AX$80,26,FALSE)</f>
        <v>33.418344204060112</v>
      </c>
      <c r="W91" s="42">
        <f>VLOOKUP(W35,'Trial Details 2019'!$Y$1:$AX$80,26,FALSE)</f>
        <v>34.155255453762564</v>
      </c>
      <c r="X91" s="42">
        <f>VLOOKUP(X35,'Trial Details 2019'!$Y$1:$AX$80,26,FALSE)</f>
        <v>43.897401568133596</v>
      </c>
      <c r="Y91" s="42">
        <f>VLOOKUP(Y35,'Trial Details 2019'!$Y$1:$AX$80,26,FALSE)</f>
        <v>48.078019549102748</v>
      </c>
      <c r="Z91" s="42">
        <f>VLOOKUP(Z35,'Trial Details 2019'!$Y$1:$AX$80,26,FALSE)</f>
        <v>49.749130660213858</v>
      </c>
      <c r="AA91" s="42">
        <f>VLOOKUP(AA35,'Trial Details 2019'!$Y$1:$AX$80,26,FALSE)</f>
        <v>60.989130660213853</v>
      </c>
      <c r="AB91" s="42">
        <v>43</v>
      </c>
      <c r="AC91" s="42">
        <v>0.20668693009118541</v>
      </c>
      <c r="AD91" s="42">
        <v>16.45</v>
      </c>
      <c r="AE91" s="42">
        <v>3.4</v>
      </c>
    </row>
    <row r="92" spans="1:31" x14ac:dyDescent="0.25">
      <c r="A92" s="8">
        <v>9006</v>
      </c>
      <c r="B92" s="1" t="s">
        <v>29</v>
      </c>
      <c r="C92" s="8" t="s">
        <v>32</v>
      </c>
      <c r="D92" s="42">
        <f>VLOOKUP(D36,'Trial Details 2019'!$Y$1:$AX$80,26,FALSE)</f>
        <v>1.8622222222222224</v>
      </c>
      <c r="E92" s="42">
        <f>VLOOKUP(E36,'Trial Details 2019'!$Y$1:$AX$80,26,FALSE)</f>
        <v>3.8088888888888892</v>
      </c>
      <c r="F92" s="42">
        <f>VLOOKUP(F36,'Trial Details 2019'!$Y$1:$AX$80,26,FALSE)</f>
        <v>8.9823092728835601</v>
      </c>
      <c r="G92" s="42">
        <f>VLOOKUP(G36,'Trial Details 2019'!$Y$1:$AX$80,26,FALSE)</f>
        <v>14.475830967053042</v>
      </c>
      <c r="H92" s="42">
        <f>VLOOKUP(H36,'Trial Details 2019'!$Y$1:$AX$80,26,FALSE)</f>
        <v>15.236447513268653</v>
      </c>
      <c r="I92" s="42">
        <f>VLOOKUP(I36,'Trial Details 2019'!$Y$1:$AX$80,26,FALSE)</f>
        <v>19.349801537938323</v>
      </c>
      <c r="J92" s="42">
        <f>VLOOKUP(J36,'Trial Details 2019'!$Y$1:$AX$80,26,FALSE)</f>
        <v>20.967009486986072</v>
      </c>
      <c r="K92" s="42">
        <f>VLOOKUP(K36,'Trial Details 2019'!$Y$1:$AX$80,26,FALSE)</f>
        <v>24.911846129839443</v>
      </c>
      <c r="L92" s="42">
        <f>VLOOKUP(L36,'Trial Details 2019'!$Y$1:$AX$80,26,FALSE)</f>
        <v>27.846648716779033</v>
      </c>
      <c r="M92" s="42">
        <f>VLOOKUP(M36,'Trial Details 2019'!$Y$1:$AX$80,26,FALSE)</f>
        <v>37.249698216348307</v>
      </c>
      <c r="N92" s="42" t="e">
        <f>VLOOKUP(N36,'Trial Details 2019'!$Y$1:$AX$80,26,FALSE)</f>
        <v>#N/A</v>
      </c>
      <c r="O92" s="42" t="e">
        <f>VLOOKUP(O36,'Trial Details 2019'!$Y$1:$AX$80,26,FALSE)</f>
        <v>#N/A</v>
      </c>
      <c r="P92" s="42" t="e">
        <f>VLOOKUP(P36,'Trial Details 2019'!$Y$1:$AX$80,26,FALSE)</f>
        <v>#N/A</v>
      </c>
      <c r="Q92" s="42" t="e">
        <f>VLOOKUP(Q36,'Trial Details 2019'!$Y$1:$AX$80,26,FALSE)</f>
        <v>#N/A</v>
      </c>
      <c r="R92" s="42">
        <f>VLOOKUP(R36,'Trial Details 2019'!$Y$1:$AX$80,26,FALSE)</f>
        <v>27.185104119815691</v>
      </c>
      <c r="S92" s="42">
        <f>VLOOKUP(S36,'Trial Details 2019'!$Y$1:$AX$80,26,FALSE)</f>
        <v>29.177756269499273</v>
      </c>
      <c r="T92" s="42">
        <f>VLOOKUP(T36,'Trial Details 2019'!$Y$1:$AX$80,26,FALSE)</f>
        <v>32.6720855621654</v>
      </c>
      <c r="U92" s="42" t="e">
        <f>VLOOKUP(U36,'Trial Details 2019'!$Y$1:$AX$80,26,FALSE)</f>
        <v>#N/A</v>
      </c>
      <c r="V92" s="42">
        <f>VLOOKUP(V36,'Trial Details 2019'!$Y$1:$AX$80,26,FALSE)</f>
        <v>33.418344204060112</v>
      </c>
      <c r="W92" s="42">
        <f>VLOOKUP(W36,'Trial Details 2019'!$Y$1:$AX$80,26,FALSE)</f>
        <v>34.155255453762564</v>
      </c>
      <c r="X92" s="42">
        <f>VLOOKUP(X36,'Trial Details 2019'!$Y$1:$AX$80,26,FALSE)</f>
        <v>44.758019549102748</v>
      </c>
      <c r="Y92" s="42">
        <f>VLOOKUP(Y36,'Trial Details 2019'!$Y$1:$AX$80,26,FALSE)</f>
        <v>48.078019549102748</v>
      </c>
      <c r="Z92" s="42">
        <f>VLOOKUP(Z36,'Trial Details 2019'!$Y$1:$AX$80,26,FALSE)</f>
        <v>49.749130660213858</v>
      </c>
      <c r="AA92" s="42">
        <f>VLOOKUP(AA36,'Trial Details 2019'!$Y$1:$AX$80,26,FALSE)</f>
        <v>60.989130660213853</v>
      </c>
      <c r="AB92" s="42">
        <v>43</v>
      </c>
      <c r="AC92" s="42">
        <v>0.26516129032258062</v>
      </c>
      <c r="AD92" s="42">
        <v>15.5</v>
      </c>
      <c r="AE92" s="42">
        <v>4.1099999999999994</v>
      </c>
    </row>
    <row r="93" spans="1:31" x14ac:dyDescent="0.25">
      <c r="A93" s="8">
        <v>9006</v>
      </c>
      <c r="B93" s="1" t="s">
        <v>29</v>
      </c>
      <c r="C93" s="8" t="s">
        <v>33</v>
      </c>
      <c r="D93" s="42">
        <f>VLOOKUP(D37,'Trial Details 2019'!$Y$1:$AX$80,26,FALSE)</f>
        <v>1.8622222222222224</v>
      </c>
      <c r="E93" s="42">
        <f>VLOOKUP(E37,'Trial Details 2019'!$Y$1:$AX$80,26,FALSE)</f>
        <v>3.8088888888888892</v>
      </c>
      <c r="F93" s="42">
        <f>VLOOKUP(F37,'Trial Details 2019'!$Y$1:$AX$80,26,FALSE)</f>
        <v>8.9823092728835601</v>
      </c>
      <c r="G93" s="42">
        <f>VLOOKUP(G37,'Trial Details 2019'!$Y$1:$AX$80,26,FALSE)</f>
        <v>14.475830967053042</v>
      </c>
      <c r="H93" s="42">
        <f>VLOOKUP(H37,'Trial Details 2019'!$Y$1:$AX$80,26,FALSE)</f>
        <v>16.875303896571054</v>
      </c>
      <c r="I93" s="42">
        <f>VLOOKUP(I37,'Trial Details 2019'!$Y$1:$AX$80,26,FALSE)</f>
        <v>19.349801537938323</v>
      </c>
      <c r="J93" s="42">
        <f>VLOOKUP(J37,'Trial Details 2019'!$Y$1:$AX$80,26,FALSE)</f>
        <v>22.485408823954288</v>
      </c>
      <c r="K93" s="42">
        <f>VLOOKUP(K37,'Trial Details 2019'!$Y$1:$AX$80,26,FALSE)</f>
        <v>24.911846129839443</v>
      </c>
      <c r="L93" s="42">
        <f>VLOOKUP(L37,'Trial Details 2019'!$Y$1:$AX$80,26,FALSE)</f>
        <v>27.846648716779033</v>
      </c>
      <c r="M93" s="42">
        <f>VLOOKUP(M37,'Trial Details 2019'!$Y$1:$AX$80,26,FALSE)</f>
        <v>29.177756269499273</v>
      </c>
      <c r="N93" s="42" t="e">
        <f>VLOOKUP(N37,'Trial Details 2019'!$Y$1:$AX$80,26,FALSE)</f>
        <v>#N/A</v>
      </c>
      <c r="O93" s="42" t="e">
        <f>VLOOKUP(O37,'Trial Details 2019'!$Y$1:$AX$80,26,FALSE)</f>
        <v>#N/A</v>
      </c>
      <c r="P93" s="42" t="e">
        <f>VLOOKUP(P37,'Trial Details 2019'!$Y$1:$AX$80,26,FALSE)</f>
        <v>#N/A</v>
      </c>
      <c r="Q93" s="42" t="e">
        <f>VLOOKUP(Q37,'Trial Details 2019'!$Y$1:$AX$80,26,FALSE)</f>
        <v>#N/A</v>
      </c>
      <c r="R93" s="42">
        <f>VLOOKUP(R37,'Trial Details 2019'!$Y$1:$AX$80,26,FALSE)</f>
        <v>27.185104119815691</v>
      </c>
      <c r="S93" s="42">
        <f>VLOOKUP(S37,'Trial Details 2019'!$Y$1:$AX$80,26,FALSE)</f>
        <v>28.486519673946017</v>
      </c>
      <c r="T93" s="42">
        <f>VLOOKUP(T37,'Trial Details 2019'!$Y$1:$AX$80,26,FALSE)</f>
        <v>30.683210476401854</v>
      </c>
      <c r="U93" s="42">
        <f>VLOOKUP(U37,'Trial Details 2019'!$Y$1:$AX$80,26,FALSE)</f>
        <v>29.177756269499273</v>
      </c>
      <c r="V93" s="42">
        <f>VLOOKUP(V37,'Trial Details 2019'!$Y$1:$AX$80,26,FALSE)</f>
        <v>32.6720855621654</v>
      </c>
      <c r="W93" s="42">
        <f>VLOOKUP(W37,'Trial Details 2019'!$Y$1:$AX$80,26,FALSE)</f>
        <v>32.6720855621654</v>
      </c>
      <c r="X93" s="42">
        <f>VLOOKUP(X37,'Trial Details 2019'!$Y$1:$AX$80,26,FALSE)</f>
        <v>44.758019549102748</v>
      </c>
      <c r="Y93" s="42">
        <f>VLOOKUP(Y37,'Trial Details 2019'!$Y$1:$AX$80,26,FALSE)</f>
        <v>48.078019549102748</v>
      </c>
      <c r="Z93" s="42">
        <f>VLOOKUP(Z37,'Trial Details 2019'!$Y$1:$AX$80,26,FALSE)</f>
        <v>56.264686215769416</v>
      </c>
      <c r="AA93" s="42">
        <f>VLOOKUP(AA37,'Trial Details 2019'!$Y$1:$AX$80,26,FALSE)</f>
        <v>60.989130660213853</v>
      </c>
      <c r="AB93" s="42">
        <v>43</v>
      </c>
      <c r="AC93" s="42">
        <v>0.20933087783916515</v>
      </c>
      <c r="AD93" s="42">
        <v>16.29</v>
      </c>
      <c r="AE93" s="42">
        <v>3.41</v>
      </c>
    </row>
    <row r="94" spans="1:31" x14ac:dyDescent="0.25">
      <c r="A94" s="8">
        <v>9006</v>
      </c>
      <c r="B94" s="1" t="s">
        <v>29</v>
      </c>
      <c r="C94" s="8" t="s">
        <v>35</v>
      </c>
      <c r="D94" s="42">
        <f>VLOOKUP(D38,'Trial Details 2019'!$Y$1:$AX$80,26,FALSE)</f>
        <v>1.8622222222222224</v>
      </c>
      <c r="E94" s="42">
        <f>VLOOKUP(E38,'Trial Details 2019'!$Y$1:$AX$80,26,FALSE)</f>
        <v>3.8088888888888892</v>
      </c>
      <c r="F94" s="42">
        <f>VLOOKUP(F38,'Trial Details 2019'!$Y$1:$AX$80,26,FALSE)</f>
        <v>8.9823092728835601</v>
      </c>
      <c r="G94" s="42">
        <f>VLOOKUP(G38,'Trial Details 2019'!$Y$1:$AX$80,26,FALSE)</f>
        <v>14.475830967053042</v>
      </c>
      <c r="H94" s="42">
        <f>VLOOKUP(H38,'Trial Details 2019'!$Y$1:$AX$80,26,FALSE)</f>
        <v>15.236447513268653</v>
      </c>
      <c r="I94" s="42">
        <f>VLOOKUP(I38,'Trial Details 2019'!$Y$1:$AX$80,26,FALSE)</f>
        <v>19.349801537938323</v>
      </c>
      <c r="J94" s="42">
        <f>VLOOKUP(J38,'Trial Details 2019'!$Y$1:$AX$80,26,FALSE)</f>
        <v>20.967009486986072</v>
      </c>
      <c r="K94" s="42">
        <f>VLOOKUP(K38,'Trial Details 2019'!$Y$1:$AX$80,26,FALSE)</f>
        <v>22.485408823954288</v>
      </c>
      <c r="L94" s="42">
        <f>VLOOKUP(L38,'Trial Details 2019'!$Y$1:$AX$80,26,FALSE)</f>
        <v>26.445776747493934</v>
      </c>
      <c r="M94" s="42">
        <f>VLOOKUP(M38,'Trial Details 2019'!$Y$1:$AX$80,26,FALSE)</f>
        <v>29.177756269499273</v>
      </c>
      <c r="N94" s="42">
        <f>VLOOKUP(N38,'Trial Details 2019'!$Y$1:$AX$80,26,FALSE)</f>
        <v>31.296568388661839</v>
      </c>
      <c r="O94" s="42" t="e">
        <f>VLOOKUP(O38,'Trial Details 2019'!$Y$1:$AX$80,26,FALSE)</f>
        <v>#N/A</v>
      </c>
      <c r="P94" s="42" t="e">
        <f>VLOOKUP(P38,'Trial Details 2019'!$Y$1:$AX$80,26,FALSE)</f>
        <v>#N/A</v>
      </c>
      <c r="Q94" s="42" t="e">
        <f>VLOOKUP(Q38,'Trial Details 2019'!$Y$1:$AX$80,26,FALSE)</f>
        <v>#N/A</v>
      </c>
      <c r="R94" s="42">
        <f>VLOOKUP(R38,'Trial Details 2019'!$Y$1:$AX$80,26,FALSE)</f>
        <v>29.941210687882634</v>
      </c>
      <c r="S94" s="42">
        <f>VLOOKUP(S38,'Trial Details 2019'!$Y$1:$AX$80,26,FALSE)</f>
        <v>32.6720855621654</v>
      </c>
      <c r="T94" s="42" t="e">
        <f>VLOOKUP(T38,'Trial Details 2019'!$Y$1:$AX$80,26,FALSE)</f>
        <v>#N/A</v>
      </c>
      <c r="U94" s="42">
        <f>VLOOKUP(U38,'Trial Details 2019'!$Y$1:$AX$80,26,FALSE)</f>
        <v>34.155255453762564</v>
      </c>
      <c r="V94" s="42">
        <f>VLOOKUP(V38,'Trial Details 2019'!$Y$1:$AX$80,26,FALSE)</f>
        <v>37.249698216348307</v>
      </c>
      <c r="W94" s="42">
        <f>VLOOKUP(W38,'Trial Details 2019'!$Y$1:$AX$80,26,FALSE)</f>
        <v>38.049996817864283</v>
      </c>
      <c r="X94" s="42">
        <f>VLOOKUP(X38,'Trial Details 2019'!$Y$1:$AX$80,26,FALSE)</f>
        <v>46.446908437991638</v>
      </c>
      <c r="Y94" s="42">
        <f>VLOOKUP(Y38,'Trial Details 2019'!$Y$1:$AX$80,26,FALSE)</f>
        <v>48.078019549102748</v>
      </c>
      <c r="Z94" s="42">
        <f>VLOOKUP(Z38,'Trial Details 2019'!$Y$1:$AX$80,26,FALSE)</f>
        <v>60.989130660213853</v>
      </c>
      <c r="AA94" s="42">
        <f>VLOOKUP(AA38,'Trial Details 2019'!$Y$1:$AX$80,26,FALSE)</f>
        <v>60.989130660213853</v>
      </c>
      <c r="AB94" s="42">
        <v>39</v>
      </c>
      <c r="AC94" s="42">
        <v>0.11281224818694602</v>
      </c>
      <c r="AD94" s="42">
        <v>12.41</v>
      </c>
      <c r="AE94" s="42">
        <v>1.4000000000000001</v>
      </c>
    </row>
    <row r="95" spans="1:31" x14ac:dyDescent="0.25">
      <c r="A95" s="8">
        <v>9009</v>
      </c>
      <c r="B95" s="1" t="s">
        <v>29</v>
      </c>
      <c r="C95" s="8" t="s">
        <v>33</v>
      </c>
      <c r="D95" s="42">
        <f>VLOOKUP(D39,'Trial Details 2019'!$Y$1:$AX$80,26,FALSE)</f>
        <v>1.8622222222222224</v>
      </c>
      <c r="E95" s="42">
        <f>VLOOKUP(E39,'Trial Details 2019'!$Y$1:$AX$80,26,FALSE)</f>
        <v>3.8088888888888892</v>
      </c>
      <c r="F95" s="42">
        <f>VLOOKUP(F39,'Trial Details 2019'!$Y$1:$AX$80,26,FALSE)</f>
        <v>9.7157884255530558</v>
      </c>
      <c r="G95" s="42">
        <f>VLOOKUP(G39,'Trial Details 2019'!$Y$1:$AX$80,26,FALSE)</f>
        <v>14.475830967053042</v>
      </c>
      <c r="H95" s="42">
        <f>VLOOKUP(H39,'Trial Details 2019'!$Y$1:$AX$80,26,FALSE)</f>
        <v>16.048962020813175</v>
      </c>
      <c r="I95" s="42">
        <f>VLOOKUP(I39,'Trial Details 2019'!$Y$1:$AX$80,26,FALSE)</f>
        <v>20.967009486986072</v>
      </c>
      <c r="J95" s="42">
        <f>VLOOKUP(J39,'Trial Details 2019'!$Y$1:$AX$80,26,FALSE)</f>
        <v>22.485408823954288</v>
      </c>
      <c r="K95" s="42">
        <f>VLOOKUP(K39,'Trial Details 2019'!$Y$1:$AX$80,26,FALSE)</f>
        <v>24.911846129839443</v>
      </c>
      <c r="L95" s="42">
        <f>VLOOKUP(L39,'Trial Details 2019'!$Y$1:$AX$80,26,FALSE)</f>
        <v>26.445776747493934</v>
      </c>
      <c r="M95" s="42">
        <f>VLOOKUP(M39,'Trial Details 2019'!$Y$1:$AX$80,26,FALSE)</f>
        <v>27.846648716779033</v>
      </c>
      <c r="N95" s="42">
        <f>VLOOKUP(N39,'Trial Details 2019'!$Y$1:$AX$80,26,FALSE)</f>
        <v>29.177756269499273</v>
      </c>
      <c r="O95" s="42" t="e">
        <f>VLOOKUP(O39,'Trial Details 2019'!$Y$1:$AX$80,26,FALSE)</f>
        <v>#N/A</v>
      </c>
      <c r="P95" s="42" t="e">
        <f>VLOOKUP(P39,'Trial Details 2019'!$Y$1:$AX$80,26,FALSE)</f>
        <v>#N/A</v>
      </c>
      <c r="Q95" s="42" t="e">
        <f>VLOOKUP(Q39,'Trial Details 2019'!$Y$1:$AX$80,26,FALSE)</f>
        <v>#N/A</v>
      </c>
      <c r="R95" s="42">
        <f>VLOOKUP(R39,'Trial Details 2019'!$Y$1:$AX$80,26,FALSE)</f>
        <v>31.296568388661839</v>
      </c>
      <c r="S95" s="42">
        <f>VLOOKUP(S39,'Trial Details 2019'!$Y$1:$AX$80,26,FALSE)</f>
        <v>34.155255453762564</v>
      </c>
      <c r="T95" s="42" t="e">
        <f>VLOOKUP(T39,'Trial Details 2019'!$Y$1:$AX$80,26,FALSE)</f>
        <v>#N/A</v>
      </c>
      <c r="U95" s="42" t="e">
        <f>VLOOKUP(U39,'Trial Details 2019'!$Y$1:$AX$80,26,FALSE)</f>
        <v>#N/A</v>
      </c>
      <c r="V95" s="42">
        <f>VLOOKUP(V39,'Trial Details 2019'!$Y$1:$AX$80,26,FALSE)</f>
        <v>34.912183104815568</v>
      </c>
      <c r="W95" s="42">
        <f>VLOOKUP(W39,'Trial Details 2019'!$Y$1:$AX$80,26,FALSE)</f>
        <v>35.67241457181828</v>
      </c>
      <c r="X95" s="42">
        <f>VLOOKUP(X39,'Trial Details 2019'!$Y$1:$AX$80,26,FALSE)</f>
        <v>45.606908437991635</v>
      </c>
      <c r="Y95" s="42">
        <f>VLOOKUP(Y39,'Trial Details 2019'!$Y$1:$AX$80,26,FALSE)</f>
        <v>48.078019549102748</v>
      </c>
      <c r="Z95" s="42" t="e">
        <f>VLOOKUP(Z39,'Trial Details 2019'!$Y$1:$AX$80,26,FALSE)</f>
        <v>#N/A</v>
      </c>
      <c r="AA95" s="42">
        <f>VLOOKUP(AA39,'Trial Details 2019'!$Y$1:$AX$80,26,FALSE)</f>
        <v>60.989130660213853</v>
      </c>
      <c r="AB95" s="42">
        <v>37</v>
      </c>
      <c r="AC95" s="42">
        <v>0.16931890515595163</v>
      </c>
      <c r="AD95" s="42">
        <v>15.71</v>
      </c>
      <c r="AE95" s="42">
        <v>2.66</v>
      </c>
    </row>
    <row r="96" spans="1:31" x14ac:dyDescent="0.25">
      <c r="A96" s="8">
        <v>9009</v>
      </c>
      <c r="B96" s="1" t="s">
        <v>29</v>
      </c>
      <c r="C96" s="8" t="s">
        <v>34</v>
      </c>
      <c r="D96" s="42">
        <f>VLOOKUP(D40,'Trial Details 2019'!$Y$1:$AX$80,26,FALSE)</f>
        <v>1.8622222222222224</v>
      </c>
      <c r="E96" s="42">
        <f>VLOOKUP(E40,'Trial Details 2019'!$Y$1:$AX$80,26,FALSE)</f>
        <v>3.8088888888888892</v>
      </c>
      <c r="F96" s="42">
        <f>VLOOKUP(F40,'Trial Details 2019'!$Y$1:$AX$80,26,FALSE)</f>
        <v>9.7157884255530558</v>
      </c>
      <c r="G96" s="42">
        <f>VLOOKUP(G40,'Trial Details 2019'!$Y$1:$AX$80,26,FALSE)</f>
        <v>14.475830967053042</v>
      </c>
      <c r="H96" s="42">
        <f>VLOOKUP(H40,'Trial Details 2019'!$Y$1:$AX$80,26,FALSE)</f>
        <v>16.048962020813175</v>
      </c>
      <c r="I96" s="42">
        <f>VLOOKUP(I40,'Trial Details 2019'!$Y$1:$AX$80,26,FALSE)</f>
        <v>20.967009486986072</v>
      </c>
      <c r="J96" s="42">
        <f>VLOOKUP(J40,'Trial Details 2019'!$Y$1:$AX$80,26,FALSE)</f>
        <v>21.715094957199423</v>
      </c>
      <c r="K96" s="42">
        <f>VLOOKUP(K40,'Trial Details 2019'!$Y$1:$AX$80,26,FALSE)</f>
        <v>22.485408823954288</v>
      </c>
      <c r="L96" s="42">
        <f>VLOOKUP(L40,'Trial Details 2019'!$Y$1:$AX$80,26,FALSE)</f>
        <v>24.911846129839443</v>
      </c>
      <c r="M96" s="42">
        <f>VLOOKUP(M40,'Trial Details 2019'!$Y$1:$AX$80,26,FALSE)</f>
        <v>26.445776747493934</v>
      </c>
      <c r="N96" s="42">
        <f>VLOOKUP(N40,'Trial Details 2019'!$Y$1:$AX$80,26,FALSE)</f>
        <v>26.445776747493934</v>
      </c>
      <c r="O96" s="42" t="e">
        <f>VLOOKUP(O40,'Trial Details 2019'!$Y$1:$AX$80,26,FALSE)</f>
        <v>#N/A</v>
      </c>
      <c r="P96" s="42" t="e">
        <f>VLOOKUP(P40,'Trial Details 2019'!$Y$1:$AX$80,26,FALSE)</f>
        <v>#N/A</v>
      </c>
      <c r="Q96" s="42" t="e">
        <f>VLOOKUP(Q40,'Trial Details 2019'!$Y$1:$AX$80,26,FALSE)</f>
        <v>#N/A</v>
      </c>
      <c r="R96" s="42">
        <f>VLOOKUP(R40,'Trial Details 2019'!$Y$1:$AX$80,26,FALSE)</f>
        <v>28.486519673946017</v>
      </c>
      <c r="S96" s="42">
        <f>VLOOKUP(S40,'Trial Details 2019'!$Y$1:$AX$80,26,FALSE)</f>
        <v>29.941210687882634</v>
      </c>
      <c r="T96" s="42">
        <f>VLOOKUP(T40,'Trial Details 2019'!$Y$1:$AX$80,26,FALSE)</f>
        <v>30.683210476401854</v>
      </c>
      <c r="U96" s="42" t="e">
        <f>VLOOKUP(U40,'Trial Details 2019'!$Y$1:$AX$80,26,FALSE)</f>
        <v>#N/A</v>
      </c>
      <c r="V96" s="42">
        <f>VLOOKUP(V40,'Trial Details 2019'!$Y$1:$AX$80,26,FALSE)</f>
        <v>33.418344204060112</v>
      </c>
      <c r="W96" s="42">
        <f>VLOOKUP(W40,'Trial Details 2019'!$Y$1:$AX$80,26,FALSE)</f>
        <v>34.155255453762564</v>
      </c>
      <c r="X96" s="42">
        <f>VLOOKUP(X40,'Trial Details 2019'!$Y$1:$AX$80,26,FALSE)</f>
        <v>46.446908437991638</v>
      </c>
      <c r="Y96" s="42">
        <f>VLOOKUP(Y40,'Trial Details 2019'!$Y$1:$AX$80,26,FALSE)</f>
        <v>48.078019549102748</v>
      </c>
      <c r="Z96" s="42" t="e">
        <f>VLOOKUP(Z40,'Trial Details 2019'!$Y$1:$AX$80,26,FALSE)</f>
        <v>#N/A</v>
      </c>
      <c r="AA96" s="42">
        <f>VLOOKUP(AA40,'Trial Details 2019'!$Y$1:$AX$80,26,FALSE)</f>
        <v>60.989130660213853</v>
      </c>
      <c r="AB96" s="42">
        <v>41</v>
      </c>
      <c r="AC96" s="42">
        <v>9.5780308104487608E-2</v>
      </c>
      <c r="AD96" s="42">
        <v>14.93</v>
      </c>
      <c r="AE96" s="42">
        <v>1.43</v>
      </c>
    </row>
    <row r="97" spans="1:31" x14ac:dyDescent="0.25">
      <c r="A97" s="8">
        <v>9009</v>
      </c>
      <c r="B97" s="1" t="s">
        <v>29</v>
      </c>
      <c r="C97" s="8" t="s">
        <v>35</v>
      </c>
      <c r="D97" s="42">
        <f>VLOOKUP(D41,'Trial Details 2019'!$Y$1:$AX$80,26,FALSE)</f>
        <v>1.8622222222222224</v>
      </c>
      <c r="E97" s="42">
        <f>VLOOKUP(E41,'Trial Details 2019'!$Y$1:$AX$80,26,FALSE)</f>
        <v>3.8088888888888892</v>
      </c>
      <c r="F97" s="42">
        <f>VLOOKUP(F41,'Trial Details 2019'!$Y$1:$AX$80,26,FALSE)</f>
        <v>9.7157884255530558</v>
      </c>
      <c r="G97" s="42">
        <f>VLOOKUP(G41,'Trial Details 2019'!$Y$1:$AX$80,26,FALSE)</f>
        <v>14.475830967053042</v>
      </c>
      <c r="H97" s="42">
        <f>VLOOKUP(H41,'Trial Details 2019'!$Y$1:$AX$80,26,FALSE)</f>
        <v>16.048962020813175</v>
      </c>
      <c r="I97" s="42">
        <f>VLOOKUP(I41,'Trial Details 2019'!$Y$1:$AX$80,26,FALSE)</f>
        <v>19.349801537938323</v>
      </c>
      <c r="J97" s="42">
        <f>VLOOKUP(J41,'Trial Details 2019'!$Y$1:$AX$80,26,FALSE)</f>
        <v>22.485408823954288</v>
      </c>
      <c r="K97" s="42">
        <f>VLOOKUP(K41,'Trial Details 2019'!$Y$1:$AX$80,26,FALSE)</f>
        <v>26.445776747493934</v>
      </c>
      <c r="L97" s="42">
        <f>VLOOKUP(L41,'Trial Details 2019'!$Y$1:$AX$80,26,FALSE)</f>
        <v>27.185104119815691</v>
      </c>
      <c r="M97" s="42">
        <f>VLOOKUP(M41,'Trial Details 2019'!$Y$1:$AX$80,26,FALSE)</f>
        <v>29.177756269499273</v>
      </c>
      <c r="N97" s="42" t="e">
        <f>VLOOKUP(N41,'Trial Details 2019'!$Y$1:$AX$80,26,FALSE)</f>
        <v>#N/A</v>
      </c>
      <c r="O97" s="42" t="e">
        <f>VLOOKUP(O41,'Trial Details 2019'!$Y$1:$AX$80,26,FALSE)</f>
        <v>#N/A</v>
      </c>
      <c r="P97" s="42" t="e">
        <f>VLOOKUP(P41,'Trial Details 2019'!$Y$1:$AX$80,26,FALSE)</f>
        <v>#N/A</v>
      </c>
      <c r="Q97" s="42" t="e">
        <f>VLOOKUP(Q41,'Trial Details 2019'!$Y$1:$AX$80,26,FALSE)</f>
        <v>#N/A</v>
      </c>
      <c r="R97" s="42">
        <f>VLOOKUP(R41,'Trial Details 2019'!$Y$1:$AX$80,26,FALSE)</f>
        <v>29.941210687882634</v>
      </c>
      <c r="S97" s="42">
        <f>VLOOKUP(S41,'Trial Details 2019'!$Y$1:$AX$80,26,FALSE)</f>
        <v>30.683210476401854</v>
      </c>
      <c r="T97" s="42">
        <f>VLOOKUP(T41,'Trial Details 2019'!$Y$1:$AX$80,26,FALSE)</f>
        <v>32.6720855621654</v>
      </c>
      <c r="U97" s="42" t="e">
        <f>VLOOKUP(U41,'Trial Details 2019'!$Y$1:$AX$80,26,FALSE)</f>
        <v>#N/A</v>
      </c>
      <c r="V97" s="42">
        <f>VLOOKUP(V41,'Trial Details 2019'!$Y$1:$AX$80,26,FALSE)</f>
        <v>33.418344204060112</v>
      </c>
      <c r="W97" s="42">
        <f>VLOOKUP(W41,'Trial Details 2019'!$Y$1:$AX$80,26,FALSE)</f>
        <v>35.67241457181828</v>
      </c>
      <c r="X97" s="42">
        <f>VLOOKUP(X41,'Trial Details 2019'!$Y$1:$AX$80,26,FALSE)</f>
        <v>44.758019549102748</v>
      </c>
      <c r="Y97" s="42">
        <f>VLOOKUP(Y41,'Trial Details 2019'!$Y$1:$AX$80,26,FALSE)</f>
        <v>48.078019549102748</v>
      </c>
      <c r="Z97" s="42">
        <f>VLOOKUP(Z41,'Trial Details 2019'!$Y$1:$AX$80,26,FALSE)</f>
        <v>49.749130660213858</v>
      </c>
      <c r="AA97" s="42">
        <f>VLOOKUP(AA41,'Trial Details 2019'!$Y$1:$AX$80,26,FALSE)</f>
        <v>60.989130660213853</v>
      </c>
      <c r="AB97" s="42">
        <v>39</v>
      </c>
      <c r="AC97" s="42">
        <v>0.21106674272675413</v>
      </c>
      <c r="AD97" s="42">
        <v>17.53</v>
      </c>
      <c r="AE97" s="42">
        <v>3.7</v>
      </c>
    </row>
    <row r="98" spans="1:31" x14ac:dyDescent="0.25">
      <c r="A98" s="8">
        <v>9004</v>
      </c>
      <c r="B98" s="1" t="s">
        <v>30</v>
      </c>
      <c r="C98" s="8" t="s">
        <v>31</v>
      </c>
      <c r="D98" s="42">
        <f>VLOOKUP(D42,'Trial Details 2019'!$Y$1:$AX$80,26,FALSE)</f>
        <v>1.8622222222222224</v>
      </c>
      <c r="E98" s="42">
        <f>VLOOKUP(E42,'Trial Details 2019'!$Y$1:$AX$80,26,FALSE)</f>
        <v>3.8088888888888892</v>
      </c>
      <c r="F98" s="42">
        <f>VLOOKUP(F42,'Trial Details 2019'!$Y$1:$AX$80,26,FALSE)</f>
        <v>9.7157884255530558</v>
      </c>
      <c r="G98" s="42">
        <f>VLOOKUP(G42,'Trial Details 2019'!$Y$1:$AX$80,26,FALSE)</f>
        <v>14.475830967053042</v>
      </c>
      <c r="H98" s="42">
        <f>VLOOKUP(H42,'Trial Details 2019'!$Y$1:$AX$80,26,FALSE)</f>
        <v>15.236447513268653</v>
      </c>
      <c r="I98" s="42">
        <f>VLOOKUP(I42,'Trial Details 2019'!$Y$1:$AX$80,26,FALSE)</f>
        <v>20.967009486986072</v>
      </c>
      <c r="J98" s="42">
        <f>VLOOKUP(J42,'Trial Details 2019'!$Y$1:$AX$80,26,FALSE)</f>
        <v>24.911846129839443</v>
      </c>
      <c r="K98" s="42">
        <f>VLOOKUP(K42,'Trial Details 2019'!$Y$1:$AX$80,26,FALSE)</f>
        <v>29.177756269499273</v>
      </c>
      <c r="L98" s="42">
        <f>VLOOKUP(L42,'Trial Details 2019'!$Y$1:$AX$80,26,FALSE)</f>
        <v>38.86245743989344</v>
      </c>
      <c r="M98" s="42" t="e">
        <f>VLOOKUP(M42,'Trial Details 2019'!$Y$1:$AX$80,26,FALSE)</f>
        <v>#N/A</v>
      </c>
      <c r="N98" s="42" t="e">
        <f>VLOOKUP(N42,'Trial Details 2019'!$Y$1:$AX$80,26,FALSE)</f>
        <v>#N/A</v>
      </c>
      <c r="O98" s="42" t="e">
        <f>VLOOKUP(O42,'Trial Details 2019'!$Y$1:$AX$80,26,FALSE)</f>
        <v>#N/A</v>
      </c>
      <c r="P98" s="42" t="e">
        <f>VLOOKUP(P42,'Trial Details 2019'!$Y$1:$AX$80,26,FALSE)</f>
        <v>#N/A</v>
      </c>
      <c r="Q98" s="42" t="e">
        <f>VLOOKUP(Q42,'Trial Details 2019'!$Y$1:$AX$80,26,FALSE)</f>
        <v>#N/A</v>
      </c>
      <c r="R98" s="42">
        <f>VLOOKUP(R42,'Trial Details 2019'!$Y$1:$AX$80,26,FALSE)</f>
        <v>31.296568388661839</v>
      </c>
      <c r="S98" s="42">
        <f>VLOOKUP(S42,'Trial Details 2019'!$Y$1:$AX$80,26,FALSE)</f>
        <v>32.6720855621654</v>
      </c>
      <c r="T98" s="42">
        <f>VLOOKUP(T42,'Trial Details 2019'!$Y$1:$AX$80,26,FALSE)</f>
        <v>38.049996817864283</v>
      </c>
      <c r="U98" s="42" t="e">
        <f>VLOOKUP(U42,'Trial Details 2019'!$Y$1:$AX$80,26,FALSE)</f>
        <v>#N/A</v>
      </c>
      <c r="V98" s="42">
        <f>VLOOKUP(V42,'Trial Details 2019'!$Y$1:$AX$80,26,FALSE)</f>
        <v>45.606908437991635</v>
      </c>
      <c r="W98" s="42">
        <f>VLOOKUP(W42,'Trial Details 2019'!$Y$1:$AX$80,26,FALSE)</f>
        <v>45.606908437991635</v>
      </c>
      <c r="X98" s="42">
        <f>VLOOKUP(X42,'Trial Details 2019'!$Y$1:$AX$80,26,FALSE)</f>
        <v>56.264686215769416</v>
      </c>
      <c r="Y98" s="42">
        <f>VLOOKUP(Y42,'Trial Details 2019'!$Y$1:$AX$80,26,FALSE)</f>
        <v>48.078019549102748</v>
      </c>
      <c r="Z98" s="42">
        <f>VLOOKUP(Z42,'Trial Details 2019'!$Y$1:$AX$80,26,FALSE)</f>
        <v>58.606908437991635</v>
      </c>
      <c r="AA98" s="42">
        <f>VLOOKUP(AA42,'Trial Details 2019'!$Y$1:$AX$80,26,FALSE)</f>
        <v>60.989130660213853</v>
      </c>
      <c r="AB98" s="42">
        <v>37</v>
      </c>
      <c r="AC98" s="42">
        <v>0.15626756604834177</v>
      </c>
      <c r="AD98" s="42">
        <v>17.79</v>
      </c>
      <c r="AE98" s="42">
        <v>2.78</v>
      </c>
    </row>
    <row r="99" spans="1:31" x14ac:dyDescent="0.25">
      <c r="A99" s="8">
        <v>9004</v>
      </c>
      <c r="B99" s="1" t="s">
        <v>30</v>
      </c>
      <c r="C99" s="8" t="s">
        <v>32</v>
      </c>
      <c r="D99" s="42">
        <f>VLOOKUP(D43,'Trial Details 2019'!$Y$1:$AX$80,26,FALSE)</f>
        <v>1.8622222222222224</v>
      </c>
      <c r="E99" s="42">
        <f>VLOOKUP(E43,'Trial Details 2019'!$Y$1:$AX$80,26,FALSE)</f>
        <v>3.8088888888888892</v>
      </c>
      <c r="F99" s="42">
        <f>VLOOKUP(F43,'Trial Details 2019'!$Y$1:$AX$80,26,FALSE)</f>
        <v>9.7157884255530558</v>
      </c>
      <c r="G99" s="42">
        <f>VLOOKUP(G43,'Trial Details 2019'!$Y$1:$AX$80,26,FALSE)</f>
        <v>11.277712645371919</v>
      </c>
      <c r="H99" s="42">
        <f>VLOOKUP(H43,'Trial Details 2019'!$Y$1:$AX$80,26,FALSE)</f>
        <v>14.475830967053042</v>
      </c>
      <c r="I99" s="42">
        <f>VLOOKUP(I43,'Trial Details 2019'!$Y$1:$AX$80,26,FALSE)</f>
        <v>16.048962020813175</v>
      </c>
      <c r="J99" s="42">
        <f>VLOOKUP(J43,'Trial Details 2019'!$Y$1:$AX$80,26,FALSE)</f>
        <v>19.349801537938323</v>
      </c>
      <c r="K99" s="42">
        <f>VLOOKUP(K43,'Trial Details 2019'!$Y$1:$AX$80,26,FALSE)</f>
        <v>22.485408823954288</v>
      </c>
      <c r="L99" s="42">
        <f>VLOOKUP(L43,'Trial Details 2019'!$Y$1:$AX$80,26,FALSE)</f>
        <v>24.911846129839443</v>
      </c>
      <c r="M99" s="42">
        <f>VLOOKUP(M43,'Trial Details 2019'!$Y$1:$AX$80,26,FALSE)</f>
        <v>29.177756269499273</v>
      </c>
      <c r="N99" s="42">
        <f>VLOOKUP(N43,'Trial Details 2019'!$Y$1:$AX$80,26,FALSE)</f>
        <v>37.249698216348307</v>
      </c>
      <c r="O99" s="42" t="e">
        <f>VLOOKUP(O43,'Trial Details 2019'!$Y$1:$AX$80,26,FALSE)</f>
        <v>#N/A</v>
      </c>
      <c r="P99" s="42" t="e">
        <f>VLOOKUP(P43,'Trial Details 2019'!$Y$1:$AX$80,26,FALSE)</f>
        <v>#N/A</v>
      </c>
      <c r="Q99" s="42" t="e">
        <f>VLOOKUP(Q43,'Trial Details 2019'!$Y$1:$AX$80,26,FALSE)</f>
        <v>#N/A</v>
      </c>
      <c r="R99" s="42">
        <f>VLOOKUP(R43,'Trial Details 2019'!$Y$1:$AX$80,26,FALSE)</f>
        <v>29.941210687882634</v>
      </c>
      <c r="S99" s="42" t="e">
        <f>VLOOKUP(S43,'Trial Details 2019'!$Y$1:$AX$80,26,FALSE)</f>
        <v>#N/A</v>
      </c>
      <c r="T99" s="42">
        <f>VLOOKUP(T43,'Trial Details 2019'!$Y$1:$AX$80,26,FALSE)</f>
        <v>32.6720855621654</v>
      </c>
      <c r="U99" s="42">
        <f>VLOOKUP(U43,'Trial Details 2019'!$Y$1:$AX$80,26,FALSE)</f>
        <v>35.67241457181828</v>
      </c>
      <c r="V99" s="42">
        <f>VLOOKUP(V43,'Trial Details 2019'!$Y$1:$AX$80,26,FALSE)</f>
        <v>38.049996817864283</v>
      </c>
      <c r="W99" s="42">
        <f>VLOOKUP(W43,'Trial Details 2019'!$Y$1:$AX$80,26,FALSE)</f>
        <v>38.86245743989344</v>
      </c>
      <c r="X99" s="42" t="e">
        <f>VLOOKUP(X43,'Trial Details 2019'!$Y$1:$AX$80,26,FALSE)</f>
        <v>#N/A</v>
      </c>
      <c r="Y99" s="42">
        <f>VLOOKUP(Y43,'Trial Details 2019'!$Y$1:$AX$80,26,FALSE)</f>
        <v>48.078019549102748</v>
      </c>
      <c r="Z99" s="42">
        <f>VLOOKUP(Z43,'Trial Details 2019'!$Y$1:$AX$80,26,FALSE)</f>
        <v>49.749130660213858</v>
      </c>
      <c r="AA99" s="42">
        <f>VLOOKUP(AA43,'Trial Details 2019'!$Y$1:$AX$80,26,FALSE)</f>
        <v>60.989130660213853</v>
      </c>
      <c r="AB99" s="42">
        <v>39</v>
      </c>
      <c r="AC99" s="42">
        <v>0.31147540983606553</v>
      </c>
      <c r="AD99" s="42">
        <v>15.86</v>
      </c>
      <c r="AE99" s="42">
        <v>4.9399999999999995</v>
      </c>
    </row>
    <row r="100" spans="1:31" x14ac:dyDescent="0.25">
      <c r="A100" s="8">
        <v>9004</v>
      </c>
      <c r="B100" s="1" t="s">
        <v>30</v>
      </c>
      <c r="C100" s="8" t="s">
        <v>33</v>
      </c>
      <c r="D100" s="42">
        <f>VLOOKUP(D44,'Trial Details 2019'!$Y$1:$AX$80,26,FALSE)</f>
        <v>1.8622222222222224</v>
      </c>
      <c r="E100" s="42">
        <f>VLOOKUP(E44,'Trial Details 2019'!$Y$1:$AX$80,26,FALSE)</f>
        <v>3.8088888888888892</v>
      </c>
      <c r="F100" s="42">
        <f>VLOOKUP(F44,'Trial Details 2019'!$Y$1:$AX$80,26,FALSE)</f>
        <v>9.7157884255530558</v>
      </c>
      <c r="G100" s="42">
        <f>VLOOKUP(G44,'Trial Details 2019'!$Y$1:$AX$80,26,FALSE)</f>
        <v>11.277712645371919</v>
      </c>
      <c r="H100" s="42">
        <f>VLOOKUP(H44,'Trial Details 2019'!$Y$1:$AX$80,26,FALSE)</f>
        <v>14.475830967053042</v>
      </c>
      <c r="I100" s="42">
        <f>VLOOKUP(I44,'Trial Details 2019'!$Y$1:$AX$80,26,FALSE)</f>
        <v>19.349801537938323</v>
      </c>
      <c r="J100" s="42">
        <f>VLOOKUP(J44,'Trial Details 2019'!$Y$1:$AX$80,26,FALSE)</f>
        <v>20.967009486986072</v>
      </c>
      <c r="K100" s="42">
        <f>VLOOKUP(K44,'Trial Details 2019'!$Y$1:$AX$80,26,FALSE)</f>
        <v>22.485408823954288</v>
      </c>
      <c r="L100" s="42">
        <f>VLOOKUP(L44,'Trial Details 2019'!$Y$1:$AX$80,26,FALSE)</f>
        <v>26.445776747493934</v>
      </c>
      <c r="M100" s="42" t="e">
        <f>VLOOKUP(M44,'Trial Details 2019'!$Y$1:$AX$80,26,FALSE)</f>
        <v>#N/A</v>
      </c>
      <c r="N100" s="42" t="e">
        <f>VLOOKUP(N44,'Trial Details 2019'!$Y$1:$AX$80,26,FALSE)</f>
        <v>#N/A</v>
      </c>
      <c r="O100" s="42" t="e">
        <f>VLOOKUP(O44,'Trial Details 2019'!$Y$1:$AX$80,26,FALSE)</f>
        <v>#N/A</v>
      </c>
      <c r="P100" s="42" t="e">
        <f>VLOOKUP(P44,'Trial Details 2019'!$Y$1:$AX$80,26,FALSE)</f>
        <v>#N/A</v>
      </c>
      <c r="Q100" s="42" t="e">
        <f>VLOOKUP(Q44,'Trial Details 2019'!$Y$1:$AX$80,26,FALSE)</f>
        <v>#N/A</v>
      </c>
      <c r="R100" s="42">
        <f>VLOOKUP(R44,'Trial Details 2019'!$Y$1:$AX$80,26,FALSE)</f>
        <v>29.941210687882634</v>
      </c>
      <c r="S100" s="42" t="e">
        <f>VLOOKUP(S44,'Trial Details 2019'!$Y$1:$AX$80,26,FALSE)</f>
        <v>#N/A</v>
      </c>
      <c r="T100" s="42" t="e">
        <f>VLOOKUP(T44,'Trial Details 2019'!$Y$1:$AX$80,26,FALSE)</f>
        <v>#N/A</v>
      </c>
      <c r="U100" s="42">
        <f>VLOOKUP(U44,'Trial Details 2019'!$Y$1:$AX$80,26,FALSE)</f>
        <v>34.155255453762564</v>
      </c>
      <c r="V100" s="42">
        <f>VLOOKUP(V44,'Trial Details 2019'!$Y$1:$AX$80,26,FALSE)</f>
        <v>34.912183104815568</v>
      </c>
      <c r="W100" s="42">
        <f>VLOOKUP(W44,'Trial Details 2019'!$Y$1:$AX$80,26,FALSE)</f>
        <v>35.67241457181828</v>
      </c>
      <c r="X100" s="42">
        <f>VLOOKUP(X44,'Trial Details 2019'!$Y$1:$AX$80,26,FALSE)</f>
        <v>45.606908437991635</v>
      </c>
      <c r="Y100" s="42">
        <f>VLOOKUP(Y44,'Trial Details 2019'!$Y$1:$AX$80,26,FALSE)</f>
        <v>48.078019549102748</v>
      </c>
      <c r="Z100" s="42" t="e">
        <f>VLOOKUP(Z44,'Trial Details 2019'!$Y$1:$AX$80,26,FALSE)</f>
        <v>#N/A</v>
      </c>
      <c r="AA100" s="42">
        <f>VLOOKUP(AA44,'Trial Details 2019'!$Y$1:$AX$80,26,FALSE)</f>
        <v>60.989130660213853</v>
      </c>
      <c r="AB100" s="42">
        <v>39</v>
      </c>
      <c r="AC100" s="42">
        <v>0.32072727272727275</v>
      </c>
      <c r="AD100" s="42">
        <v>13.75</v>
      </c>
      <c r="AE100" s="42">
        <v>4.41</v>
      </c>
    </row>
    <row r="101" spans="1:31" x14ac:dyDescent="0.25">
      <c r="A101" s="8">
        <v>9004</v>
      </c>
      <c r="B101" s="1" t="s">
        <v>30</v>
      </c>
      <c r="C101" s="8" t="s">
        <v>34</v>
      </c>
      <c r="D101" s="42">
        <f>VLOOKUP(D45,'Trial Details 2019'!$Y$1:$AX$80,26,FALSE)</f>
        <v>1.8622222222222224</v>
      </c>
      <c r="E101" s="42">
        <f>VLOOKUP(E45,'Trial Details 2019'!$Y$1:$AX$80,26,FALSE)</f>
        <v>3.8088888888888892</v>
      </c>
      <c r="F101" s="42">
        <f>VLOOKUP(F45,'Trial Details 2019'!$Y$1:$AX$80,26,FALSE)</f>
        <v>9.7157884255530558</v>
      </c>
      <c r="G101" s="42">
        <f>VLOOKUP(G45,'Trial Details 2019'!$Y$1:$AX$80,26,FALSE)</f>
        <v>14.475830967053042</v>
      </c>
      <c r="H101" s="42">
        <f>VLOOKUP(H45,'Trial Details 2019'!$Y$1:$AX$80,26,FALSE)</f>
        <v>15.236447513268653</v>
      </c>
      <c r="I101" s="42">
        <f>VLOOKUP(I45,'Trial Details 2019'!$Y$1:$AX$80,26,FALSE)</f>
        <v>19.349801537938323</v>
      </c>
      <c r="J101" s="42">
        <f>VLOOKUP(J45,'Trial Details 2019'!$Y$1:$AX$80,26,FALSE)</f>
        <v>20.967009486986072</v>
      </c>
      <c r="K101" s="42">
        <f>VLOOKUP(K45,'Trial Details 2019'!$Y$1:$AX$80,26,FALSE)</f>
        <v>24.911846129839443</v>
      </c>
      <c r="L101" s="42">
        <f>VLOOKUP(L45,'Trial Details 2019'!$Y$1:$AX$80,26,FALSE)</f>
        <v>27.185104119815691</v>
      </c>
      <c r="M101" s="42">
        <f>VLOOKUP(M45,'Trial Details 2019'!$Y$1:$AX$80,26,FALSE)</f>
        <v>29.177756269499273</v>
      </c>
      <c r="N101" s="42" t="e">
        <f>VLOOKUP(N45,'Trial Details 2019'!$Y$1:$AX$80,26,FALSE)</f>
        <v>#N/A</v>
      </c>
      <c r="O101" s="42" t="e">
        <f>VLOOKUP(O45,'Trial Details 2019'!$Y$1:$AX$80,26,FALSE)</f>
        <v>#N/A</v>
      </c>
      <c r="P101" s="42" t="e">
        <f>VLOOKUP(P45,'Trial Details 2019'!$Y$1:$AX$80,26,FALSE)</f>
        <v>#N/A</v>
      </c>
      <c r="Q101" s="42" t="e">
        <f>VLOOKUP(Q45,'Trial Details 2019'!$Y$1:$AX$80,26,FALSE)</f>
        <v>#N/A</v>
      </c>
      <c r="R101" s="42">
        <f>VLOOKUP(R45,'Trial Details 2019'!$Y$1:$AX$80,26,FALSE)</f>
        <v>29.941210687882634</v>
      </c>
      <c r="S101" s="42" t="e">
        <f>VLOOKUP(S45,'Trial Details 2019'!$Y$1:$AX$80,26,FALSE)</f>
        <v>#N/A</v>
      </c>
      <c r="T101" s="42" t="e">
        <f>VLOOKUP(T45,'Trial Details 2019'!$Y$1:$AX$80,26,FALSE)</f>
        <v>#N/A</v>
      </c>
      <c r="U101" s="42">
        <f>VLOOKUP(U45,'Trial Details 2019'!$Y$1:$AX$80,26,FALSE)</f>
        <v>34.155255453762564</v>
      </c>
      <c r="V101" s="42">
        <f>VLOOKUP(V45,'Trial Details 2019'!$Y$1:$AX$80,26,FALSE)</f>
        <v>34.912183104815568</v>
      </c>
      <c r="W101" s="42">
        <f>VLOOKUP(W45,'Trial Details 2019'!$Y$1:$AX$80,26,FALSE)</f>
        <v>35.67241457181828</v>
      </c>
      <c r="X101" s="42">
        <f>VLOOKUP(X45,'Trial Details 2019'!$Y$1:$AX$80,26,FALSE)</f>
        <v>46.446908437991638</v>
      </c>
      <c r="Y101" s="42">
        <f>VLOOKUP(Y45,'Trial Details 2019'!$Y$1:$AX$80,26,FALSE)</f>
        <v>48.078019549102748</v>
      </c>
      <c r="Z101" s="42" t="e">
        <f>VLOOKUP(Z45,'Trial Details 2019'!$Y$1:$AX$80,26,FALSE)</f>
        <v>#N/A</v>
      </c>
      <c r="AA101" s="42">
        <f>VLOOKUP(AA45,'Trial Details 2019'!$Y$1:$AX$80,26,FALSE)</f>
        <v>60.989130660213853</v>
      </c>
      <c r="AB101" s="42">
        <v>39</v>
      </c>
      <c r="AC101" s="42">
        <v>9.4899935442220779E-2</v>
      </c>
      <c r="AD101" s="42">
        <v>15.49</v>
      </c>
      <c r="AE101" s="42">
        <v>1.47</v>
      </c>
    </row>
    <row r="102" spans="1:31" x14ac:dyDescent="0.25">
      <c r="A102" s="8">
        <v>9004</v>
      </c>
      <c r="B102" s="1" t="s">
        <v>30</v>
      </c>
      <c r="C102" s="8" t="s">
        <v>35</v>
      </c>
      <c r="D102" s="42">
        <f>VLOOKUP(D46,'Trial Details 2019'!$Y$1:$AX$80,26,FALSE)</f>
        <v>1.8622222222222224</v>
      </c>
      <c r="E102" s="42">
        <f>VLOOKUP(E46,'Trial Details 2019'!$Y$1:$AX$80,26,FALSE)</f>
        <v>3.8088888888888892</v>
      </c>
      <c r="F102" s="42">
        <f>VLOOKUP(F46,'Trial Details 2019'!$Y$1:$AX$80,26,FALSE)</f>
        <v>9.7157884255530558</v>
      </c>
      <c r="G102" s="42">
        <f>VLOOKUP(G46,'Trial Details 2019'!$Y$1:$AX$80,26,FALSE)</f>
        <v>14.475830967053042</v>
      </c>
      <c r="H102" s="42">
        <f>VLOOKUP(H46,'Trial Details 2019'!$Y$1:$AX$80,26,FALSE)</f>
        <v>15.236447513268653</v>
      </c>
      <c r="I102" s="42">
        <f>VLOOKUP(I46,'Trial Details 2019'!$Y$1:$AX$80,26,FALSE)</f>
        <v>19.349801537938323</v>
      </c>
      <c r="J102" s="42">
        <f>VLOOKUP(J46,'Trial Details 2019'!$Y$1:$AX$80,26,FALSE)</f>
        <v>20.967009486986072</v>
      </c>
      <c r="K102" s="42">
        <f>VLOOKUP(K46,'Trial Details 2019'!$Y$1:$AX$80,26,FALSE)</f>
        <v>23.289987504818363</v>
      </c>
      <c r="L102" s="42">
        <f>VLOOKUP(L46,'Trial Details 2019'!$Y$1:$AX$80,26,FALSE)</f>
        <v>24.911846129839443</v>
      </c>
      <c r="M102" s="42">
        <f>VLOOKUP(M46,'Trial Details 2019'!$Y$1:$AX$80,26,FALSE)</f>
        <v>37.249698216348307</v>
      </c>
      <c r="N102" s="42" t="e">
        <f>VLOOKUP(N46,'Trial Details 2019'!$Y$1:$AX$80,26,FALSE)</f>
        <v>#N/A</v>
      </c>
      <c r="O102" s="42" t="e">
        <f>VLOOKUP(O46,'Trial Details 2019'!$Y$1:$AX$80,26,FALSE)</f>
        <v>#N/A</v>
      </c>
      <c r="P102" s="42" t="e">
        <f>VLOOKUP(P46,'Trial Details 2019'!$Y$1:$AX$80,26,FALSE)</f>
        <v>#N/A</v>
      </c>
      <c r="Q102" s="42" t="e">
        <f>VLOOKUP(Q46,'Trial Details 2019'!$Y$1:$AX$80,26,FALSE)</f>
        <v>#N/A</v>
      </c>
      <c r="R102" s="42">
        <f>VLOOKUP(R46,'Trial Details 2019'!$Y$1:$AX$80,26,FALSE)</f>
        <v>31.296568388661839</v>
      </c>
      <c r="S102" s="42">
        <f>VLOOKUP(S46,'Trial Details 2019'!$Y$1:$AX$80,26,FALSE)</f>
        <v>32.6720855621654</v>
      </c>
      <c r="T102" s="42" t="e">
        <f>VLOOKUP(T46,'Trial Details 2019'!$Y$1:$AX$80,26,FALSE)</f>
        <v>#N/A</v>
      </c>
      <c r="U102" s="42">
        <f>VLOOKUP(U46,'Trial Details 2019'!$Y$1:$AX$80,26,FALSE)</f>
        <v>34.155255453762564</v>
      </c>
      <c r="V102" s="42">
        <f>VLOOKUP(V46,'Trial Details 2019'!$Y$1:$AX$80,26,FALSE)</f>
        <v>36.457194057368362</v>
      </c>
      <c r="W102" s="42">
        <f>VLOOKUP(W46,'Trial Details 2019'!$Y$1:$AX$80,26,FALSE)</f>
        <v>37.249698216348307</v>
      </c>
      <c r="X102" s="42">
        <f>VLOOKUP(X46,'Trial Details 2019'!$Y$1:$AX$80,26,FALSE)</f>
        <v>46.446908437991638</v>
      </c>
      <c r="Y102" s="42">
        <f>VLOOKUP(Y46,'Trial Details 2019'!$Y$1:$AX$80,26,FALSE)</f>
        <v>48.078019549102748</v>
      </c>
      <c r="Z102" s="42">
        <f>VLOOKUP(Z46,'Trial Details 2019'!$Y$1:$AX$80,26,FALSE)</f>
        <v>58.606908437991635</v>
      </c>
      <c r="AA102" s="42">
        <f>VLOOKUP(AA46,'Trial Details 2019'!$Y$1:$AX$80,26,FALSE)</f>
        <v>60.989130660213853</v>
      </c>
      <c r="AB102" s="42">
        <v>37</v>
      </c>
      <c r="AC102" s="42">
        <v>3.8272816486751723E-2</v>
      </c>
      <c r="AD102" s="42">
        <v>10.19</v>
      </c>
      <c r="AE102" s="42">
        <v>0.39</v>
      </c>
    </row>
    <row r="103" spans="1:31" x14ac:dyDescent="0.25">
      <c r="A103" s="8">
        <v>9005</v>
      </c>
      <c r="B103" s="1" t="s">
        <v>30</v>
      </c>
      <c r="C103" s="8" t="s">
        <v>31</v>
      </c>
      <c r="D103" s="42">
        <f>VLOOKUP(D47,'Trial Details 2019'!$Y$1:$AX$80,26,FALSE)</f>
        <v>1.8622222222222224</v>
      </c>
      <c r="E103" s="42">
        <f>VLOOKUP(E47,'Trial Details 2019'!$Y$1:$AX$80,26,FALSE)</f>
        <v>3.8088888888888892</v>
      </c>
      <c r="F103" s="42">
        <f>VLOOKUP(F47,'Trial Details 2019'!$Y$1:$AX$80,26,FALSE)</f>
        <v>9.7157884255530558</v>
      </c>
      <c r="G103" s="42">
        <f>VLOOKUP(G47,'Trial Details 2019'!$Y$1:$AX$80,26,FALSE)</f>
        <v>14.475830967053042</v>
      </c>
      <c r="H103" s="42">
        <f>VLOOKUP(H47,'Trial Details 2019'!$Y$1:$AX$80,26,FALSE)</f>
        <v>15.236447513268653</v>
      </c>
      <c r="I103" s="42">
        <f>VLOOKUP(I47,'Trial Details 2019'!$Y$1:$AX$80,26,FALSE)</f>
        <v>17.707917084150552</v>
      </c>
      <c r="J103" s="42">
        <f>VLOOKUP(J47,'Trial Details 2019'!$Y$1:$AX$80,26,FALSE)</f>
        <v>19.349801537938323</v>
      </c>
      <c r="K103" s="42">
        <f>VLOOKUP(K47,'Trial Details 2019'!$Y$1:$AX$80,26,FALSE)</f>
        <v>23.289987504818363</v>
      </c>
      <c r="L103" s="42">
        <f>VLOOKUP(L47,'Trial Details 2019'!$Y$1:$AX$80,26,FALSE)</f>
        <v>24.911846129839443</v>
      </c>
      <c r="M103" s="42">
        <f>VLOOKUP(M47,'Trial Details 2019'!$Y$1:$AX$80,26,FALSE)</f>
        <v>26.445776747493934</v>
      </c>
      <c r="N103" s="42">
        <f>VLOOKUP(N47,'Trial Details 2019'!$Y$1:$AX$80,26,FALSE)</f>
        <v>27.846648716779033</v>
      </c>
      <c r="O103" s="42">
        <f>VLOOKUP(O47,'Trial Details 2019'!$Y$1:$AX$80,26,FALSE)</f>
        <v>29.177756269499273</v>
      </c>
      <c r="P103" s="42">
        <f>VLOOKUP(P47,'Trial Details 2019'!$Y$1:$AX$80,26,FALSE)</f>
        <v>37.249698216348307</v>
      </c>
      <c r="Q103" s="42">
        <f>VLOOKUP(Q47,'Trial Details 2019'!$Y$1:$AX$80,26,FALSE)</f>
        <v>38.86245743989344</v>
      </c>
      <c r="R103" s="42">
        <f>VLOOKUP(R47,'Trial Details 2019'!$Y$1:$AX$80,26,FALSE)</f>
        <v>28.486519673946017</v>
      </c>
      <c r="S103" s="42">
        <f>VLOOKUP(S47,'Trial Details 2019'!$Y$1:$AX$80,26,FALSE)</f>
        <v>30.683210476401854</v>
      </c>
      <c r="T103" s="42">
        <f>VLOOKUP(T47,'Trial Details 2019'!$Y$1:$AX$80,26,FALSE)</f>
        <v>32.6720855621654</v>
      </c>
      <c r="U103" s="42" t="e">
        <f>VLOOKUP(U47,'Trial Details 2019'!$Y$1:$AX$80,26,FALSE)</f>
        <v>#N/A</v>
      </c>
      <c r="V103" s="42">
        <f>VLOOKUP(V47,'Trial Details 2019'!$Y$1:$AX$80,26,FALSE)</f>
        <v>33.418344204060112</v>
      </c>
      <c r="W103" s="42">
        <f>VLOOKUP(W47,'Trial Details 2019'!$Y$1:$AX$80,26,FALSE)</f>
        <v>34.155255453762564</v>
      </c>
      <c r="X103" s="42">
        <f>VLOOKUP(X47,'Trial Details 2019'!$Y$1:$AX$80,26,FALSE)</f>
        <v>44.758019549102748</v>
      </c>
      <c r="Y103" s="42">
        <f>VLOOKUP(Y47,'Trial Details 2019'!$Y$1:$AX$80,26,FALSE)</f>
        <v>48.078019549102748</v>
      </c>
      <c r="Z103" s="42">
        <f>VLOOKUP(Z47,'Trial Details 2019'!$Y$1:$AX$80,26,FALSE)</f>
        <v>49.749130660213858</v>
      </c>
      <c r="AA103" s="42">
        <f>VLOOKUP(AA47,'Trial Details 2019'!$Y$1:$AX$80,26,FALSE)</f>
        <v>60.989130660213853</v>
      </c>
      <c r="AB103" s="42">
        <v>41</v>
      </c>
      <c r="AC103" s="42">
        <v>0.29475587703435802</v>
      </c>
      <c r="AD103" s="42">
        <v>11.06</v>
      </c>
      <c r="AE103" s="42">
        <v>3.26</v>
      </c>
    </row>
    <row r="104" spans="1:31" x14ac:dyDescent="0.25">
      <c r="A104" s="8">
        <v>9005</v>
      </c>
      <c r="B104" s="1" t="s">
        <v>30</v>
      </c>
      <c r="C104" s="8" t="s">
        <v>32</v>
      </c>
      <c r="D104" s="42">
        <f>VLOOKUP(D48,'Trial Details 2019'!$Y$1:$AX$80,26,FALSE)</f>
        <v>1.8622222222222224</v>
      </c>
      <c r="E104" s="42">
        <f>VLOOKUP(E48,'Trial Details 2019'!$Y$1:$AX$80,26,FALSE)</f>
        <v>3.8088888888888892</v>
      </c>
      <c r="F104" s="42">
        <f>VLOOKUP(F48,'Trial Details 2019'!$Y$1:$AX$80,26,FALSE)</f>
        <v>9.7157884255530558</v>
      </c>
      <c r="G104" s="42">
        <f>VLOOKUP(G48,'Trial Details 2019'!$Y$1:$AX$80,26,FALSE)</f>
        <v>14.475830967053042</v>
      </c>
      <c r="H104" s="42">
        <f>VLOOKUP(H48,'Trial Details 2019'!$Y$1:$AX$80,26,FALSE)</f>
        <v>16.048962020813175</v>
      </c>
      <c r="I104" s="42">
        <f>VLOOKUP(I48,'Trial Details 2019'!$Y$1:$AX$80,26,FALSE)</f>
        <v>19.349801537938323</v>
      </c>
      <c r="J104" s="42">
        <f>VLOOKUP(J48,'Trial Details 2019'!$Y$1:$AX$80,26,FALSE)</f>
        <v>20.967009486986072</v>
      </c>
      <c r="K104" s="42">
        <f>VLOOKUP(K48,'Trial Details 2019'!$Y$1:$AX$80,26,FALSE)</f>
        <v>22.485408823954288</v>
      </c>
      <c r="L104" s="42">
        <f>VLOOKUP(L48,'Trial Details 2019'!$Y$1:$AX$80,26,FALSE)</f>
        <v>26.445776747493934</v>
      </c>
      <c r="M104" s="42">
        <f>VLOOKUP(M48,'Trial Details 2019'!$Y$1:$AX$80,26,FALSE)</f>
        <v>29.941210687882634</v>
      </c>
      <c r="N104" s="42">
        <f>VLOOKUP(N48,'Trial Details 2019'!$Y$1:$AX$80,26,FALSE)</f>
        <v>29.941210687882634</v>
      </c>
      <c r="O104" s="42">
        <f>VLOOKUP(O48,'Trial Details 2019'!$Y$1:$AX$80,26,FALSE)</f>
        <v>30.683210476401854</v>
      </c>
      <c r="P104" s="42">
        <f>VLOOKUP(P48,'Trial Details 2019'!$Y$1:$AX$80,26,FALSE)</f>
        <v>32.6720855621654</v>
      </c>
      <c r="Q104" s="42">
        <f>VLOOKUP(Q48,'Trial Details 2019'!$Y$1:$AX$80,26,FALSE)</f>
        <v>37.249698216348307</v>
      </c>
      <c r="R104" s="42">
        <f>VLOOKUP(R48,'Trial Details 2019'!$Y$1:$AX$80,26,FALSE)</f>
        <v>31.296568388661839</v>
      </c>
      <c r="S104" s="42">
        <f>VLOOKUP(S48,'Trial Details 2019'!$Y$1:$AX$80,26,FALSE)</f>
        <v>32.6720855621654</v>
      </c>
      <c r="T104" s="42" t="e">
        <f>VLOOKUP(T48,'Trial Details 2019'!$Y$1:$AX$80,26,FALSE)</f>
        <v>#N/A</v>
      </c>
      <c r="U104" s="42">
        <f>VLOOKUP(U48,'Trial Details 2019'!$Y$1:$AX$80,26,FALSE)</f>
        <v>34.155255453762564</v>
      </c>
      <c r="V104" s="42">
        <f>VLOOKUP(V48,'Trial Details 2019'!$Y$1:$AX$80,26,FALSE)</f>
        <v>34.912183104815568</v>
      </c>
      <c r="W104" s="42">
        <f>VLOOKUP(W48,'Trial Details 2019'!$Y$1:$AX$80,26,FALSE)</f>
        <v>35.67241457181828</v>
      </c>
      <c r="X104" s="42">
        <f>VLOOKUP(X48,'Trial Details 2019'!$Y$1:$AX$80,26,FALSE)</f>
        <v>45.606908437991635</v>
      </c>
      <c r="Y104" s="42">
        <f>VLOOKUP(Y48,'Trial Details 2019'!$Y$1:$AX$80,26,FALSE)</f>
        <v>48.078019549102748</v>
      </c>
      <c r="Z104" s="42">
        <f>VLOOKUP(Z48,'Trial Details 2019'!$Y$1:$AX$80,26,FALSE)</f>
        <v>54.00690843799164</v>
      </c>
      <c r="AA104" s="42">
        <f>VLOOKUP(AA48,'Trial Details 2019'!$Y$1:$AX$80,26,FALSE)</f>
        <v>60.989130660213853</v>
      </c>
      <c r="AB104" s="42">
        <v>37</v>
      </c>
      <c r="AC104" s="42">
        <v>0.18563188253801782</v>
      </c>
      <c r="AD104" s="42">
        <v>19.07</v>
      </c>
      <c r="AE104" s="42">
        <v>3.54</v>
      </c>
    </row>
    <row r="105" spans="1:31" x14ac:dyDescent="0.25">
      <c r="A105" s="8">
        <v>9005</v>
      </c>
      <c r="B105" s="1" t="s">
        <v>30</v>
      </c>
      <c r="C105" s="8" t="s">
        <v>33</v>
      </c>
      <c r="D105" s="42">
        <f>VLOOKUP(D49,'Trial Details 2019'!$Y$1:$AX$80,26,FALSE)</f>
        <v>1.8622222222222224</v>
      </c>
      <c r="E105" s="42">
        <f>VLOOKUP(E49,'Trial Details 2019'!$Y$1:$AX$80,26,FALSE)</f>
        <v>3.8088888888888892</v>
      </c>
      <c r="F105" s="42">
        <f>VLOOKUP(F49,'Trial Details 2019'!$Y$1:$AX$80,26,FALSE)</f>
        <v>9.7157884255530558</v>
      </c>
      <c r="G105" s="42">
        <f>VLOOKUP(G49,'Trial Details 2019'!$Y$1:$AX$80,26,FALSE)</f>
        <v>14.475830967053042</v>
      </c>
      <c r="H105" s="42">
        <f>VLOOKUP(H49,'Trial Details 2019'!$Y$1:$AX$80,26,FALSE)</f>
        <v>16.048962020813175</v>
      </c>
      <c r="I105" s="42">
        <f>VLOOKUP(I49,'Trial Details 2019'!$Y$1:$AX$80,26,FALSE)</f>
        <v>19.349801537938323</v>
      </c>
      <c r="J105" s="42">
        <f>VLOOKUP(J49,'Trial Details 2019'!$Y$1:$AX$80,26,FALSE)</f>
        <v>22.485408823954288</v>
      </c>
      <c r="K105" s="42">
        <f>VLOOKUP(K49,'Trial Details 2019'!$Y$1:$AX$80,26,FALSE)</f>
        <v>24.911846129839443</v>
      </c>
      <c r="L105" s="42">
        <f>VLOOKUP(L49,'Trial Details 2019'!$Y$1:$AX$80,26,FALSE)</f>
        <v>26.445776747493934</v>
      </c>
      <c r="M105" s="42">
        <f>VLOOKUP(M49,'Trial Details 2019'!$Y$1:$AX$80,26,FALSE)</f>
        <v>27.846648716779033</v>
      </c>
      <c r="N105" s="42">
        <f>VLOOKUP(N49,'Trial Details 2019'!$Y$1:$AX$80,26,FALSE)</f>
        <v>29.177756269499273</v>
      </c>
      <c r="O105" s="42">
        <f>VLOOKUP(O49,'Trial Details 2019'!$Y$1:$AX$80,26,FALSE)</f>
        <v>37.249698216348307</v>
      </c>
      <c r="P105" s="42" t="e">
        <f>VLOOKUP(P49,'Trial Details 2019'!$Y$1:$AX$80,26,FALSE)</f>
        <v>#N/A</v>
      </c>
      <c r="Q105" s="42" t="e">
        <f>VLOOKUP(Q49,'Trial Details 2019'!$Y$1:$AX$80,26,FALSE)</f>
        <v>#N/A</v>
      </c>
      <c r="R105" s="42">
        <f>VLOOKUP(R49,'Trial Details 2019'!$Y$1:$AX$80,26,FALSE)</f>
        <v>31.296568388661839</v>
      </c>
      <c r="S105" s="42">
        <f>VLOOKUP(S49,'Trial Details 2019'!$Y$1:$AX$80,26,FALSE)</f>
        <v>32.6720855621654</v>
      </c>
      <c r="T105" s="42">
        <f>VLOOKUP(T49,'Trial Details 2019'!$Y$1:$AX$80,26,FALSE)</f>
        <v>34.155255453762564</v>
      </c>
      <c r="U105" s="42" t="e">
        <f>VLOOKUP(U49,'Trial Details 2019'!$Y$1:$AX$80,26,FALSE)</f>
        <v>#N/A</v>
      </c>
      <c r="V105" s="42">
        <f>VLOOKUP(V49,'Trial Details 2019'!$Y$1:$AX$80,26,FALSE)</f>
        <v>34.912183104815568</v>
      </c>
      <c r="W105" s="42">
        <f>VLOOKUP(W49,'Trial Details 2019'!$Y$1:$AX$80,26,FALSE)</f>
        <v>35.67241457181828</v>
      </c>
      <c r="X105" s="42">
        <f>VLOOKUP(X49,'Trial Details 2019'!$Y$1:$AX$80,26,FALSE)</f>
        <v>45.606908437991635</v>
      </c>
      <c r="Y105" s="42">
        <f>VLOOKUP(Y49,'Trial Details 2019'!$Y$1:$AX$80,26,FALSE)</f>
        <v>48.078019549102748</v>
      </c>
      <c r="Z105" s="42">
        <f>VLOOKUP(Z49,'Trial Details 2019'!$Y$1:$AX$80,26,FALSE)</f>
        <v>60.989130660213853</v>
      </c>
      <c r="AA105" s="42">
        <f>VLOOKUP(AA49,'Trial Details 2019'!$Y$1:$AX$80,26,FALSE)</f>
        <v>60.989130660213853</v>
      </c>
      <c r="AB105" s="42">
        <v>37</v>
      </c>
      <c r="AC105" s="42">
        <v>0.30535966149506349</v>
      </c>
      <c r="AD105" s="42">
        <v>14.18</v>
      </c>
      <c r="AE105" s="42">
        <v>4.33</v>
      </c>
    </row>
    <row r="106" spans="1:31" x14ac:dyDescent="0.25">
      <c r="A106" s="8">
        <v>9005</v>
      </c>
      <c r="B106" s="1" t="s">
        <v>30</v>
      </c>
      <c r="C106" s="8" t="s">
        <v>34</v>
      </c>
      <c r="D106" s="42">
        <f>VLOOKUP(D50,'Trial Details 2019'!$Y$1:$AX$80,26,FALSE)</f>
        <v>1.8622222222222224</v>
      </c>
      <c r="E106" s="42">
        <f>VLOOKUP(E50,'Trial Details 2019'!$Y$1:$AX$80,26,FALSE)</f>
        <v>3.8088888888888892</v>
      </c>
      <c r="F106" s="42">
        <f>VLOOKUP(F50,'Trial Details 2019'!$Y$1:$AX$80,26,FALSE)</f>
        <v>9.7157884255530558</v>
      </c>
      <c r="G106" s="42">
        <f>VLOOKUP(G50,'Trial Details 2019'!$Y$1:$AX$80,26,FALSE)</f>
        <v>14.475830967053042</v>
      </c>
      <c r="H106" s="42">
        <f>VLOOKUP(H50,'Trial Details 2019'!$Y$1:$AX$80,26,FALSE)</f>
        <v>15.236447513268653</v>
      </c>
      <c r="I106" s="42">
        <f>VLOOKUP(I50,'Trial Details 2019'!$Y$1:$AX$80,26,FALSE)</f>
        <v>19.349801537938323</v>
      </c>
      <c r="J106" s="42">
        <f>VLOOKUP(J50,'Trial Details 2019'!$Y$1:$AX$80,26,FALSE)</f>
        <v>20.967009486986072</v>
      </c>
      <c r="K106" s="42">
        <f>VLOOKUP(K50,'Trial Details 2019'!$Y$1:$AX$80,26,FALSE)</f>
        <v>23.289987504818363</v>
      </c>
      <c r="L106" s="42">
        <f>VLOOKUP(L50,'Trial Details 2019'!$Y$1:$AX$80,26,FALSE)</f>
        <v>24.911846129839443</v>
      </c>
      <c r="M106" s="42">
        <f>VLOOKUP(M50,'Trial Details 2019'!$Y$1:$AX$80,26,FALSE)</f>
        <v>26.445776747493934</v>
      </c>
      <c r="N106" s="42">
        <f>VLOOKUP(N50,'Trial Details 2019'!$Y$1:$AX$80,26,FALSE)</f>
        <v>26.445776747493934</v>
      </c>
      <c r="O106" s="42">
        <f>VLOOKUP(O50,'Trial Details 2019'!$Y$1:$AX$80,26,FALSE)</f>
        <v>29.177756269499273</v>
      </c>
      <c r="P106" s="42">
        <f>VLOOKUP(P50,'Trial Details 2019'!$Y$1:$AX$80,26,FALSE)</f>
        <v>32.6720855621654</v>
      </c>
      <c r="Q106" s="42" t="e">
        <f>VLOOKUP(Q50,'Trial Details 2019'!$Y$1:$AX$80,26,FALSE)</f>
        <v>#N/A</v>
      </c>
      <c r="R106" s="42">
        <f>VLOOKUP(R50,'Trial Details 2019'!$Y$1:$AX$80,26,FALSE)</f>
        <v>28.486519673946017</v>
      </c>
      <c r="S106" s="42">
        <f>VLOOKUP(S50,'Trial Details 2019'!$Y$1:$AX$80,26,FALSE)</f>
        <v>30.683210476401854</v>
      </c>
      <c r="T106" s="42">
        <f>VLOOKUP(T50,'Trial Details 2019'!$Y$1:$AX$80,26,FALSE)</f>
        <v>32.6720855621654</v>
      </c>
      <c r="U106" s="42" t="e">
        <f>VLOOKUP(U50,'Trial Details 2019'!$Y$1:$AX$80,26,FALSE)</f>
        <v>#N/A</v>
      </c>
      <c r="V106" s="42">
        <f>VLOOKUP(V50,'Trial Details 2019'!$Y$1:$AX$80,26,FALSE)</f>
        <v>33.418344204060112</v>
      </c>
      <c r="W106" s="42">
        <f>VLOOKUP(W50,'Trial Details 2019'!$Y$1:$AX$80,26,FALSE)</f>
        <v>34.155255453762564</v>
      </c>
      <c r="X106" s="42">
        <f>VLOOKUP(X50,'Trial Details 2019'!$Y$1:$AX$80,26,FALSE)</f>
        <v>45.606908437991635</v>
      </c>
      <c r="Y106" s="42">
        <f>VLOOKUP(Y50,'Trial Details 2019'!$Y$1:$AX$80,26,FALSE)</f>
        <v>48.078019549102748</v>
      </c>
      <c r="Z106" s="42">
        <f>VLOOKUP(Z50,'Trial Details 2019'!$Y$1:$AX$80,26,FALSE)</f>
        <v>58.606908437991635</v>
      </c>
      <c r="AA106" s="42">
        <f>VLOOKUP(AA50,'Trial Details 2019'!$Y$1:$AX$80,26,FALSE)</f>
        <v>60.989130660213853</v>
      </c>
      <c r="AB106" s="42">
        <v>41</v>
      </c>
      <c r="AC106" s="42">
        <v>0.28917197452229298</v>
      </c>
      <c r="AD106" s="42">
        <v>15.7</v>
      </c>
      <c r="AE106" s="42">
        <v>4.54</v>
      </c>
    </row>
    <row r="107" spans="1:31" x14ac:dyDescent="0.25">
      <c r="A107" s="8">
        <v>9011</v>
      </c>
      <c r="B107" s="18" t="s">
        <v>30</v>
      </c>
      <c r="C107" s="8" t="s">
        <v>31</v>
      </c>
      <c r="D107" s="42">
        <f>VLOOKUP(D51,'Trial Details 2019'!$Y$1:$AX$80,26,FALSE)</f>
        <v>1.8622222222222224</v>
      </c>
      <c r="E107" s="42">
        <f>VLOOKUP(E51,'Trial Details 2019'!$Y$1:$AX$80,26,FALSE)</f>
        <v>3.8088888888888892</v>
      </c>
      <c r="F107" s="42">
        <f>VLOOKUP(F51,'Trial Details 2019'!$Y$1:$AX$80,26,FALSE)</f>
        <v>9.7157884255530558</v>
      </c>
      <c r="G107" s="42">
        <f>VLOOKUP(G51,'Trial Details 2019'!$Y$1:$AX$80,26,FALSE)</f>
        <v>14.475830967053042</v>
      </c>
      <c r="H107" s="42">
        <f>VLOOKUP(H51,'Trial Details 2019'!$Y$1:$AX$80,26,FALSE)</f>
        <v>17.707917084150552</v>
      </c>
      <c r="I107" s="42">
        <f>VLOOKUP(I51,'Trial Details 2019'!$Y$1:$AX$80,26,FALSE)</f>
        <v>19.349801537938323</v>
      </c>
      <c r="J107" s="42">
        <f>VLOOKUP(J51,'Trial Details 2019'!$Y$1:$AX$80,26,FALSE)</f>
        <v>22.485408823954288</v>
      </c>
      <c r="K107" s="42">
        <f>VLOOKUP(K51,'Trial Details 2019'!$Y$1:$AX$80,26,FALSE)</f>
        <v>24.911846129839443</v>
      </c>
      <c r="L107" s="42">
        <f>VLOOKUP(L51,'Trial Details 2019'!$Y$1:$AX$80,26,FALSE)</f>
        <v>29.177756269499273</v>
      </c>
      <c r="M107" s="42" t="e">
        <f>VLOOKUP(M51,'Trial Details 2019'!$Y$1:$AX$80,26,FALSE)</f>
        <v>#N/A</v>
      </c>
      <c r="N107" s="42" t="e">
        <f>VLOOKUP(N51,'Trial Details 2019'!$Y$1:$AX$80,26,FALSE)</f>
        <v>#N/A</v>
      </c>
      <c r="O107" s="42" t="e">
        <f>VLOOKUP(O51,'Trial Details 2019'!$Y$1:$AX$80,26,FALSE)</f>
        <v>#N/A</v>
      </c>
      <c r="P107" s="42" t="e">
        <f>VLOOKUP(P51,'Trial Details 2019'!$Y$1:$AX$80,26,FALSE)</f>
        <v>#N/A</v>
      </c>
      <c r="Q107" s="42" t="e">
        <f>VLOOKUP(Q51,'Trial Details 2019'!$Y$1:$AX$80,26,FALSE)</f>
        <v>#N/A</v>
      </c>
      <c r="R107" s="42">
        <f>VLOOKUP(R51,'Trial Details 2019'!$Y$1:$AX$80,26,FALSE)</f>
        <v>28.486519673946017</v>
      </c>
      <c r="S107" s="42">
        <f>VLOOKUP(S51,'Trial Details 2019'!$Y$1:$AX$80,26,FALSE)</f>
        <v>30.683210476401854</v>
      </c>
      <c r="T107" s="42">
        <f>VLOOKUP(T51,'Trial Details 2019'!$Y$1:$AX$80,26,FALSE)</f>
        <v>32.6720855621654</v>
      </c>
      <c r="U107" s="42" t="e">
        <f>VLOOKUP(U51,'Trial Details 2019'!$Y$1:$AX$80,26,FALSE)</f>
        <v>#N/A</v>
      </c>
      <c r="V107" s="42">
        <f>VLOOKUP(V51,'Trial Details 2019'!$Y$1:$AX$80,26,FALSE)</f>
        <v>33.418344204060112</v>
      </c>
      <c r="W107" s="42">
        <f>VLOOKUP(W51,'Trial Details 2019'!$Y$1:$AX$80,26,FALSE)</f>
        <v>34.155255453762564</v>
      </c>
      <c r="X107" s="42">
        <f>VLOOKUP(X51,'Trial Details 2019'!$Y$1:$AX$80,26,FALSE)</f>
        <v>45.606908437991635</v>
      </c>
      <c r="Y107" s="42">
        <f>VLOOKUP(Y51,'Trial Details 2019'!$Y$1:$AX$80,26,FALSE)</f>
        <v>48.078019549102748</v>
      </c>
      <c r="Z107" s="42">
        <f>VLOOKUP(Z51,'Trial Details 2019'!$Y$1:$AX$80,26,FALSE)</f>
        <v>54.00690843799164</v>
      </c>
      <c r="AA107" s="42">
        <f>VLOOKUP(AA51,'Trial Details 2019'!$Y$1:$AX$80,26,FALSE)</f>
        <v>60.989130660213853</v>
      </c>
      <c r="AB107" s="42">
        <v>41</v>
      </c>
      <c r="AC107" s="42">
        <v>0.36961628817541109</v>
      </c>
      <c r="AD107" s="42">
        <v>12.77</v>
      </c>
      <c r="AE107" s="42">
        <v>4.72</v>
      </c>
    </row>
    <row r="108" spans="1:31" x14ac:dyDescent="0.25">
      <c r="A108" s="8">
        <v>9011</v>
      </c>
      <c r="B108" s="18" t="s">
        <v>30</v>
      </c>
      <c r="C108" s="8" t="s">
        <v>32</v>
      </c>
      <c r="D108" s="42">
        <f>VLOOKUP(D52,'Trial Details 2019'!$Y$1:$AX$80,26,FALSE)</f>
        <v>1.8622222222222224</v>
      </c>
      <c r="E108" s="42">
        <f>VLOOKUP(E52,'Trial Details 2019'!$Y$1:$AX$80,26,FALSE)</f>
        <v>3.8088888888888892</v>
      </c>
      <c r="F108" s="42">
        <f>VLOOKUP(F52,'Trial Details 2019'!$Y$1:$AX$80,26,FALSE)</f>
        <v>9.7157884255530558</v>
      </c>
      <c r="G108" s="42">
        <f>VLOOKUP(G52,'Trial Details 2019'!$Y$1:$AX$80,26,FALSE)</f>
        <v>11.277712645371919</v>
      </c>
      <c r="H108" s="42">
        <f>VLOOKUP(H52,'Trial Details 2019'!$Y$1:$AX$80,26,FALSE)</f>
        <v>14.475830967053042</v>
      </c>
      <c r="I108" s="42">
        <f>VLOOKUP(I52,'Trial Details 2019'!$Y$1:$AX$80,26,FALSE)</f>
        <v>16.048962020813175</v>
      </c>
      <c r="J108" s="42">
        <f>VLOOKUP(J52,'Trial Details 2019'!$Y$1:$AX$80,26,FALSE)</f>
        <v>20.967009486986072</v>
      </c>
      <c r="K108" s="42">
        <f>VLOOKUP(K52,'Trial Details 2019'!$Y$1:$AX$80,26,FALSE)</f>
        <v>22.485408823954288</v>
      </c>
      <c r="L108" s="42">
        <f>VLOOKUP(L52,'Trial Details 2019'!$Y$1:$AX$80,26,FALSE)</f>
        <v>24.911846129839443</v>
      </c>
      <c r="M108" s="42">
        <f>VLOOKUP(M52,'Trial Details 2019'!$Y$1:$AX$80,26,FALSE)</f>
        <v>25.725299707128169</v>
      </c>
      <c r="N108" s="42">
        <f>VLOOKUP(N52,'Trial Details 2019'!$Y$1:$AX$80,26,FALSE)</f>
        <v>26.445776747493934</v>
      </c>
      <c r="O108" s="42">
        <f>VLOOKUP(O52,'Trial Details 2019'!$Y$1:$AX$80,26,FALSE)</f>
        <v>27.846648716779033</v>
      </c>
      <c r="P108" s="42">
        <f>VLOOKUP(P52,'Trial Details 2019'!$Y$1:$AX$80,26,FALSE)</f>
        <v>27.846648716779033</v>
      </c>
      <c r="Q108" s="42">
        <f>VLOOKUP(Q52,'Trial Details 2019'!$Y$1:$AX$80,26,FALSE)</f>
        <v>29.177756269499273</v>
      </c>
      <c r="R108" s="42">
        <f>VLOOKUP(R52,'Trial Details 2019'!$Y$1:$AX$80,26,FALSE)</f>
        <v>28.486519673946017</v>
      </c>
      <c r="S108" s="42">
        <f>VLOOKUP(S52,'Trial Details 2019'!$Y$1:$AX$80,26,FALSE)</f>
        <v>30.683210476401854</v>
      </c>
      <c r="T108" s="42">
        <f>VLOOKUP(T52,'Trial Details 2019'!$Y$1:$AX$80,26,FALSE)</f>
        <v>32.6720855621654</v>
      </c>
      <c r="U108" s="42" t="e">
        <f>VLOOKUP(U52,'Trial Details 2019'!$Y$1:$AX$80,26,FALSE)</f>
        <v>#N/A</v>
      </c>
      <c r="V108" s="42">
        <f>VLOOKUP(V52,'Trial Details 2019'!$Y$1:$AX$80,26,FALSE)</f>
        <v>33.418344204060112</v>
      </c>
      <c r="W108" s="42">
        <f>VLOOKUP(W52,'Trial Details 2019'!$Y$1:$AX$80,26,FALSE)</f>
        <v>34.155255453762564</v>
      </c>
      <c r="X108" s="42">
        <f>VLOOKUP(X52,'Trial Details 2019'!$Y$1:$AX$80,26,FALSE)</f>
        <v>44.758019549102748</v>
      </c>
      <c r="Y108" s="42">
        <f>VLOOKUP(Y52,'Trial Details 2019'!$Y$1:$AX$80,26,FALSE)</f>
        <v>48.078019549102748</v>
      </c>
      <c r="Z108" s="42">
        <f>VLOOKUP(Z52,'Trial Details 2019'!$Y$1:$AX$80,26,FALSE)</f>
        <v>58.606908437991635</v>
      </c>
      <c r="AA108" s="42">
        <f>VLOOKUP(AA52,'Trial Details 2019'!$Y$1:$AX$80,26,FALSE)</f>
        <v>60.989130660213853</v>
      </c>
      <c r="AB108" s="42">
        <v>41</v>
      </c>
      <c r="AC108" s="42">
        <v>0.25622775800711745</v>
      </c>
      <c r="AD108" s="42">
        <v>14.05</v>
      </c>
      <c r="AE108" s="42">
        <v>3.6</v>
      </c>
    </row>
    <row r="109" spans="1:31" x14ac:dyDescent="0.25">
      <c r="A109" s="8">
        <v>9011</v>
      </c>
      <c r="B109" s="18" t="s">
        <v>30</v>
      </c>
      <c r="C109" s="8" t="s">
        <v>33</v>
      </c>
      <c r="D109" s="42">
        <f>VLOOKUP(D53,'Trial Details 2019'!$Y$1:$AX$80,26,FALSE)</f>
        <v>1.8622222222222224</v>
      </c>
      <c r="E109" s="42">
        <f>VLOOKUP(E53,'Trial Details 2019'!$Y$1:$AX$80,26,FALSE)</f>
        <v>3.8088888888888892</v>
      </c>
      <c r="F109" s="42">
        <f>VLOOKUP(F53,'Trial Details 2019'!$Y$1:$AX$80,26,FALSE)</f>
        <v>9.7157884255530558</v>
      </c>
      <c r="G109" s="42">
        <f>VLOOKUP(G53,'Trial Details 2019'!$Y$1:$AX$80,26,FALSE)</f>
        <v>14.475830967053042</v>
      </c>
      <c r="H109" s="42">
        <f>VLOOKUP(H53,'Trial Details 2019'!$Y$1:$AX$80,26,FALSE)</f>
        <v>16.048962020813175</v>
      </c>
      <c r="I109" s="42">
        <f>VLOOKUP(I53,'Trial Details 2019'!$Y$1:$AX$80,26,FALSE)</f>
        <v>19.349801537938323</v>
      </c>
      <c r="J109" s="42">
        <f>VLOOKUP(J53,'Trial Details 2019'!$Y$1:$AX$80,26,FALSE)</f>
        <v>22.485408823954288</v>
      </c>
      <c r="K109" s="42">
        <f>VLOOKUP(K53,'Trial Details 2019'!$Y$1:$AX$80,26,FALSE)</f>
        <v>26.445776747493934</v>
      </c>
      <c r="L109" s="42">
        <f>VLOOKUP(L53,'Trial Details 2019'!$Y$1:$AX$80,26,FALSE)</f>
        <v>27.185104119815691</v>
      </c>
      <c r="M109" s="42">
        <f>VLOOKUP(M53,'Trial Details 2019'!$Y$1:$AX$80,26,FALSE)</f>
        <v>30.683210476401854</v>
      </c>
      <c r="N109" s="42">
        <f>VLOOKUP(N53,'Trial Details 2019'!$Y$1:$AX$80,26,FALSE)</f>
        <v>37.249698216348307</v>
      </c>
      <c r="O109" s="42" t="e">
        <f>VLOOKUP(O53,'Trial Details 2019'!$Y$1:$AX$80,26,FALSE)</f>
        <v>#N/A</v>
      </c>
      <c r="P109" s="42" t="e">
        <f>VLOOKUP(P53,'Trial Details 2019'!$Y$1:$AX$80,26,FALSE)</f>
        <v>#N/A</v>
      </c>
      <c r="Q109" s="42" t="e">
        <f>VLOOKUP(Q53,'Trial Details 2019'!$Y$1:$AX$80,26,FALSE)</f>
        <v>#N/A</v>
      </c>
      <c r="R109" s="42">
        <f>VLOOKUP(R53,'Trial Details 2019'!$Y$1:$AX$80,26,FALSE)</f>
        <v>29.941210687882634</v>
      </c>
      <c r="S109" s="42">
        <f>VLOOKUP(S53,'Trial Details 2019'!$Y$1:$AX$80,26,FALSE)</f>
        <v>32.6720855621654</v>
      </c>
      <c r="T109" s="42" t="e">
        <f>VLOOKUP(T53,'Trial Details 2019'!$Y$1:$AX$80,26,FALSE)</f>
        <v>#N/A</v>
      </c>
      <c r="U109" s="42">
        <f>VLOOKUP(U53,'Trial Details 2019'!$Y$1:$AX$80,26,FALSE)</f>
        <v>34.155255453762564</v>
      </c>
      <c r="V109" s="42">
        <f>VLOOKUP(V53,'Trial Details 2019'!$Y$1:$AX$80,26,FALSE)</f>
        <v>34.912183104815568</v>
      </c>
      <c r="W109" s="42">
        <f>VLOOKUP(W53,'Trial Details 2019'!$Y$1:$AX$80,26,FALSE)</f>
        <v>35.67241457181828</v>
      </c>
      <c r="X109" s="42">
        <f>VLOOKUP(X53,'Trial Details 2019'!$Y$1:$AX$80,26,FALSE)</f>
        <v>47.264686215769416</v>
      </c>
      <c r="Y109" s="42">
        <f>VLOOKUP(Y53,'Trial Details 2019'!$Y$1:$AX$80,26,FALSE)</f>
        <v>48.078019549102748</v>
      </c>
      <c r="Z109" s="42">
        <f>VLOOKUP(Z53,'Trial Details 2019'!$Y$1:$AX$80,26,FALSE)</f>
        <v>58.606908437991635</v>
      </c>
      <c r="AA109" s="42">
        <f>VLOOKUP(AA53,'Trial Details 2019'!$Y$1:$AX$80,26,FALSE)</f>
        <v>60.989130660213853</v>
      </c>
      <c r="AB109" s="42">
        <v>39</v>
      </c>
      <c r="AC109" s="42">
        <v>0.44905130007027405</v>
      </c>
      <c r="AD109" s="42">
        <v>14.23</v>
      </c>
      <c r="AE109" s="42">
        <v>6.39</v>
      </c>
    </row>
    <row r="110" spans="1:31" x14ac:dyDescent="0.25">
      <c r="A110" s="8">
        <v>9011</v>
      </c>
      <c r="B110" s="18" t="s">
        <v>30</v>
      </c>
      <c r="C110" s="8" t="s">
        <v>34</v>
      </c>
      <c r="D110" s="42">
        <f>VLOOKUP(D54,'Trial Details 2019'!$Y$1:$AX$80,26,FALSE)</f>
        <v>1.8622222222222224</v>
      </c>
      <c r="E110" s="42">
        <f>VLOOKUP(E54,'Trial Details 2019'!$Y$1:$AX$80,26,FALSE)</f>
        <v>3.8088888888888892</v>
      </c>
      <c r="F110" s="42">
        <f>VLOOKUP(F54,'Trial Details 2019'!$Y$1:$AX$80,26,FALSE)</f>
        <v>9.7157884255530558</v>
      </c>
      <c r="G110" s="42">
        <f>VLOOKUP(G54,'Trial Details 2019'!$Y$1:$AX$80,26,FALSE)</f>
        <v>14.475830967053042</v>
      </c>
      <c r="H110" s="42">
        <f>VLOOKUP(H54,'Trial Details 2019'!$Y$1:$AX$80,26,FALSE)</f>
        <v>16.048962020813175</v>
      </c>
      <c r="I110" s="42">
        <f>VLOOKUP(I54,'Trial Details 2019'!$Y$1:$AX$80,26,FALSE)</f>
        <v>16.048962020813175</v>
      </c>
      <c r="J110" s="42">
        <f>VLOOKUP(J54,'Trial Details 2019'!$Y$1:$AX$80,26,FALSE)</f>
        <v>19.349801537938323</v>
      </c>
      <c r="K110" s="42">
        <f>VLOOKUP(K54,'Trial Details 2019'!$Y$1:$AX$80,26,FALSE)</f>
        <v>22.485408823954288</v>
      </c>
      <c r="L110" s="42">
        <f>VLOOKUP(L54,'Trial Details 2019'!$Y$1:$AX$80,26,FALSE)</f>
        <v>26.445776747493934</v>
      </c>
      <c r="M110" s="42">
        <f>VLOOKUP(M54,'Trial Details 2019'!$Y$1:$AX$80,26,FALSE)</f>
        <v>26.445776747493934</v>
      </c>
      <c r="N110" s="42">
        <f>VLOOKUP(N54,'Trial Details 2019'!$Y$1:$AX$80,26,FALSE)</f>
        <v>29.177756269499273</v>
      </c>
      <c r="O110" s="42">
        <f>VLOOKUP(O54,'Trial Details 2019'!$Y$1:$AX$80,26,FALSE)</f>
        <v>32.6720855621654</v>
      </c>
      <c r="P110" s="42" t="e">
        <f>VLOOKUP(P54,'Trial Details 2019'!$Y$1:$AX$80,26,FALSE)</f>
        <v>#N/A</v>
      </c>
      <c r="Q110" s="42" t="e">
        <f>VLOOKUP(Q54,'Trial Details 2019'!$Y$1:$AX$80,26,FALSE)</f>
        <v>#N/A</v>
      </c>
      <c r="R110" s="42">
        <f>VLOOKUP(R54,'Trial Details 2019'!$Y$1:$AX$80,26,FALSE)</f>
        <v>28.486519673946017</v>
      </c>
      <c r="S110" s="42">
        <f>VLOOKUP(S54,'Trial Details 2019'!$Y$1:$AX$80,26,FALSE)</f>
        <v>30.683210476401854</v>
      </c>
      <c r="T110" s="42">
        <f>VLOOKUP(T54,'Trial Details 2019'!$Y$1:$AX$80,26,FALSE)</f>
        <v>32.6720855621654</v>
      </c>
      <c r="U110" s="42" t="e">
        <f>VLOOKUP(U54,'Trial Details 2019'!$Y$1:$AX$80,26,FALSE)</f>
        <v>#N/A</v>
      </c>
      <c r="V110" s="42">
        <f>VLOOKUP(V54,'Trial Details 2019'!$Y$1:$AX$80,26,FALSE)</f>
        <v>33.418344204060112</v>
      </c>
      <c r="W110" s="42">
        <f>VLOOKUP(W54,'Trial Details 2019'!$Y$1:$AX$80,26,FALSE)</f>
        <v>34.155255453762564</v>
      </c>
      <c r="X110" s="42">
        <f>VLOOKUP(X54,'Trial Details 2019'!$Y$1:$AX$80,26,FALSE)</f>
        <v>44.758019549102748</v>
      </c>
      <c r="Y110" s="42">
        <f>VLOOKUP(Y54,'Trial Details 2019'!$Y$1:$AX$80,26,FALSE)</f>
        <v>48.078019549102748</v>
      </c>
      <c r="Z110" s="42">
        <f>VLOOKUP(Z54,'Trial Details 2019'!$Y$1:$AX$80,26,FALSE)</f>
        <v>54.00690843799164</v>
      </c>
      <c r="AA110" s="42">
        <f>VLOOKUP(AA54,'Trial Details 2019'!$Y$1:$AX$80,26,FALSE)</f>
        <v>60.989130660213853</v>
      </c>
      <c r="AB110" s="42">
        <v>41</v>
      </c>
      <c r="AC110" s="42">
        <v>0.30513595166163143</v>
      </c>
      <c r="AD110" s="42">
        <v>13.24</v>
      </c>
      <c r="AE110" s="42">
        <v>4.04</v>
      </c>
    </row>
    <row r="111" spans="1:31" x14ac:dyDescent="0.25">
      <c r="A111" s="8">
        <v>9011</v>
      </c>
      <c r="B111" s="18" t="s">
        <v>30</v>
      </c>
      <c r="C111" s="8" t="s">
        <v>35</v>
      </c>
      <c r="D111" s="42">
        <f>VLOOKUP(D55,'Trial Details 2019'!$Y$1:$AX$80,26,FALSE)</f>
        <v>1.8622222222222224</v>
      </c>
      <c r="E111" s="42">
        <f>VLOOKUP(E55,'Trial Details 2019'!$Y$1:$AX$80,26,FALSE)</f>
        <v>3.8088888888888892</v>
      </c>
      <c r="F111" s="42">
        <f>VLOOKUP(F55,'Trial Details 2019'!$Y$1:$AX$80,26,FALSE)</f>
        <v>9.7157884255530558</v>
      </c>
      <c r="G111" s="42">
        <f>VLOOKUP(G55,'Trial Details 2019'!$Y$1:$AX$80,26,FALSE)</f>
        <v>15.236447513268653</v>
      </c>
      <c r="H111" s="42">
        <f>VLOOKUP(H55,'Trial Details 2019'!$Y$1:$AX$80,26,FALSE)</f>
        <v>16.875303896571054</v>
      </c>
      <c r="I111" s="42">
        <f>VLOOKUP(I55,'Trial Details 2019'!$Y$1:$AX$80,26,FALSE)</f>
        <v>19.349801537938323</v>
      </c>
      <c r="J111" s="42">
        <f>VLOOKUP(J55,'Trial Details 2019'!$Y$1:$AX$80,26,FALSE)</f>
        <v>20.967009486986072</v>
      </c>
      <c r="K111" s="42">
        <f>VLOOKUP(K55,'Trial Details 2019'!$Y$1:$AX$80,26,FALSE)</f>
        <v>22.485408823954288</v>
      </c>
      <c r="L111" s="42">
        <f>VLOOKUP(L55,'Trial Details 2019'!$Y$1:$AX$80,26,FALSE)</f>
        <v>24.911846129839443</v>
      </c>
      <c r="M111" s="42">
        <f>VLOOKUP(M55,'Trial Details 2019'!$Y$1:$AX$80,26,FALSE)</f>
        <v>25.725299707128169</v>
      </c>
      <c r="N111" s="42">
        <f>VLOOKUP(N55,'Trial Details 2019'!$Y$1:$AX$80,26,FALSE)</f>
        <v>26.445776747493934</v>
      </c>
      <c r="O111" s="42">
        <f>VLOOKUP(O55,'Trial Details 2019'!$Y$1:$AX$80,26,FALSE)</f>
        <v>37.249698216348307</v>
      </c>
      <c r="P111" s="42" t="e">
        <f>VLOOKUP(P55,'Trial Details 2019'!$Y$1:$AX$80,26,FALSE)</f>
        <v>#N/A</v>
      </c>
      <c r="Q111" s="42" t="e">
        <f>VLOOKUP(Q55,'Trial Details 2019'!$Y$1:$AX$80,26,FALSE)</f>
        <v>#N/A</v>
      </c>
      <c r="R111" s="42">
        <f>VLOOKUP(R55,'Trial Details 2019'!$Y$1:$AX$80,26,FALSE)</f>
        <v>29.177756269499273</v>
      </c>
      <c r="S111" s="42">
        <f>VLOOKUP(S55,'Trial Details 2019'!$Y$1:$AX$80,26,FALSE)</f>
        <v>30.683210476401854</v>
      </c>
      <c r="T111" s="42">
        <f>VLOOKUP(T55,'Trial Details 2019'!$Y$1:$AX$80,26,FALSE)</f>
        <v>32.6720855621654</v>
      </c>
      <c r="U111" s="42" t="e">
        <f>VLOOKUP(U55,'Trial Details 2019'!$Y$1:$AX$80,26,FALSE)</f>
        <v>#N/A</v>
      </c>
      <c r="V111" s="42">
        <f>VLOOKUP(V55,'Trial Details 2019'!$Y$1:$AX$80,26,FALSE)</f>
        <v>33.418344204060112</v>
      </c>
      <c r="W111" s="42">
        <f>VLOOKUP(W55,'Trial Details 2019'!$Y$1:$AX$80,26,FALSE)</f>
        <v>34.155255453762564</v>
      </c>
      <c r="X111" s="42">
        <f>VLOOKUP(X55,'Trial Details 2019'!$Y$1:$AX$80,26,FALSE)</f>
        <v>44.758019549102748</v>
      </c>
      <c r="Y111" s="42">
        <f>VLOOKUP(Y55,'Trial Details 2019'!$Y$1:$AX$80,26,FALSE)</f>
        <v>48.078019549102748</v>
      </c>
      <c r="Z111" s="42">
        <f>VLOOKUP(Z55,'Trial Details 2019'!$Y$1:$AX$80,26,FALSE)</f>
        <v>54.00690843799164</v>
      </c>
      <c r="AA111" s="42">
        <f>VLOOKUP(AA55,'Trial Details 2019'!$Y$1:$AX$80,26,FALSE)</f>
        <v>60.989130660213853</v>
      </c>
      <c r="AB111" s="42">
        <v>40</v>
      </c>
      <c r="AC111" s="42">
        <v>0.30900621118012422</v>
      </c>
      <c r="AD111" s="42">
        <v>12.88</v>
      </c>
      <c r="AE111" s="42">
        <v>3.98</v>
      </c>
    </row>
    <row r="113" spans="1:31" s="154" customFormat="1" x14ac:dyDescent="0.25">
      <c r="D113" s="95" t="s">
        <v>194</v>
      </c>
      <c r="E113" s="95" t="s">
        <v>195</v>
      </c>
      <c r="F113" s="95" t="s">
        <v>196</v>
      </c>
      <c r="G113" s="95" t="s">
        <v>197</v>
      </c>
      <c r="H113" s="95" t="s">
        <v>198</v>
      </c>
      <c r="I113" s="95" t="s">
        <v>199</v>
      </c>
      <c r="J113" s="95" t="s">
        <v>200</v>
      </c>
      <c r="K113" s="95" t="s">
        <v>201</v>
      </c>
      <c r="L113" s="95" t="s">
        <v>202</v>
      </c>
      <c r="M113" s="95" t="s">
        <v>203</v>
      </c>
      <c r="N113" s="95" t="s">
        <v>204</v>
      </c>
      <c r="O113" s="95" t="s">
        <v>205</v>
      </c>
      <c r="P113" s="95" t="s">
        <v>206</v>
      </c>
      <c r="Q113" s="95" t="s">
        <v>207</v>
      </c>
      <c r="R113" s="95" t="s">
        <v>208</v>
      </c>
      <c r="T113" s="95" t="s">
        <v>209</v>
      </c>
      <c r="V113" s="95" t="s">
        <v>210</v>
      </c>
      <c r="W113" s="95" t="s">
        <v>211</v>
      </c>
      <c r="X113" s="95" t="s">
        <v>212</v>
      </c>
      <c r="Y113" s="95" t="s">
        <v>215</v>
      </c>
      <c r="Z113" s="95" t="s">
        <v>213</v>
      </c>
      <c r="AA113" s="95" t="s">
        <v>214</v>
      </c>
    </row>
    <row r="114" spans="1:31" x14ac:dyDescent="0.25">
      <c r="A114" s="92" t="s">
        <v>0</v>
      </c>
      <c r="B114" s="92" t="s">
        <v>1</v>
      </c>
      <c r="C114" s="92" t="s">
        <v>2</v>
      </c>
      <c r="D114" s="96" t="s">
        <v>156</v>
      </c>
      <c r="E114" s="96" t="s">
        <v>157</v>
      </c>
      <c r="F114" s="96" t="s">
        <v>158</v>
      </c>
      <c r="G114" s="96" t="s">
        <v>159</v>
      </c>
      <c r="H114" s="96" t="s">
        <v>160</v>
      </c>
      <c r="I114" s="96" t="s">
        <v>161</v>
      </c>
      <c r="J114" s="96" t="s">
        <v>162</v>
      </c>
      <c r="K114" s="96" t="s">
        <v>163</v>
      </c>
      <c r="L114" s="96" t="s">
        <v>164</v>
      </c>
      <c r="M114" s="96" t="s">
        <v>165</v>
      </c>
      <c r="N114" s="96" t="s">
        <v>166</v>
      </c>
      <c r="O114" s="96" t="s">
        <v>167</v>
      </c>
      <c r="P114" s="96" t="s">
        <v>168</v>
      </c>
      <c r="Q114" s="96" t="s">
        <v>169</v>
      </c>
      <c r="R114" s="96" t="s">
        <v>170</v>
      </c>
      <c r="S114" s="77" t="s">
        <v>178</v>
      </c>
      <c r="T114" s="96" t="s">
        <v>179</v>
      </c>
      <c r="U114" s="46" t="s">
        <v>180</v>
      </c>
      <c r="V114" s="96" t="s">
        <v>181</v>
      </c>
      <c r="W114" s="96" t="s">
        <v>182</v>
      </c>
      <c r="X114" s="96" t="s">
        <v>184</v>
      </c>
      <c r="Y114" s="96" t="s">
        <v>237</v>
      </c>
      <c r="Z114" s="96" t="s">
        <v>185</v>
      </c>
      <c r="AA114" s="96" t="s">
        <v>238</v>
      </c>
      <c r="AB114" s="97" t="s">
        <v>187</v>
      </c>
      <c r="AC114" s="97" t="s">
        <v>18</v>
      </c>
      <c r="AD114" s="97" t="s">
        <v>12</v>
      </c>
      <c r="AE114" s="97" t="s">
        <v>17</v>
      </c>
    </row>
    <row r="115" spans="1:31" x14ac:dyDescent="0.25">
      <c r="A115" s="8">
        <v>9001</v>
      </c>
      <c r="B115" s="1" t="s">
        <v>23</v>
      </c>
      <c r="C115" s="8" t="s">
        <v>31</v>
      </c>
      <c r="D115" s="42">
        <v>1.8622222222222224</v>
      </c>
      <c r="E115" s="42">
        <v>3.8088888888888892</v>
      </c>
      <c r="F115" s="42">
        <v>8.9823092728835601</v>
      </c>
      <c r="G115" s="42">
        <v>14.475830967053042</v>
      </c>
      <c r="H115" s="42">
        <v>15.236447513268653</v>
      </c>
      <c r="I115" s="42">
        <v>17.707917084150552</v>
      </c>
      <c r="J115" s="42">
        <v>22.485408823954288</v>
      </c>
      <c r="K115" s="42">
        <v>24.911846129839443</v>
      </c>
      <c r="L115" s="42">
        <v>29.177756269499273</v>
      </c>
      <c r="M115" s="42">
        <v>45.606908437991635</v>
      </c>
      <c r="N115" s="42"/>
      <c r="O115" s="42"/>
      <c r="P115" s="42"/>
      <c r="Q115" s="42"/>
      <c r="R115" s="42">
        <v>29.941210687882634</v>
      </c>
      <c r="S115" s="42">
        <v>30.683210476401854</v>
      </c>
      <c r="T115" s="42">
        <v>35.67241457181828</v>
      </c>
      <c r="U115" s="42"/>
      <c r="V115" s="42">
        <v>45.606908437991635</v>
      </c>
      <c r="W115" s="42">
        <v>45.606908437991635</v>
      </c>
      <c r="X115" s="42">
        <v>48.92246399354719</v>
      </c>
      <c r="Y115" s="42">
        <v>48.078019549102748</v>
      </c>
      <c r="Z115" s="42">
        <v>54.00690843799164</v>
      </c>
      <c r="AA115" s="42">
        <v>60.989130660213853</v>
      </c>
      <c r="AB115" s="42">
        <v>39</v>
      </c>
      <c r="AC115" s="42">
        <v>0.14285714285714285</v>
      </c>
      <c r="AD115" s="42">
        <v>10.85</v>
      </c>
      <c r="AE115" s="42">
        <v>1.5499999999999998</v>
      </c>
    </row>
    <row r="116" spans="1:31" x14ac:dyDescent="0.25">
      <c r="A116" s="8">
        <v>9001</v>
      </c>
      <c r="B116" s="1" t="s">
        <v>23</v>
      </c>
      <c r="C116" s="8" t="s">
        <v>32</v>
      </c>
      <c r="D116" s="42">
        <v>1.8622222222222224</v>
      </c>
      <c r="E116" s="42">
        <v>3.8088888888888892</v>
      </c>
      <c r="F116" s="42">
        <v>8.9823092728835601</v>
      </c>
      <c r="G116" s="42">
        <v>14.475830967053042</v>
      </c>
      <c r="H116" s="42">
        <v>17.707917084150552</v>
      </c>
      <c r="I116" s="42">
        <v>19.349801537938323</v>
      </c>
      <c r="J116" s="42">
        <v>22.485408823954288</v>
      </c>
      <c r="K116" s="42">
        <v>25.725299707128169</v>
      </c>
      <c r="L116" s="42">
        <v>26.445776747493934</v>
      </c>
      <c r="M116" s="42">
        <v>37.249698216348307</v>
      </c>
      <c r="N116" s="42">
        <v>38.86245743989344</v>
      </c>
      <c r="O116" s="42"/>
      <c r="P116" s="42"/>
      <c r="Q116" s="42"/>
      <c r="R116" s="42">
        <v>28.486519673946017</v>
      </c>
      <c r="S116" s="42">
        <v>30.683210476401854</v>
      </c>
      <c r="T116" s="42">
        <v>34.155255453762564</v>
      </c>
      <c r="U116" s="42"/>
      <c r="V116" s="42">
        <v>36.457194057368362</v>
      </c>
      <c r="W116" s="42">
        <v>37.249698216348307</v>
      </c>
      <c r="X116" s="42">
        <v>46.446908437991638</v>
      </c>
      <c r="Y116" s="42">
        <v>48.078019549102748</v>
      </c>
      <c r="Z116" s="42">
        <v>54.00690843799164</v>
      </c>
      <c r="AA116" s="42">
        <v>60.989130660213853</v>
      </c>
      <c r="AB116" s="42">
        <v>41</v>
      </c>
      <c r="AC116" s="42">
        <v>0.28767123287671231</v>
      </c>
      <c r="AD116" s="42">
        <v>12.41</v>
      </c>
      <c r="AE116" s="42">
        <v>3.57</v>
      </c>
    </row>
    <row r="117" spans="1:31" x14ac:dyDescent="0.25">
      <c r="A117" s="8">
        <v>9001</v>
      </c>
      <c r="B117" s="1" t="s">
        <v>23</v>
      </c>
      <c r="C117" s="8" t="s">
        <v>33</v>
      </c>
      <c r="D117" s="42">
        <v>1.8622222222222224</v>
      </c>
      <c r="E117" s="42">
        <v>3.8088888888888892</v>
      </c>
      <c r="F117" s="42">
        <v>8.9823092728835601</v>
      </c>
      <c r="G117" s="42">
        <v>14.475830967053042</v>
      </c>
      <c r="H117" s="42">
        <v>16.048962020813175</v>
      </c>
      <c r="I117" s="42">
        <v>19.349801537938323</v>
      </c>
      <c r="J117" s="42">
        <v>22.485408823954288</v>
      </c>
      <c r="K117" s="42">
        <v>24.911846129839443</v>
      </c>
      <c r="L117" s="42"/>
      <c r="M117" s="42">
        <v>38.86245743989344</v>
      </c>
      <c r="N117" s="42"/>
      <c r="O117" s="42"/>
      <c r="P117" s="42"/>
      <c r="Q117" s="42"/>
      <c r="R117" s="42">
        <v>27.185104119815691</v>
      </c>
      <c r="S117" s="42">
        <v>30.683210476401854</v>
      </c>
      <c r="T117" s="42">
        <v>32.6720855621654</v>
      </c>
      <c r="U117" s="42">
        <v>34.155255453762564</v>
      </c>
      <c r="V117" s="42">
        <v>34.912183104815568</v>
      </c>
      <c r="W117" s="42">
        <v>35.67241457181828</v>
      </c>
      <c r="X117" s="42">
        <v>45.606908437991635</v>
      </c>
      <c r="Y117" s="42">
        <v>48.078019549102748</v>
      </c>
      <c r="Z117" s="42">
        <v>54.00690843799164</v>
      </c>
      <c r="AA117" s="42">
        <v>60.989130660213853</v>
      </c>
      <c r="AB117" s="42">
        <v>43</v>
      </c>
      <c r="AC117" s="42">
        <v>0.58036573628488919</v>
      </c>
      <c r="AD117" s="42">
        <v>10.39</v>
      </c>
      <c r="AE117" s="42">
        <v>6.0299999999999994</v>
      </c>
    </row>
    <row r="118" spans="1:31" x14ac:dyDescent="0.25">
      <c r="A118" s="8">
        <v>9001</v>
      </c>
      <c r="B118" s="1" t="s">
        <v>23</v>
      </c>
      <c r="C118" s="8" t="s">
        <v>35</v>
      </c>
      <c r="D118" s="42">
        <v>1.8622222222222224</v>
      </c>
      <c r="E118" s="42">
        <v>3.8088888888888892</v>
      </c>
      <c r="F118" s="42">
        <v>8.9823092728835601</v>
      </c>
      <c r="G118" s="42">
        <v>14.475830967053042</v>
      </c>
      <c r="H118" s="42">
        <v>16.048962020813175</v>
      </c>
      <c r="I118" s="42">
        <v>19.349801537938323</v>
      </c>
      <c r="J118" s="42">
        <v>22.485408823954288</v>
      </c>
      <c r="K118" s="42">
        <v>24.911846129839443</v>
      </c>
      <c r="L118" s="42">
        <v>26.445776747493934</v>
      </c>
      <c r="M118" s="42">
        <v>37.249698216348307</v>
      </c>
      <c r="N118" s="42">
        <v>38.86245743989344</v>
      </c>
      <c r="O118" s="42"/>
      <c r="P118" s="42"/>
      <c r="Q118" s="42"/>
      <c r="R118" s="42">
        <v>27.846648716779033</v>
      </c>
      <c r="S118" s="42">
        <v>30.683210476401854</v>
      </c>
      <c r="T118" s="42">
        <v>34.155255453762564</v>
      </c>
      <c r="U118" s="42">
        <v>34.912183104815568</v>
      </c>
      <c r="V118" s="42">
        <v>34.912183104815568</v>
      </c>
      <c r="W118" s="42">
        <v>35.67241457181828</v>
      </c>
      <c r="X118" s="42">
        <v>46.446908437991638</v>
      </c>
      <c r="Y118" s="42">
        <v>48.078019549102748</v>
      </c>
      <c r="Z118" s="42">
        <v>54.00690843799164</v>
      </c>
      <c r="AA118" s="42">
        <v>60.989130660213853</v>
      </c>
      <c r="AB118" s="42">
        <v>42</v>
      </c>
      <c r="AC118" s="42">
        <v>0.38461538461538458</v>
      </c>
      <c r="AD118" s="42">
        <v>13.13</v>
      </c>
      <c r="AE118" s="42">
        <v>5.05</v>
      </c>
    </row>
    <row r="119" spans="1:31" x14ac:dyDescent="0.25">
      <c r="A119" s="8">
        <v>9008</v>
      </c>
      <c r="B119" s="1" t="s">
        <v>23</v>
      </c>
      <c r="C119" s="8" t="s">
        <v>31</v>
      </c>
      <c r="D119" s="42">
        <v>1.8622222222222224</v>
      </c>
      <c r="E119" s="42">
        <v>3.8088888888888892</v>
      </c>
      <c r="F119" s="42">
        <v>8.9823092728835601</v>
      </c>
      <c r="G119" s="42">
        <v>14.475830967053042</v>
      </c>
      <c r="H119" s="42">
        <v>15.236447513268653</v>
      </c>
      <c r="I119" s="42">
        <v>19.349801537938323</v>
      </c>
      <c r="J119" s="42">
        <v>22.485408823954288</v>
      </c>
      <c r="K119" s="42">
        <v>26.445776747493934</v>
      </c>
      <c r="L119" s="42">
        <v>29.177756269499273</v>
      </c>
      <c r="M119" s="42">
        <v>35.67241457181828</v>
      </c>
      <c r="N119" s="42">
        <v>37.249698216348307</v>
      </c>
      <c r="O119" s="42"/>
      <c r="P119" s="42"/>
      <c r="Q119" s="42"/>
      <c r="R119" s="42">
        <v>28.486519673946017</v>
      </c>
      <c r="S119" s="42">
        <v>30.683210476401854</v>
      </c>
      <c r="T119" s="42">
        <v>32.6720855621654</v>
      </c>
      <c r="U119" s="42">
        <v>34.155255453762564</v>
      </c>
      <c r="V119" s="42">
        <v>34.912183104815568</v>
      </c>
      <c r="W119" s="42">
        <v>35.67241457181828</v>
      </c>
      <c r="X119" s="42">
        <v>46.446908437991638</v>
      </c>
      <c r="Y119" s="42">
        <v>48.078019549102748</v>
      </c>
      <c r="Z119" s="42">
        <v>56.264686215769416</v>
      </c>
      <c r="AA119" s="42">
        <v>60.989130660213853</v>
      </c>
      <c r="AB119" s="42">
        <v>41</v>
      </c>
      <c r="AC119" s="42">
        <v>0.23963457484188336</v>
      </c>
      <c r="AD119" s="42">
        <v>14.23</v>
      </c>
      <c r="AE119" s="42">
        <v>3.41</v>
      </c>
    </row>
    <row r="120" spans="1:31" x14ac:dyDescent="0.25">
      <c r="A120" s="8">
        <v>9008</v>
      </c>
      <c r="B120" s="1" t="s">
        <v>23</v>
      </c>
      <c r="C120" s="8" t="s">
        <v>32</v>
      </c>
      <c r="D120" s="42">
        <v>1.8622222222222224</v>
      </c>
      <c r="E120" s="42">
        <v>3.8088888888888892</v>
      </c>
      <c r="F120" s="42">
        <v>8.9823092728835601</v>
      </c>
      <c r="G120" s="42">
        <v>14.475830967053042</v>
      </c>
      <c r="H120" s="42">
        <v>15.236447513268653</v>
      </c>
      <c r="I120" s="42">
        <v>19.349801537938323</v>
      </c>
      <c r="J120" s="42">
        <v>22.485408823954288</v>
      </c>
      <c r="K120" s="42">
        <v>24.911846129839443</v>
      </c>
      <c r="L120" s="42">
        <v>29.177756269499273</v>
      </c>
      <c r="M120" s="42">
        <v>35.67241457181828</v>
      </c>
      <c r="N120" s="42">
        <v>37.249698216348307</v>
      </c>
      <c r="O120" s="42"/>
      <c r="P120" s="42"/>
      <c r="Q120" s="42"/>
      <c r="R120" s="42">
        <v>29.177756269499273</v>
      </c>
      <c r="S120" s="42"/>
      <c r="T120" s="42">
        <v>30.683210476401854</v>
      </c>
      <c r="U120" s="42">
        <v>32.6720855621654</v>
      </c>
      <c r="V120" s="42">
        <v>33.418344204060112</v>
      </c>
      <c r="W120" s="42">
        <v>34.155255453762564</v>
      </c>
      <c r="X120" s="42">
        <v>47.264686215769416</v>
      </c>
      <c r="Y120" s="42">
        <v>48.078019549102748</v>
      </c>
      <c r="Z120" s="42">
        <v>49.749130660213858</v>
      </c>
      <c r="AA120" s="42">
        <v>60.989130660213853</v>
      </c>
      <c r="AB120" s="42">
        <v>40</v>
      </c>
      <c r="AC120" s="42">
        <v>0.15981735159817351</v>
      </c>
      <c r="AD120" s="42">
        <v>13.14</v>
      </c>
      <c r="AE120" s="42">
        <v>2.1</v>
      </c>
    </row>
    <row r="121" spans="1:31" x14ac:dyDescent="0.25">
      <c r="A121" s="8">
        <v>9008</v>
      </c>
      <c r="B121" s="1" t="s">
        <v>23</v>
      </c>
      <c r="C121" s="8" t="s">
        <v>33</v>
      </c>
      <c r="D121" s="42">
        <v>1.8622222222222224</v>
      </c>
      <c r="E121" s="42">
        <v>3.8088888888888892</v>
      </c>
      <c r="F121" s="42">
        <v>8.9823092728835601</v>
      </c>
      <c r="G121" s="42">
        <v>14.475830967053042</v>
      </c>
      <c r="H121" s="42">
        <v>16.048962020813175</v>
      </c>
      <c r="I121" s="42">
        <v>17.707917084150552</v>
      </c>
      <c r="J121" s="42">
        <v>22.485408823954288</v>
      </c>
      <c r="K121" s="42">
        <v>24.911846129839443</v>
      </c>
      <c r="L121" s="42">
        <v>26.445776747493934</v>
      </c>
      <c r="M121" s="42">
        <v>27.846648716779033</v>
      </c>
      <c r="N121" s="42">
        <v>29.177756269499273</v>
      </c>
      <c r="O121" s="42">
        <v>32.6720855621654</v>
      </c>
      <c r="P121" s="42"/>
      <c r="Q121" s="42"/>
      <c r="R121" s="42">
        <v>27.846648716779033</v>
      </c>
      <c r="S121" s="42">
        <v>30.683210476401854</v>
      </c>
      <c r="T121" s="42">
        <v>32.6720855621654</v>
      </c>
      <c r="U121" s="42">
        <v>34.155255453762564</v>
      </c>
      <c r="V121" s="42">
        <v>34.912183104815568</v>
      </c>
      <c r="W121" s="42">
        <v>35.67241457181828</v>
      </c>
      <c r="X121" s="42">
        <v>45.606908437991635</v>
      </c>
      <c r="Y121" s="42">
        <v>48.078019549102748</v>
      </c>
      <c r="Z121" s="42">
        <v>49.749130660213858</v>
      </c>
      <c r="AA121" s="42">
        <v>60.989130660213853</v>
      </c>
      <c r="AB121" s="42">
        <v>42</v>
      </c>
      <c r="AC121" s="42">
        <v>0.33877551020408164</v>
      </c>
      <c r="AD121" s="42">
        <v>12.25</v>
      </c>
      <c r="AE121" s="42">
        <v>4.1500000000000004</v>
      </c>
    </row>
    <row r="122" spans="1:31" x14ac:dyDescent="0.25">
      <c r="A122" s="8">
        <v>9008</v>
      </c>
      <c r="B122" s="1" t="s">
        <v>23</v>
      </c>
      <c r="C122" s="8" t="s">
        <v>34</v>
      </c>
      <c r="D122" s="42">
        <v>1.8622222222222224</v>
      </c>
      <c r="E122" s="42">
        <v>3.8088888888888892</v>
      </c>
      <c r="F122" s="42">
        <v>8.9823092728835601</v>
      </c>
      <c r="G122" s="42">
        <v>14.475830967053042</v>
      </c>
      <c r="H122" s="42">
        <v>17.707917084150552</v>
      </c>
      <c r="I122" s="42">
        <v>20.967009486986072</v>
      </c>
      <c r="J122" s="42">
        <v>22.485408823954288</v>
      </c>
      <c r="K122" s="42">
        <v>26.445776747493934</v>
      </c>
      <c r="L122" s="42">
        <v>29.177756269499273</v>
      </c>
      <c r="M122" s="42">
        <v>35.67241457181828</v>
      </c>
      <c r="N122" s="42">
        <v>37.249698216348307</v>
      </c>
      <c r="O122" s="42"/>
      <c r="P122" s="42"/>
      <c r="Q122" s="42"/>
      <c r="R122" s="42">
        <v>29.941210687882634</v>
      </c>
      <c r="S122" s="42"/>
      <c r="T122" s="42">
        <v>32.6720855621654</v>
      </c>
      <c r="U122" s="42">
        <v>34.155255453762564</v>
      </c>
      <c r="V122" s="42">
        <v>36.457194057368362</v>
      </c>
      <c r="W122" s="42">
        <v>37.249698216348307</v>
      </c>
      <c r="X122" s="42">
        <v>48.078019549102748</v>
      </c>
      <c r="Y122" s="42">
        <v>48.078019549102748</v>
      </c>
      <c r="Z122" s="42">
        <v>56.264686215769416</v>
      </c>
      <c r="AA122" s="42">
        <v>60.989130660213853</v>
      </c>
      <c r="AB122" s="42">
        <v>39</v>
      </c>
      <c r="AC122" s="42">
        <v>0.51208014142604596</v>
      </c>
      <c r="AD122" s="42">
        <v>16.97</v>
      </c>
      <c r="AE122" s="42">
        <v>8.69</v>
      </c>
    </row>
    <row r="123" spans="1:31" x14ac:dyDescent="0.25">
      <c r="A123" s="8">
        <v>9008</v>
      </c>
      <c r="B123" s="1" t="s">
        <v>23</v>
      </c>
      <c r="C123" s="8" t="s">
        <v>35</v>
      </c>
      <c r="D123" s="42">
        <v>1.8622222222222224</v>
      </c>
      <c r="E123" s="42">
        <v>3.8088888888888892</v>
      </c>
      <c r="F123" s="42">
        <v>8.9823092728835601</v>
      </c>
      <c r="G123" s="42">
        <v>14.475830967053042</v>
      </c>
      <c r="H123" s="42">
        <v>16.048962020813175</v>
      </c>
      <c r="I123" s="42">
        <v>19.349801537938323</v>
      </c>
      <c r="J123" s="42">
        <v>22.485408823954288</v>
      </c>
      <c r="K123" s="42">
        <v>24.911846129839443</v>
      </c>
      <c r="L123" s="42">
        <v>29.177756269499273</v>
      </c>
      <c r="M123" s="42">
        <v>30.683210476401854</v>
      </c>
      <c r="N123" s="42">
        <v>32.6720855621654</v>
      </c>
      <c r="O123" s="42"/>
      <c r="P123" s="42"/>
      <c r="Q123" s="42"/>
      <c r="R123" s="42">
        <v>29.941210687882634</v>
      </c>
      <c r="S123" s="42">
        <v>30.683210476401854</v>
      </c>
      <c r="T123" s="42">
        <v>32.6720855621654</v>
      </c>
      <c r="U123" s="42">
        <v>32.6720855621654</v>
      </c>
      <c r="V123" s="42">
        <v>33.418344204060112</v>
      </c>
      <c r="W123" s="42">
        <v>34.155255453762564</v>
      </c>
      <c r="X123" s="42">
        <v>45.606908437991635</v>
      </c>
      <c r="Y123" s="42">
        <v>48.078019549102748</v>
      </c>
      <c r="Z123" s="42">
        <v>49.749130660213858</v>
      </c>
      <c r="AA123" s="42">
        <v>60.989130660213853</v>
      </c>
      <c r="AB123" s="42">
        <v>39</v>
      </c>
      <c r="AC123" s="42">
        <v>0.32048192771084338</v>
      </c>
      <c r="AD123" s="42">
        <v>12.45</v>
      </c>
      <c r="AE123" s="42">
        <v>3.99</v>
      </c>
    </row>
    <row r="124" spans="1:31" x14ac:dyDescent="0.25">
      <c r="A124" s="8">
        <v>9010</v>
      </c>
      <c r="B124" s="1" t="s">
        <v>23</v>
      </c>
      <c r="C124" s="8" t="s">
        <v>32</v>
      </c>
      <c r="D124" s="42">
        <v>1.8622222222222224</v>
      </c>
      <c r="E124" s="42">
        <v>3.8088888888888892</v>
      </c>
      <c r="F124" s="42">
        <v>8.9823092728835601</v>
      </c>
      <c r="G124" s="42">
        <v>14.475830967053042</v>
      </c>
      <c r="H124" s="42">
        <v>15.236447513268653</v>
      </c>
      <c r="I124" s="42">
        <v>17.707917084150552</v>
      </c>
      <c r="J124" s="42">
        <v>20.967009486986072</v>
      </c>
      <c r="K124" s="42">
        <v>24.911846129839443</v>
      </c>
      <c r="L124" s="42">
        <v>25.725299707128169</v>
      </c>
      <c r="M124" s="42">
        <v>26.445776747493934</v>
      </c>
      <c r="N124" s="42"/>
      <c r="O124" s="42"/>
      <c r="P124" s="42"/>
      <c r="Q124" s="42"/>
      <c r="R124" s="42">
        <v>27.185104119815691</v>
      </c>
      <c r="S124" s="42"/>
      <c r="T124" s="42">
        <v>29.177756269499273</v>
      </c>
      <c r="U124" s="42"/>
      <c r="V124" s="42">
        <v>33.418344204060112</v>
      </c>
      <c r="W124" s="42">
        <v>34.155255453762564</v>
      </c>
      <c r="X124" s="42">
        <v>43.10690886638092</v>
      </c>
      <c r="Y124" s="42">
        <v>48.078019549102748</v>
      </c>
      <c r="Z124" s="42">
        <v>49.749130660213858</v>
      </c>
      <c r="AA124" s="42">
        <v>60.989130660213853</v>
      </c>
      <c r="AB124" s="42">
        <v>43</v>
      </c>
      <c r="AC124" s="42">
        <v>0.65062111801242239</v>
      </c>
      <c r="AD124" s="42">
        <v>6.44</v>
      </c>
      <c r="AE124" s="42">
        <v>4.1900000000000004</v>
      </c>
    </row>
    <row r="125" spans="1:31" x14ac:dyDescent="0.25">
      <c r="A125" s="8">
        <v>9010</v>
      </c>
      <c r="B125" s="1" t="s">
        <v>23</v>
      </c>
      <c r="C125" s="8" t="s">
        <v>33</v>
      </c>
      <c r="D125" s="42">
        <v>1.8622222222222224</v>
      </c>
      <c r="E125" s="42">
        <v>3.8088888888888892</v>
      </c>
      <c r="F125" s="42">
        <v>8.9823092728835601</v>
      </c>
      <c r="G125" s="42">
        <v>14.475830967053042</v>
      </c>
      <c r="H125" s="42">
        <v>16.048962020813175</v>
      </c>
      <c r="I125" s="42">
        <v>19.349801537938323</v>
      </c>
      <c r="J125" s="42">
        <v>22.485408823954288</v>
      </c>
      <c r="K125" s="42">
        <v>26.445776747493934</v>
      </c>
      <c r="L125" s="42">
        <v>32.6720855621654</v>
      </c>
      <c r="M125" s="42"/>
      <c r="N125" s="42"/>
      <c r="O125" s="42"/>
      <c r="P125" s="42"/>
      <c r="Q125" s="42"/>
      <c r="R125" s="42">
        <v>29.941210687882634</v>
      </c>
      <c r="S125" s="42"/>
      <c r="T125" s="42">
        <v>32.6720855621654</v>
      </c>
      <c r="U125" s="42"/>
      <c r="V125" s="42">
        <v>33.418344204060112</v>
      </c>
      <c r="W125" s="42">
        <v>34.155255453762564</v>
      </c>
      <c r="X125" s="42">
        <v>44.758019549102748</v>
      </c>
      <c r="Y125" s="42">
        <v>48.078019549102748</v>
      </c>
      <c r="Z125" s="42">
        <v>48.078019549102748</v>
      </c>
      <c r="AA125" s="42">
        <v>60.989130660213853</v>
      </c>
      <c r="AB125" s="42">
        <v>39</v>
      </c>
      <c r="AC125" s="42">
        <v>0.39367816091954022</v>
      </c>
      <c r="AD125" s="42">
        <v>13.92</v>
      </c>
      <c r="AE125" s="42">
        <v>5.4799999999999995</v>
      </c>
    </row>
    <row r="126" spans="1:31" x14ac:dyDescent="0.25">
      <c r="A126" s="8">
        <v>9010</v>
      </c>
      <c r="B126" s="1" t="s">
        <v>23</v>
      </c>
      <c r="C126" s="8" t="s">
        <v>34</v>
      </c>
      <c r="D126" s="42">
        <v>1.8622222222222224</v>
      </c>
      <c r="E126" s="42">
        <v>3.8088888888888892</v>
      </c>
      <c r="F126" s="42">
        <v>8.9823092728835601</v>
      </c>
      <c r="G126" s="42">
        <v>14.475830967053042</v>
      </c>
      <c r="H126" s="42">
        <v>15.236447513268653</v>
      </c>
      <c r="I126" s="42">
        <v>17.707917084150552</v>
      </c>
      <c r="J126" s="42">
        <v>20.967009486986072</v>
      </c>
      <c r="K126" s="42">
        <v>24.101416457920863</v>
      </c>
      <c r="L126" s="42">
        <v>24.911846129839443</v>
      </c>
      <c r="M126" s="42">
        <v>27.185104119815691</v>
      </c>
      <c r="N126" s="42">
        <v>30.683210476401854</v>
      </c>
      <c r="O126" s="42"/>
      <c r="P126" s="42"/>
      <c r="Q126" s="42"/>
      <c r="R126" s="42">
        <v>27.185104119815691</v>
      </c>
      <c r="S126" s="42"/>
      <c r="T126" s="42"/>
      <c r="U126" s="42">
        <v>29.177756269499273</v>
      </c>
      <c r="V126" s="42">
        <v>33.418344204060112</v>
      </c>
      <c r="W126" s="42">
        <v>34.155255453762564</v>
      </c>
      <c r="X126" s="42">
        <v>43.10690886638092</v>
      </c>
      <c r="Y126" s="42">
        <v>48.078019549102748</v>
      </c>
      <c r="Z126" s="42">
        <v>60.989130660213853</v>
      </c>
      <c r="AA126" s="42">
        <v>60.989130660213853</v>
      </c>
      <c r="AB126" s="42">
        <v>43</v>
      </c>
      <c r="AC126" s="42">
        <v>0.41997133301481132</v>
      </c>
      <c r="AD126" s="42">
        <v>20.93</v>
      </c>
      <c r="AE126" s="42">
        <v>8.7900000000000009</v>
      </c>
    </row>
    <row r="127" spans="1:31" x14ac:dyDescent="0.25">
      <c r="A127" s="8">
        <v>9010</v>
      </c>
      <c r="B127" s="1" t="s">
        <v>23</v>
      </c>
      <c r="C127" s="8" t="s">
        <v>35</v>
      </c>
      <c r="D127" s="42">
        <v>1.8622222222222224</v>
      </c>
      <c r="E127" s="42">
        <v>3.8088888888888892</v>
      </c>
      <c r="F127" s="42">
        <v>8.9823092728835601</v>
      </c>
      <c r="G127" s="42">
        <v>14.475830967053042</v>
      </c>
      <c r="H127" s="42">
        <v>16.048962020813175</v>
      </c>
      <c r="I127" s="42">
        <v>17.707917084150552</v>
      </c>
      <c r="J127" s="42">
        <v>22.485408823954288</v>
      </c>
      <c r="K127" s="42">
        <v>24.911846129839443</v>
      </c>
      <c r="L127" s="42">
        <v>29.177756269499273</v>
      </c>
      <c r="M127" s="42"/>
      <c r="N127" s="42"/>
      <c r="O127" s="42"/>
      <c r="P127" s="42"/>
      <c r="Q127" s="42"/>
      <c r="R127" s="42">
        <v>26.445776747493934</v>
      </c>
      <c r="S127" s="42">
        <v>27.846648716779033</v>
      </c>
      <c r="T127" s="42"/>
      <c r="U127" s="42"/>
      <c r="V127" s="42">
        <v>28.486519673946017</v>
      </c>
      <c r="W127" s="42">
        <v>29.177756269499273</v>
      </c>
      <c r="X127" s="42">
        <v>42.227656681482877</v>
      </c>
      <c r="Y127" s="42">
        <v>48.078019549102748</v>
      </c>
      <c r="Z127" s="42">
        <v>48.078019549102748</v>
      </c>
      <c r="AA127" s="42">
        <v>60.989130660213853</v>
      </c>
      <c r="AB127" s="42">
        <v>44</v>
      </c>
      <c r="AC127" s="42">
        <v>0.55534531693472089</v>
      </c>
      <c r="AD127" s="42">
        <v>10.57</v>
      </c>
      <c r="AE127" s="42">
        <v>5.87</v>
      </c>
    </row>
    <row r="128" spans="1:31" x14ac:dyDescent="0.25">
      <c r="A128" s="8">
        <v>9002</v>
      </c>
      <c r="B128" s="1" t="s">
        <v>28</v>
      </c>
      <c r="C128" s="8" t="s">
        <v>31</v>
      </c>
      <c r="D128" s="42">
        <v>1.8622222222222224</v>
      </c>
      <c r="E128" s="42">
        <v>3.8088888888888892</v>
      </c>
      <c r="F128" s="42">
        <v>9.7157884255530558</v>
      </c>
      <c r="G128" s="42">
        <v>14.475830967053042</v>
      </c>
      <c r="H128" s="42">
        <v>15.236447513268653</v>
      </c>
      <c r="I128" s="42">
        <v>17.707917084150552</v>
      </c>
      <c r="J128" s="42">
        <v>20.967009486986072</v>
      </c>
      <c r="K128" s="42">
        <v>22.485408823954288</v>
      </c>
      <c r="L128" s="42">
        <v>24.911846129839443</v>
      </c>
      <c r="M128" s="42">
        <v>26.445776747493934</v>
      </c>
      <c r="N128" s="42">
        <v>27.846648716779033</v>
      </c>
      <c r="O128" s="42">
        <v>29.177756269499273</v>
      </c>
      <c r="P128" s="42"/>
      <c r="Q128" s="42"/>
      <c r="R128" s="42">
        <v>29.941210687882634</v>
      </c>
      <c r="S128" s="42"/>
      <c r="T128" s="42">
        <v>32.6720855621654</v>
      </c>
      <c r="U128" s="42">
        <v>34.155255453762564</v>
      </c>
      <c r="V128" s="42">
        <v>34.912183104815568</v>
      </c>
      <c r="W128" s="42">
        <v>35.67241457181828</v>
      </c>
      <c r="X128" s="42">
        <v>46.446908437991638</v>
      </c>
      <c r="Y128" s="42">
        <v>48.078019549102748</v>
      </c>
      <c r="Z128" s="42">
        <v>54.00690843799164</v>
      </c>
      <c r="AA128" s="42">
        <v>60.989130660213853</v>
      </c>
      <c r="AB128" s="42">
        <v>39</v>
      </c>
      <c r="AC128" s="42">
        <v>0.50335570469798663</v>
      </c>
      <c r="AD128" s="42">
        <v>10.43</v>
      </c>
      <c r="AE128" s="42">
        <v>5.25</v>
      </c>
    </row>
    <row r="129" spans="1:31" x14ac:dyDescent="0.25">
      <c r="A129" s="8">
        <v>9002</v>
      </c>
      <c r="B129" s="1" t="s">
        <v>28</v>
      </c>
      <c r="C129" s="8" t="s">
        <v>32</v>
      </c>
      <c r="D129" s="42">
        <v>1.8622222222222224</v>
      </c>
      <c r="E129" s="42">
        <v>3.8088888888888892</v>
      </c>
      <c r="F129" s="42">
        <v>9.7157884255530558</v>
      </c>
      <c r="G129" s="42">
        <v>11.277712645371919</v>
      </c>
      <c r="H129" s="42">
        <v>14.475830967053042</v>
      </c>
      <c r="I129" s="42">
        <v>16.048962020813175</v>
      </c>
      <c r="J129" s="42">
        <v>19.349801537938323</v>
      </c>
      <c r="K129" s="42">
        <v>22.485408823954288</v>
      </c>
      <c r="L129" s="42">
        <v>26.445776747493934</v>
      </c>
      <c r="M129" s="42">
        <v>27.846648716779033</v>
      </c>
      <c r="N129" s="42">
        <v>27.846648716779033</v>
      </c>
      <c r="O129" s="42">
        <v>28.486519673946017</v>
      </c>
      <c r="P129" s="42">
        <v>29.177756269499273</v>
      </c>
      <c r="Q129" s="42"/>
      <c r="R129" s="42">
        <v>31.296568388661839</v>
      </c>
      <c r="S129" s="42">
        <v>32.6720855621654</v>
      </c>
      <c r="T129" s="42">
        <v>34.155255453762564</v>
      </c>
      <c r="U129" s="42"/>
      <c r="V129" s="42">
        <v>34.912183104815568</v>
      </c>
      <c r="W129" s="42">
        <v>35.67241457181828</v>
      </c>
      <c r="X129" s="42">
        <v>45.606908437991635</v>
      </c>
      <c r="Y129" s="42">
        <v>48.078019549102748</v>
      </c>
      <c r="Z129" s="42">
        <v>54.00690843799164</v>
      </c>
      <c r="AA129" s="42">
        <v>60.989130660213853</v>
      </c>
      <c r="AB129" s="42">
        <v>37</v>
      </c>
      <c r="AC129" s="42">
        <v>0.50130890052356025</v>
      </c>
      <c r="AD129" s="42">
        <v>7.64</v>
      </c>
      <c r="AE129" s="42">
        <v>3.83</v>
      </c>
    </row>
    <row r="130" spans="1:31" x14ac:dyDescent="0.25">
      <c r="A130" s="8">
        <v>9002</v>
      </c>
      <c r="B130" s="1" t="s">
        <v>28</v>
      </c>
      <c r="C130" s="8" t="s">
        <v>33</v>
      </c>
      <c r="D130" s="42">
        <v>1.8622222222222224</v>
      </c>
      <c r="E130" s="42">
        <v>3.8088888888888892</v>
      </c>
      <c r="F130" s="42">
        <v>9.7157884255530558</v>
      </c>
      <c r="G130" s="42">
        <v>14.475830967053042</v>
      </c>
      <c r="H130" s="42">
        <v>15.236447513268653</v>
      </c>
      <c r="I130" s="42">
        <v>17.707917084150552</v>
      </c>
      <c r="J130" s="42">
        <v>20.967009486986072</v>
      </c>
      <c r="K130" s="42">
        <v>22.485408823954288</v>
      </c>
      <c r="L130" s="42">
        <v>26.445776747493934</v>
      </c>
      <c r="M130" s="42">
        <v>29.177756269499273</v>
      </c>
      <c r="N130" s="42">
        <v>30.683210476401854</v>
      </c>
      <c r="O130" s="42">
        <v>32.6720855621654</v>
      </c>
      <c r="P130" s="42"/>
      <c r="Q130" s="42"/>
      <c r="R130" s="42">
        <v>29.177756269499273</v>
      </c>
      <c r="S130" s="42">
        <v>30.683210476401854</v>
      </c>
      <c r="T130" s="42"/>
      <c r="U130" s="42">
        <v>32.6720855621654</v>
      </c>
      <c r="V130" s="42">
        <v>34.155255453762564</v>
      </c>
      <c r="W130" s="42">
        <v>35.67241457181828</v>
      </c>
      <c r="X130" s="42">
        <v>45.606908437991635</v>
      </c>
      <c r="Y130" s="42">
        <v>48.078019549102748</v>
      </c>
      <c r="Z130" s="42">
        <v>49.749130660213858</v>
      </c>
      <c r="AA130" s="42">
        <v>60.989130660213853</v>
      </c>
      <c r="AB130" s="42">
        <v>40</v>
      </c>
      <c r="AC130" s="42">
        <v>0.31289111389236546</v>
      </c>
      <c r="AD130" s="42">
        <v>7.99</v>
      </c>
      <c r="AE130" s="42">
        <v>2.5</v>
      </c>
    </row>
    <row r="131" spans="1:31" x14ac:dyDescent="0.25">
      <c r="A131" s="8">
        <v>9002</v>
      </c>
      <c r="B131" s="1" t="s">
        <v>28</v>
      </c>
      <c r="C131" s="8" t="s">
        <v>34</v>
      </c>
      <c r="D131" s="42">
        <v>1.8622222222222224</v>
      </c>
      <c r="E131" s="42">
        <v>3.8088888888888892</v>
      </c>
      <c r="F131" s="42">
        <v>9.7157884255530558</v>
      </c>
      <c r="G131" s="42">
        <v>14.475830967053042</v>
      </c>
      <c r="H131" s="42">
        <v>17.707917084150552</v>
      </c>
      <c r="I131" s="42">
        <v>19.349801537938323</v>
      </c>
      <c r="J131" s="42">
        <v>22.485408823954288</v>
      </c>
      <c r="K131" s="42">
        <v>24.911846129839443</v>
      </c>
      <c r="L131" s="42">
        <v>27.846648716779033</v>
      </c>
      <c r="M131" s="42">
        <v>27.846648716779033</v>
      </c>
      <c r="N131" s="42">
        <v>29.177756269499273</v>
      </c>
      <c r="O131" s="42">
        <v>32.6720855621654</v>
      </c>
      <c r="P131" s="42"/>
      <c r="Q131" s="42"/>
      <c r="R131" s="42">
        <v>29.941210687882634</v>
      </c>
      <c r="S131" s="42">
        <v>30.683210476401854</v>
      </c>
      <c r="T131" s="42"/>
      <c r="U131" s="42">
        <v>34.155255453762564</v>
      </c>
      <c r="V131" s="42">
        <v>34.912183104815568</v>
      </c>
      <c r="W131" s="42">
        <v>35.67241457181828</v>
      </c>
      <c r="X131" s="42">
        <v>43.10690886638092</v>
      </c>
      <c r="Y131" s="42">
        <v>48.078019549102748</v>
      </c>
      <c r="Z131" s="42">
        <v>49.749130660213858</v>
      </c>
      <c r="AA131" s="42">
        <v>60.989130660213853</v>
      </c>
      <c r="AB131" s="42">
        <v>39</v>
      </c>
      <c r="AC131" s="42">
        <v>0.4256926952141058</v>
      </c>
      <c r="AD131" s="42">
        <v>11.91</v>
      </c>
      <c r="AE131" s="42">
        <v>5.07</v>
      </c>
    </row>
    <row r="132" spans="1:31" x14ac:dyDescent="0.25">
      <c r="A132" s="8">
        <v>9002</v>
      </c>
      <c r="B132" s="1" t="s">
        <v>28</v>
      </c>
      <c r="C132" s="8" t="s">
        <v>35</v>
      </c>
      <c r="D132" s="42">
        <v>1.8622222222222224</v>
      </c>
      <c r="E132" s="42">
        <v>3.8088888888888892</v>
      </c>
      <c r="F132" s="42">
        <v>9.7157884255530558</v>
      </c>
      <c r="G132" s="42">
        <v>14.475830967053042</v>
      </c>
      <c r="H132" s="42">
        <v>15.236447513268653</v>
      </c>
      <c r="I132" s="42">
        <v>17.707917084150552</v>
      </c>
      <c r="J132" s="42">
        <v>20.967009486986072</v>
      </c>
      <c r="K132" s="42">
        <v>24.911846129839443</v>
      </c>
      <c r="L132" s="42">
        <v>29.177756269499273</v>
      </c>
      <c r="M132" s="42">
        <v>30.683210476401854</v>
      </c>
      <c r="N132" s="42">
        <v>37.249698216348307</v>
      </c>
      <c r="O132" s="42"/>
      <c r="P132" s="42"/>
      <c r="Q132" s="42"/>
      <c r="R132" s="42">
        <v>29.941210687882634</v>
      </c>
      <c r="S132" s="42">
        <v>30.683210476401854</v>
      </c>
      <c r="T132" s="42"/>
      <c r="U132" s="42">
        <v>34.155255453762564</v>
      </c>
      <c r="V132" s="42">
        <v>34.912183104815568</v>
      </c>
      <c r="W132" s="42">
        <v>35.67241457181828</v>
      </c>
      <c r="X132" s="42">
        <v>43.897401568133596</v>
      </c>
      <c r="Y132" s="42">
        <v>48.078019549102748</v>
      </c>
      <c r="Z132" s="42">
        <v>54.00690843799164</v>
      </c>
      <c r="AA132" s="42">
        <v>60.989130660213853</v>
      </c>
      <c r="AB132" s="42">
        <v>39</v>
      </c>
      <c r="AC132" s="42">
        <v>0.54753820033955858</v>
      </c>
      <c r="AD132" s="42">
        <v>11.78</v>
      </c>
      <c r="AE132" s="42">
        <v>6.45</v>
      </c>
    </row>
    <row r="133" spans="1:31" x14ac:dyDescent="0.25">
      <c r="A133" s="8">
        <v>9007</v>
      </c>
      <c r="B133" s="1" t="s">
        <v>28</v>
      </c>
      <c r="C133" s="8" t="s">
        <v>32</v>
      </c>
      <c r="D133" s="42">
        <v>1.8622222222222224</v>
      </c>
      <c r="E133" s="42">
        <v>3.8088888888888892</v>
      </c>
      <c r="F133" s="42">
        <v>9.7157884255530558</v>
      </c>
      <c r="G133" s="42">
        <v>14.475830967053042</v>
      </c>
      <c r="H133" s="42">
        <v>16.875303896571054</v>
      </c>
      <c r="I133" s="42">
        <v>17.707917084150552</v>
      </c>
      <c r="J133" s="42">
        <v>20.967009486986072</v>
      </c>
      <c r="K133" s="42">
        <v>24.911846129839443</v>
      </c>
      <c r="L133" s="42">
        <v>25.725299707128169</v>
      </c>
      <c r="M133" s="42">
        <v>26.445776747493934</v>
      </c>
      <c r="N133" s="42"/>
      <c r="O133" s="42"/>
      <c r="P133" s="42"/>
      <c r="Q133" s="42"/>
      <c r="R133" s="42">
        <v>31.296568388661839</v>
      </c>
      <c r="S133" s="42">
        <v>32.6720855621654</v>
      </c>
      <c r="T133" s="42">
        <v>34.155255453762564</v>
      </c>
      <c r="U133" s="42">
        <v>35.67241457181828</v>
      </c>
      <c r="V133" s="42">
        <v>37.249698216348307</v>
      </c>
      <c r="W133" s="42">
        <v>38.049996817864283</v>
      </c>
      <c r="X133" s="42">
        <v>45.606908437991635</v>
      </c>
      <c r="Y133" s="42">
        <v>48.078019549102748</v>
      </c>
      <c r="Z133" s="42"/>
      <c r="AA133" s="42">
        <v>60.989130660213853</v>
      </c>
      <c r="AB133" s="42">
        <v>37</v>
      </c>
      <c r="AC133" s="42">
        <v>0.50851305334846764</v>
      </c>
      <c r="AD133" s="42">
        <v>8.81</v>
      </c>
      <c r="AE133" s="42">
        <v>4.4800000000000004</v>
      </c>
    </row>
    <row r="134" spans="1:31" x14ac:dyDescent="0.25">
      <c r="A134" s="8">
        <v>9007</v>
      </c>
      <c r="B134" s="1" t="s">
        <v>28</v>
      </c>
      <c r="C134" s="8" t="s">
        <v>33</v>
      </c>
      <c r="D134" s="42">
        <v>1.8622222222222224</v>
      </c>
      <c r="E134" s="42">
        <v>3.8088888888888892</v>
      </c>
      <c r="F134" s="42">
        <v>9.7157884255530558</v>
      </c>
      <c r="G134" s="42">
        <v>14.475830967053042</v>
      </c>
      <c r="H134" s="42">
        <v>16.048962020813175</v>
      </c>
      <c r="I134" s="42">
        <v>17.707917084150552</v>
      </c>
      <c r="J134" s="42">
        <v>22.485408823954288</v>
      </c>
      <c r="K134" s="42">
        <v>23.289987504818363</v>
      </c>
      <c r="L134" s="42">
        <v>24.101416457920863</v>
      </c>
      <c r="M134" s="42">
        <v>29.177756269499273</v>
      </c>
      <c r="N134" s="42">
        <v>37.249698216348307</v>
      </c>
      <c r="O134" s="42"/>
      <c r="P134" s="42"/>
      <c r="Q134" s="42"/>
      <c r="R134" s="42">
        <v>29.941210687882634</v>
      </c>
      <c r="S134" s="42">
        <v>30.683210476401854</v>
      </c>
      <c r="T134" s="42">
        <v>32.6720855621654</v>
      </c>
      <c r="U134" s="42">
        <v>34.155255453762564</v>
      </c>
      <c r="V134" s="42">
        <v>34.912183104815568</v>
      </c>
      <c r="W134" s="42">
        <v>35.67241457181828</v>
      </c>
      <c r="X134" s="42">
        <v>46.446908437991638</v>
      </c>
      <c r="Y134" s="42">
        <v>48.078019549102748</v>
      </c>
      <c r="Z134" s="42">
        <v>49.749130660213858</v>
      </c>
      <c r="AA134" s="42">
        <v>60.989130660213853</v>
      </c>
      <c r="AB134" s="42">
        <v>39</v>
      </c>
      <c r="AC134" s="42">
        <v>0.35181818181818181</v>
      </c>
      <c r="AD134" s="42">
        <v>11</v>
      </c>
      <c r="AE134" s="42">
        <v>3.87</v>
      </c>
    </row>
    <row r="135" spans="1:31" x14ac:dyDescent="0.25">
      <c r="A135" s="8">
        <v>9007</v>
      </c>
      <c r="B135" s="1" t="s">
        <v>28</v>
      </c>
      <c r="C135" s="8" t="s">
        <v>34</v>
      </c>
      <c r="D135" s="42">
        <v>1.8622222222222224</v>
      </c>
      <c r="E135" s="42">
        <v>3.8088888888888892</v>
      </c>
      <c r="F135" s="42">
        <v>9.7157884255530558</v>
      </c>
      <c r="G135" s="42">
        <v>14.475830967053042</v>
      </c>
      <c r="H135" s="42">
        <v>17.707917084150552</v>
      </c>
      <c r="I135" s="42">
        <v>19.349801537938323</v>
      </c>
      <c r="J135" s="42">
        <v>20.967009486986072</v>
      </c>
      <c r="K135" s="42">
        <v>24.911846129839443</v>
      </c>
      <c r="L135" s="42">
        <v>27.185104119815691</v>
      </c>
      <c r="M135" s="42">
        <v>27.185104119815691</v>
      </c>
      <c r="N135" s="42">
        <v>29.177756269499273</v>
      </c>
      <c r="O135" s="42">
        <v>45.606908437991635</v>
      </c>
      <c r="P135" s="42"/>
      <c r="Q135" s="42"/>
      <c r="R135" s="42">
        <v>27.846648716779033</v>
      </c>
      <c r="S135" s="42">
        <v>32.6720855621654</v>
      </c>
      <c r="T135" s="42">
        <v>34.155255453762564</v>
      </c>
      <c r="U135" s="42"/>
      <c r="V135" s="42">
        <v>34.912183104815568</v>
      </c>
      <c r="W135" s="42">
        <v>35.67241457181828</v>
      </c>
      <c r="X135" s="42">
        <v>46.446908437991638</v>
      </c>
      <c r="Y135" s="42">
        <v>48.078019549102748</v>
      </c>
      <c r="Z135" s="42"/>
      <c r="AA135" s="42">
        <v>60.989130660213853</v>
      </c>
      <c r="AB135" s="42">
        <v>42</v>
      </c>
      <c r="AC135" s="42">
        <v>0.25812873258128732</v>
      </c>
      <c r="AD135" s="42">
        <v>15.07</v>
      </c>
      <c r="AE135" s="42">
        <v>3.89</v>
      </c>
    </row>
    <row r="136" spans="1:31" x14ac:dyDescent="0.25">
      <c r="A136" s="8">
        <v>9007</v>
      </c>
      <c r="B136" s="1" t="s">
        <v>28</v>
      </c>
      <c r="C136" s="8" t="s">
        <v>35</v>
      </c>
      <c r="D136" s="42">
        <v>1.8622222222222224</v>
      </c>
      <c r="E136" s="42">
        <v>3.8088888888888892</v>
      </c>
      <c r="F136" s="42">
        <v>9.7157884255530558</v>
      </c>
      <c r="G136" s="42">
        <v>14.475830967053042</v>
      </c>
      <c r="H136" s="42">
        <v>16.048962020813175</v>
      </c>
      <c r="I136" s="42">
        <v>19.349801537938323</v>
      </c>
      <c r="J136" s="42">
        <v>22.485408823954288</v>
      </c>
      <c r="K136" s="42">
        <v>24.911846129839443</v>
      </c>
      <c r="L136" s="42">
        <v>26.445776747493934</v>
      </c>
      <c r="M136" s="42">
        <v>27.846648716779033</v>
      </c>
      <c r="N136" s="42">
        <v>27.846648716779033</v>
      </c>
      <c r="O136" s="42">
        <v>29.177756269499273</v>
      </c>
      <c r="P136" s="42">
        <v>32.6720855621654</v>
      </c>
      <c r="Q136" s="42"/>
      <c r="R136" s="42">
        <v>29.941210687882634</v>
      </c>
      <c r="S136" s="42">
        <v>30.683210476401854</v>
      </c>
      <c r="T136" s="42"/>
      <c r="U136" s="42">
        <v>34.155255453762564</v>
      </c>
      <c r="V136" s="42">
        <v>34.912183104815568</v>
      </c>
      <c r="W136" s="42">
        <v>35.67241457181828</v>
      </c>
      <c r="X136" s="42">
        <v>43.10690886638092</v>
      </c>
      <c r="Y136" s="42">
        <v>48.078019549102748</v>
      </c>
      <c r="Z136" s="42">
        <v>49.749130660213858</v>
      </c>
      <c r="AA136" s="42">
        <v>60.989130660213853</v>
      </c>
      <c r="AB136" s="42">
        <v>39</v>
      </c>
      <c r="AC136" s="42">
        <v>0.5610730593607306</v>
      </c>
      <c r="AD136" s="42">
        <v>17.52</v>
      </c>
      <c r="AE136" s="42">
        <v>9.83</v>
      </c>
    </row>
    <row r="137" spans="1:31" x14ac:dyDescent="0.25">
      <c r="A137" s="8">
        <v>9012</v>
      </c>
      <c r="B137" s="1" t="s">
        <v>28</v>
      </c>
      <c r="C137" s="8" t="s">
        <v>31</v>
      </c>
      <c r="D137" s="42">
        <v>1.8622222222222224</v>
      </c>
      <c r="E137" s="42">
        <v>3.8088888888888892</v>
      </c>
      <c r="F137" s="42">
        <v>8.9823092728835601</v>
      </c>
      <c r="G137" s="42">
        <v>14.475830967053042</v>
      </c>
      <c r="H137" s="42">
        <v>17.707917084150552</v>
      </c>
      <c r="I137" s="42">
        <v>19.349801537938323</v>
      </c>
      <c r="J137" s="42">
        <v>22.485408823954288</v>
      </c>
      <c r="K137" s="42">
        <v>26.445776747493934</v>
      </c>
      <c r="L137" s="42">
        <v>29.177756269499273</v>
      </c>
      <c r="M137" s="42">
        <v>30.683210476401854</v>
      </c>
      <c r="N137" s="42">
        <v>37.249698216348307</v>
      </c>
      <c r="O137" s="42"/>
      <c r="P137" s="42"/>
      <c r="Q137" s="42"/>
      <c r="R137" s="42">
        <v>29.177756269499273</v>
      </c>
      <c r="S137" s="42">
        <v>30.683210476401854</v>
      </c>
      <c r="T137" s="42"/>
      <c r="U137" s="42">
        <v>34.155255453762564</v>
      </c>
      <c r="V137" s="42">
        <v>34.912183104815568</v>
      </c>
      <c r="W137" s="42">
        <v>35.67241457181828</v>
      </c>
      <c r="X137" s="42">
        <v>44.758019549102748</v>
      </c>
      <c r="Y137" s="42">
        <v>48.078019549102748</v>
      </c>
      <c r="Z137" s="42">
        <v>49.749130660213858</v>
      </c>
      <c r="AA137" s="42">
        <v>60.989130660213853</v>
      </c>
      <c r="AB137" s="42">
        <v>40</v>
      </c>
      <c r="AC137" s="42">
        <v>0.47725245316681536</v>
      </c>
      <c r="AD137" s="42">
        <v>11.21</v>
      </c>
      <c r="AE137" s="42">
        <v>5.3500000000000005</v>
      </c>
    </row>
    <row r="138" spans="1:31" x14ac:dyDescent="0.25">
      <c r="A138" s="8">
        <v>9012</v>
      </c>
      <c r="B138" s="1" t="s">
        <v>28</v>
      </c>
      <c r="C138" s="8" t="s">
        <v>32</v>
      </c>
      <c r="D138" s="42">
        <v>1.8622222222222224</v>
      </c>
      <c r="E138" s="42">
        <v>3.8088888888888892</v>
      </c>
      <c r="F138" s="42">
        <v>8.9823092728835601</v>
      </c>
      <c r="G138" s="42">
        <v>15.236447513268653</v>
      </c>
      <c r="H138" s="42">
        <v>16.875303896571054</v>
      </c>
      <c r="I138" s="42">
        <v>19.349801537938323</v>
      </c>
      <c r="J138" s="42">
        <v>22.485408823954288</v>
      </c>
      <c r="K138" s="42">
        <v>23.289987504818363</v>
      </c>
      <c r="L138" s="42">
        <v>24.911846129839443</v>
      </c>
      <c r="M138" s="42">
        <v>26.445776747493934</v>
      </c>
      <c r="N138" s="42">
        <v>29.177756269499273</v>
      </c>
      <c r="O138" s="42"/>
      <c r="P138" s="42"/>
      <c r="Q138" s="42"/>
      <c r="R138" s="42">
        <v>27.185104119815691</v>
      </c>
      <c r="S138" s="42">
        <v>28.486519673946017</v>
      </c>
      <c r="T138" s="42">
        <v>29.177756269499273</v>
      </c>
      <c r="U138" s="42">
        <v>31.296568388661839</v>
      </c>
      <c r="V138" s="42">
        <v>31.937304970405346</v>
      </c>
      <c r="W138" s="42">
        <v>32.6720855621654</v>
      </c>
      <c r="X138" s="42">
        <v>44.758019549102748</v>
      </c>
      <c r="Y138" s="42">
        <v>48.078019549102748</v>
      </c>
      <c r="Z138" s="42">
        <v>54.00690843799164</v>
      </c>
      <c r="AA138" s="42">
        <v>60.989130660213853</v>
      </c>
      <c r="AB138" s="42">
        <v>43</v>
      </c>
      <c r="AC138" s="42">
        <v>0.53911564625850339</v>
      </c>
      <c r="AD138" s="42">
        <v>17.64</v>
      </c>
      <c r="AE138" s="42">
        <v>9.51</v>
      </c>
    </row>
    <row r="139" spans="1:31" x14ac:dyDescent="0.25">
      <c r="A139" s="8">
        <v>9012</v>
      </c>
      <c r="B139" s="1" t="s">
        <v>28</v>
      </c>
      <c r="C139" s="8" t="s">
        <v>33</v>
      </c>
      <c r="D139" s="42">
        <v>1.8622222222222224</v>
      </c>
      <c r="E139" s="42">
        <v>3.8088888888888892</v>
      </c>
      <c r="F139" s="42">
        <v>8.9823092728835601</v>
      </c>
      <c r="G139" s="42">
        <v>15.236447513268653</v>
      </c>
      <c r="H139" s="42">
        <v>16.875303896571054</v>
      </c>
      <c r="I139" s="42">
        <v>17.707917084150552</v>
      </c>
      <c r="J139" s="42">
        <v>21.715094957199423</v>
      </c>
      <c r="K139" s="42">
        <v>22.485408823954288</v>
      </c>
      <c r="L139" s="42">
        <v>24.911846129839443</v>
      </c>
      <c r="M139" s="42">
        <v>27.846648716779033</v>
      </c>
      <c r="N139" s="42">
        <v>29.177756269499273</v>
      </c>
      <c r="O139" s="42">
        <v>32.6720855621654</v>
      </c>
      <c r="P139" s="42"/>
      <c r="Q139" s="42"/>
      <c r="R139" s="42">
        <v>27.185104119815691</v>
      </c>
      <c r="S139" s="42">
        <v>29.177756269499273</v>
      </c>
      <c r="T139" s="42">
        <v>30.683210476401854</v>
      </c>
      <c r="U139" s="42"/>
      <c r="V139" s="42">
        <v>33.418344204060112</v>
      </c>
      <c r="W139" s="42">
        <v>34.155255453762564</v>
      </c>
      <c r="X139" s="42">
        <v>44.758019549102748</v>
      </c>
      <c r="Y139" s="42">
        <v>48.078019549102748</v>
      </c>
      <c r="Z139" s="42">
        <v>49.749130660213858</v>
      </c>
      <c r="AA139" s="42">
        <v>60.989130660213853</v>
      </c>
      <c r="AB139" s="42">
        <v>43</v>
      </c>
      <c r="AC139" s="42">
        <v>0.5668016194331984</v>
      </c>
      <c r="AD139" s="42">
        <v>7.41</v>
      </c>
      <c r="AE139" s="42">
        <v>4.2</v>
      </c>
    </row>
    <row r="140" spans="1:31" x14ac:dyDescent="0.25">
      <c r="A140" s="8">
        <v>9012</v>
      </c>
      <c r="B140" s="1" t="s">
        <v>28</v>
      </c>
      <c r="C140" s="8" t="s">
        <v>34</v>
      </c>
      <c r="D140" s="42">
        <v>1.8622222222222224</v>
      </c>
      <c r="E140" s="42">
        <v>3.8088888888888892</v>
      </c>
      <c r="F140" s="42">
        <v>8.9823092728835601</v>
      </c>
      <c r="G140" s="42">
        <v>14.475830967053042</v>
      </c>
      <c r="H140" s="42">
        <v>17.707917084150552</v>
      </c>
      <c r="I140" s="42">
        <v>20.967009486986072</v>
      </c>
      <c r="J140" s="42">
        <v>24.911846129839443</v>
      </c>
      <c r="K140" s="42">
        <v>26.445776747493934</v>
      </c>
      <c r="L140" s="42">
        <v>29.177756269499273</v>
      </c>
      <c r="M140" s="42">
        <v>32.6720855621654</v>
      </c>
      <c r="N140" s="42">
        <v>37.249698216348307</v>
      </c>
      <c r="O140" s="42"/>
      <c r="P140" s="42"/>
      <c r="Q140" s="42"/>
      <c r="R140" s="42">
        <v>29.177756269499273</v>
      </c>
      <c r="S140" s="42">
        <v>30.683210476401854</v>
      </c>
      <c r="T140" s="42">
        <v>32.6720855621654</v>
      </c>
      <c r="U140" s="42"/>
      <c r="V140" s="42">
        <v>33.418344204060112</v>
      </c>
      <c r="W140" s="42">
        <v>34.155255453762564</v>
      </c>
      <c r="X140" s="42">
        <v>44.758019549102748</v>
      </c>
      <c r="Y140" s="42">
        <v>48.078019549102748</v>
      </c>
      <c r="Z140" s="42"/>
      <c r="AA140" s="42">
        <v>60.989130660213853</v>
      </c>
      <c r="AB140" s="42">
        <v>40</v>
      </c>
      <c r="AC140" s="42">
        <v>0.71393643031784837</v>
      </c>
      <c r="AD140" s="42">
        <v>16.36</v>
      </c>
      <c r="AE140" s="42">
        <v>11.68</v>
      </c>
    </row>
    <row r="141" spans="1:31" x14ac:dyDescent="0.25">
      <c r="A141" s="8">
        <v>9012</v>
      </c>
      <c r="B141" s="1" t="s">
        <v>28</v>
      </c>
      <c r="C141" s="8" t="s">
        <v>35</v>
      </c>
      <c r="D141" s="42">
        <v>1.8622222222222224</v>
      </c>
      <c r="E141" s="42">
        <v>3.8088888888888892</v>
      </c>
      <c r="F141" s="42">
        <v>8.9823092728835601</v>
      </c>
      <c r="G141" s="42">
        <v>14.475830967053042</v>
      </c>
      <c r="H141" s="42">
        <v>16.048962020813175</v>
      </c>
      <c r="I141" s="42">
        <v>19.349801537938323</v>
      </c>
      <c r="J141" s="42">
        <v>22.485408823954288</v>
      </c>
      <c r="K141" s="42">
        <v>26.445776747493934</v>
      </c>
      <c r="L141" s="42">
        <v>27.846648716779033</v>
      </c>
      <c r="M141" s="42">
        <v>27.846648716779033</v>
      </c>
      <c r="N141" s="42">
        <v>29.177756269499273</v>
      </c>
      <c r="O141" s="42"/>
      <c r="P141" s="42"/>
      <c r="Q141" s="42"/>
      <c r="R141" s="42">
        <v>29.941210687882634</v>
      </c>
      <c r="S141" s="42">
        <v>30.683210476401854</v>
      </c>
      <c r="T141" s="42">
        <v>32.6720855621654</v>
      </c>
      <c r="U141" s="42">
        <v>34.155255453762564</v>
      </c>
      <c r="V141" s="42">
        <v>34.912183104815568</v>
      </c>
      <c r="W141" s="42">
        <v>35.67241457181828</v>
      </c>
      <c r="X141" s="42">
        <v>43.10690886638092</v>
      </c>
      <c r="Y141" s="42">
        <v>48.078019549102748</v>
      </c>
      <c r="Z141" s="42">
        <v>54.00690843799164</v>
      </c>
      <c r="AA141" s="42">
        <v>60.989130660213853</v>
      </c>
      <c r="AB141" s="42">
        <v>39</v>
      </c>
      <c r="AC141" s="42">
        <v>0.32506329113924048</v>
      </c>
      <c r="AD141" s="42">
        <v>19.75</v>
      </c>
      <c r="AE141" s="42">
        <v>6.42</v>
      </c>
    </row>
    <row r="142" spans="1:31" x14ac:dyDescent="0.25">
      <c r="A142" s="8">
        <v>9003</v>
      </c>
      <c r="B142" s="1" t="s">
        <v>29</v>
      </c>
      <c r="C142" s="8" t="s">
        <v>31</v>
      </c>
      <c r="D142" s="42">
        <v>1.8622222222222224</v>
      </c>
      <c r="E142" s="42">
        <v>3.8088888888888892</v>
      </c>
      <c r="F142" s="42">
        <v>8.9823092728835601</v>
      </c>
      <c r="G142" s="42">
        <v>14.475830967053042</v>
      </c>
      <c r="H142" s="42">
        <v>15.236447513268653</v>
      </c>
      <c r="I142" s="42">
        <v>19.349801537938323</v>
      </c>
      <c r="J142" s="42">
        <v>20.967009486986072</v>
      </c>
      <c r="K142" s="42">
        <v>24.101416457920863</v>
      </c>
      <c r="L142" s="42">
        <v>24.911846129839443</v>
      </c>
      <c r="M142" s="42">
        <v>26.445776747493934</v>
      </c>
      <c r="N142" s="42">
        <v>29.177756269499273</v>
      </c>
      <c r="O142" s="42">
        <v>37.249698216348307</v>
      </c>
      <c r="P142" s="42"/>
      <c r="Q142" s="42"/>
      <c r="R142" s="42">
        <v>29.941210687882634</v>
      </c>
      <c r="S142" s="42">
        <v>31.296568388661839</v>
      </c>
      <c r="T142" s="42">
        <v>32.6720855621654</v>
      </c>
      <c r="U142" s="42"/>
      <c r="V142" s="42">
        <v>33.418344204060112</v>
      </c>
      <c r="W142" s="42">
        <v>34.155255453762564</v>
      </c>
      <c r="X142" s="42">
        <v>44.758019549102748</v>
      </c>
      <c r="Y142" s="42">
        <v>48.078019549102748</v>
      </c>
      <c r="Z142" s="42">
        <v>49.749130660213858</v>
      </c>
      <c r="AA142" s="42">
        <v>60.989130660213853</v>
      </c>
      <c r="AB142" s="42">
        <v>39</v>
      </c>
      <c r="AC142" s="42">
        <v>9.7532314923619287E-2</v>
      </c>
      <c r="AD142" s="42">
        <v>17.02</v>
      </c>
      <c r="AE142" s="42">
        <v>1.6600000000000001</v>
      </c>
    </row>
    <row r="143" spans="1:31" x14ac:dyDescent="0.25">
      <c r="A143" s="8">
        <v>9003</v>
      </c>
      <c r="B143" s="1" t="s">
        <v>29</v>
      </c>
      <c r="C143" s="8" t="s">
        <v>32</v>
      </c>
      <c r="D143" s="42">
        <v>1.8622222222222224</v>
      </c>
      <c r="E143" s="42">
        <v>3.8088888888888892</v>
      </c>
      <c r="F143" s="42">
        <v>8.9823092728835601</v>
      </c>
      <c r="G143" s="42">
        <v>14.475830967053042</v>
      </c>
      <c r="H143" s="42">
        <v>15.236447513268653</v>
      </c>
      <c r="I143" s="42">
        <v>19.349801537938323</v>
      </c>
      <c r="J143" s="42">
        <v>20.967009486986072</v>
      </c>
      <c r="K143" s="42">
        <v>22.485408823954288</v>
      </c>
      <c r="L143" s="42">
        <v>24.911846129839443</v>
      </c>
      <c r="M143" s="42">
        <v>26.445776747493934</v>
      </c>
      <c r="N143" s="42">
        <v>37.249698216348307</v>
      </c>
      <c r="O143" s="42">
        <v>38.86245743989344</v>
      </c>
      <c r="P143" s="42"/>
      <c r="Q143" s="42"/>
      <c r="R143" s="42">
        <v>29.177756269499273</v>
      </c>
      <c r="S143" s="42">
        <v>30.683210476401854</v>
      </c>
      <c r="T143" s="42">
        <v>34.155255453762564</v>
      </c>
      <c r="U143" s="42"/>
      <c r="V143" s="42">
        <v>34.912183104815568</v>
      </c>
      <c r="W143" s="42">
        <v>35.67241457181828</v>
      </c>
      <c r="X143" s="42">
        <v>48.078019549102748</v>
      </c>
      <c r="Y143" s="42">
        <v>48.078019549102748</v>
      </c>
      <c r="Z143" s="42">
        <v>49.749130660213858</v>
      </c>
      <c r="AA143" s="42">
        <v>60.989130660213853</v>
      </c>
      <c r="AB143" s="42">
        <v>40</v>
      </c>
      <c r="AC143" s="42">
        <v>0.18206521739130435</v>
      </c>
      <c r="AD143" s="42">
        <v>18.399999999999999</v>
      </c>
      <c r="AE143" s="42">
        <v>3.3499999999999996</v>
      </c>
    </row>
    <row r="144" spans="1:31" x14ac:dyDescent="0.25">
      <c r="A144" s="8">
        <v>9003</v>
      </c>
      <c r="B144" s="1" t="s">
        <v>29</v>
      </c>
      <c r="C144" s="8" t="s">
        <v>33</v>
      </c>
      <c r="D144" s="42">
        <v>1.8622222222222224</v>
      </c>
      <c r="E144" s="42">
        <v>3.8088888888888892</v>
      </c>
      <c r="F144" s="42">
        <v>8.9823092728835601</v>
      </c>
      <c r="G144" s="42">
        <v>14.475830967053042</v>
      </c>
      <c r="H144" s="42">
        <v>16.048962020813175</v>
      </c>
      <c r="I144" s="42">
        <v>19.349801537938323</v>
      </c>
      <c r="J144" s="42">
        <v>22.485408823954288</v>
      </c>
      <c r="K144" s="42">
        <v>24.911846129839443</v>
      </c>
      <c r="L144" s="42">
        <v>29.177756269499273</v>
      </c>
      <c r="M144" s="42"/>
      <c r="N144" s="42"/>
      <c r="O144" s="42"/>
      <c r="P144" s="42"/>
      <c r="Q144" s="42"/>
      <c r="R144" s="42">
        <v>29.177756269499273</v>
      </c>
      <c r="S144" s="42">
        <v>30.683210476401854</v>
      </c>
      <c r="T144" s="42">
        <v>32.6720855621654</v>
      </c>
      <c r="U144" s="42"/>
      <c r="V144" s="42">
        <v>33.418344204060112</v>
      </c>
      <c r="W144" s="42">
        <v>34.155255453762564</v>
      </c>
      <c r="X144" s="42">
        <v>42.227656681482877</v>
      </c>
      <c r="Y144" s="42">
        <v>48.078019549102748</v>
      </c>
      <c r="Z144" s="42">
        <v>58.606908437991635</v>
      </c>
      <c r="AA144" s="42">
        <v>60.989130660213853</v>
      </c>
      <c r="AB144" s="42">
        <v>40</v>
      </c>
      <c r="AC144" s="42">
        <v>0.32464255677039527</v>
      </c>
      <c r="AD144" s="42">
        <v>11.89</v>
      </c>
      <c r="AE144" s="42">
        <v>3.8600000000000003</v>
      </c>
    </row>
    <row r="145" spans="1:31" x14ac:dyDescent="0.25">
      <c r="A145" s="8">
        <v>9003</v>
      </c>
      <c r="B145" s="1" t="s">
        <v>29</v>
      </c>
      <c r="C145" s="8" t="s">
        <v>34</v>
      </c>
      <c r="D145" s="42">
        <v>1.8622222222222224</v>
      </c>
      <c r="E145" s="42">
        <v>3.8088888888888892</v>
      </c>
      <c r="F145" s="42">
        <v>8.9823092728835601</v>
      </c>
      <c r="G145" s="42">
        <v>14.475830967053042</v>
      </c>
      <c r="H145" s="42">
        <v>15.236447513268653</v>
      </c>
      <c r="I145" s="42">
        <v>19.349801537938323</v>
      </c>
      <c r="J145" s="42">
        <v>22.485408823954288</v>
      </c>
      <c r="K145" s="42">
        <v>24.911846129839443</v>
      </c>
      <c r="L145" s="42">
        <v>26.445776747493934</v>
      </c>
      <c r="M145" s="42">
        <v>29.177756269499273</v>
      </c>
      <c r="N145" s="42">
        <v>30.683210476401854</v>
      </c>
      <c r="O145" s="42">
        <v>37.249698216348307</v>
      </c>
      <c r="P145" s="42"/>
      <c r="Q145" s="42"/>
      <c r="R145" s="42">
        <v>29.177756269499273</v>
      </c>
      <c r="S145" s="42">
        <v>30.683210476401854</v>
      </c>
      <c r="T145" s="42">
        <v>32.6720855621654</v>
      </c>
      <c r="U145" s="42"/>
      <c r="V145" s="42">
        <v>33.418344204060112</v>
      </c>
      <c r="W145" s="42">
        <v>34.155255453762564</v>
      </c>
      <c r="X145" s="42">
        <v>45.606908437991635</v>
      </c>
      <c r="Y145" s="42">
        <v>48.078019549102748</v>
      </c>
      <c r="Z145" s="42">
        <v>49.749130660213858</v>
      </c>
      <c r="AA145" s="42">
        <v>60.989130660213853</v>
      </c>
      <c r="AB145" s="42">
        <v>40</v>
      </c>
      <c r="AC145" s="42">
        <v>0.27172195892575041</v>
      </c>
      <c r="AD145" s="42">
        <v>12.66</v>
      </c>
      <c r="AE145" s="42">
        <v>3.44</v>
      </c>
    </row>
    <row r="146" spans="1:31" x14ac:dyDescent="0.25">
      <c r="A146" s="8">
        <v>9003</v>
      </c>
      <c r="B146" s="1" t="s">
        <v>29</v>
      </c>
      <c r="C146" s="8" t="s">
        <v>35</v>
      </c>
      <c r="D146" s="42">
        <v>1.8622222222222224</v>
      </c>
      <c r="E146" s="42">
        <v>3.8088888888888892</v>
      </c>
      <c r="F146" s="42">
        <v>8.9823092728835601</v>
      </c>
      <c r="G146" s="42">
        <v>14.475830967053042</v>
      </c>
      <c r="H146" s="42">
        <v>16.048962020813175</v>
      </c>
      <c r="I146" s="42">
        <v>19.349801537938323</v>
      </c>
      <c r="J146" s="42">
        <v>22.485408823954288</v>
      </c>
      <c r="K146" s="42">
        <v>24.911846129839443</v>
      </c>
      <c r="L146" s="42">
        <v>26.445776747493934</v>
      </c>
      <c r="M146" s="42">
        <v>29.177756269499273</v>
      </c>
      <c r="N146" s="42">
        <v>32.6720855621654</v>
      </c>
      <c r="O146" s="42"/>
      <c r="P146" s="42"/>
      <c r="Q146" s="42"/>
      <c r="R146" s="42">
        <v>31.296568388661839</v>
      </c>
      <c r="S146" s="42">
        <v>32.6720855621654</v>
      </c>
      <c r="T146" s="42">
        <v>34.155255453762564</v>
      </c>
      <c r="U146" s="42"/>
      <c r="V146" s="42">
        <v>34.912183104815568</v>
      </c>
      <c r="W146" s="42">
        <v>35.67241457181828</v>
      </c>
      <c r="X146" s="42">
        <v>47.264686215769416</v>
      </c>
      <c r="Y146" s="42">
        <v>48.078019549102748</v>
      </c>
      <c r="Z146" s="42">
        <v>56.264686215769416</v>
      </c>
      <c r="AA146" s="42">
        <v>60.989130660213853</v>
      </c>
      <c r="AB146" s="42">
        <v>37</v>
      </c>
      <c r="AC146" s="42">
        <v>7.2519083969465659E-2</v>
      </c>
      <c r="AD146" s="42">
        <v>18.34</v>
      </c>
      <c r="AE146" s="42">
        <v>1.33</v>
      </c>
    </row>
    <row r="147" spans="1:31" x14ac:dyDescent="0.25">
      <c r="A147" s="8">
        <v>9006</v>
      </c>
      <c r="B147" s="1" t="s">
        <v>29</v>
      </c>
      <c r="C147" s="8" t="s">
        <v>31</v>
      </c>
      <c r="D147" s="42">
        <v>1.8622222222222224</v>
      </c>
      <c r="E147" s="42">
        <v>3.8088888888888892</v>
      </c>
      <c r="F147" s="42">
        <v>8.9823092728835601</v>
      </c>
      <c r="G147" s="42">
        <v>14.475830967053042</v>
      </c>
      <c r="H147" s="42">
        <v>16.048962020813175</v>
      </c>
      <c r="I147" s="42">
        <v>19.349801537938323</v>
      </c>
      <c r="J147" s="42">
        <v>20.967009486986072</v>
      </c>
      <c r="K147" s="42">
        <v>24.911846129839443</v>
      </c>
      <c r="L147" s="42">
        <v>27.846648716779033</v>
      </c>
      <c r="M147" s="42">
        <v>37.249698216348307</v>
      </c>
      <c r="N147" s="42"/>
      <c r="O147" s="42"/>
      <c r="P147" s="42"/>
      <c r="Q147" s="42"/>
      <c r="R147" s="42">
        <v>27.185104119815691</v>
      </c>
      <c r="S147" s="42">
        <v>29.177756269499273</v>
      </c>
      <c r="T147" s="42"/>
      <c r="U147" s="42"/>
      <c r="V147" s="42">
        <v>33.418344204060112</v>
      </c>
      <c r="W147" s="42">
        <v>34.155255453762564</v>
      </c>
      <c r="X147" s="42">
        <v>43.897401568133596</v>
      </c>
      <c r="Y147" s="42">
        <v>48.078019549102748</v>
      </c>
      <c r="Z147" s="42">
        <v>49.749130660213858</v>
      </c>
      <c r="AA147" s="42">
        <v>60.989130660213853</v>
      </c>
      <c r="AB147" s="42">
        <v>43</v>
      </c>
      <c r="AC147" s="42">
        <v>0.20668693009118541</v>
      </c>
      <c r="AD147" s="42">
        <v>16.45</v>
      </c>
      <c r="AE147" s="42">
        <v>3.4</v>
      </c>
    </row>
    <row r="148" spans="1:31" x14ac:dyDescent="0.25">
      <c r="A148" s="8">
        <v>9006</v>
      </c>
      <c r="B148" s="1" t="s">
        <v>29</v>
      </c>
      <c r="C148" s="8" t="s">
        <v>32</v>
      </c>
      <c r="D148" s="42">
        <v>1.8622222222222224</v>
      </c>
      <c r="E148" s="42">
        <v>3.8088888888888892</v>
      </c>
      <c r="F148" s="42">
        <v>8.9823092728835601</v>
      </c>
      <c r="G148" s="42">
        <v>14.475830967053042</v>
      </c>
      <c r="H148" s="42">
        <v>15.236447513268653</v>
      </c>
      <c r="I148" s="42">
        <v>19.349801537938323</v>
      </c>
      <c r="J148" s="42">
        <v>20.967009486986072</v>
      </c>
      <c r="K148" s="42">
        <v>24.911846129839443</v>
      </c>
      <c r="L148" s="42">
        <v>27.846648716779033</v>
      </c>
      <c r="M148" s="42">
        <v>37.249698216348307</v>
      </c>
      <c r="N148" s="42"/>
      <c r="O148" s="42"/>
      <c r="P148" s="42"/>
      <c r="Q148" s="42"/>
      <c r="R148" s="42">
        <v>27.185104119815691</v>
      </c>
      <c r="S148" s="42">
        <v>29.177756269499273</v>
      </c>
      <c r="T148" s="42">
        <v>32.6720855621654</v>
      </c>
      <c r="U148" s="42"/>
      <c r="V148" s="42">
        <v>33.418344204060112</v>
      </c>
      <c r="W148" s="42">
        <v>34.155255453762564</v>
      </c>
      <c r="X148" s="42">
        <v>44.758019549102748</v>
      </c>
      <c r="Y148" s="42">
        <v>48.078019549102748</v>
      </c>
      <c r="Z148" s="42">
        <v>49.749130660213858</v>
      </c>
      <c r="AA148" s="42">
        <v>60.989130660213853</v>
      </c>
      <c r="AB148" s="42">
        <v>43</v>
      </c>
      <c r="AC148" s="42">
        <v>0.26516129032258062</v>
      </c>
      <c r="AD148" s="42">
        <v>15.5</v>
      </c>
      <c r="AE148" s="42">
        <v>4.1099999999999994</v>
      </c>
    </row>
    <row r="149" spans="1:31" x14ac:dyDescent="0.25">
      <c r="A149" s="8">
        <v>9006</v>
      </c>
      <c r="B149" s="1" t="s">
        <v>29</v>
      </c>
      <c r="C149" s="8" t="s">
        <v>33</v>
      </c>
      <c r="D149" s="42">
        <v>1.8622222222222224</v>
      </c>
      <c r="E149" s="42">
        <v>3.8088888888888892</v>
      </c>
      <c r="F149" s="42">
        <v>8.9823092728835601</v>
      </c>
      <c r="G149" s="42">
        <v>14.475830967053042</v>
      </c>
      <c r="H149" s="42">
        <v>16.875303896571054</v>
      </c>
      <c r="I149" s="42">
        <v>19.349801537938323</v>
      </c>
      <c r="J149" s="42">
        <v>22.485408823954288</v>
      </c>
      <c r="K149" s="42">
        <v>24.911846129839443</v>
      </c>
      <c r="L149" s="42">
        <v>27.846648716779033</v>
      </c>
      <c r="M149" s="42">
        <v>29.177756269499273</v>
      </c>
      <c r="N149" s="42"/>
      <c r="O149" s="42"/>
      <c r="P149" s="42"/>
      <c r="Q149" s="42"/>
      <c r="R149" s="42">
        <v>27.185104119815691</v>
      </c>
      <c r="S149" s="42">
        <v>28.486519673946017</v>
      </c>
      <c r="T149" s="42">
        <v>30.683210476401854</v>
      </c>
      <c r="U149" s="42">
        <v>29.177756269499273</v>
      </c>
      <c r="V149" s="42">
        <v>32.6720855621654</v>
      </c>
      <c r="W149" s="42">
        <v>32.6720855621654</v>
      </c>
      <c r="X149" s="42">
        <v>44.758019549102748</v>
      </c>
      <c r="Y149" s="42">
        <v>48.078019549102748</v>
      </c>
      <c r="Z149" s="42">
        <v>56.264686215769416</v>
      </c>
      <c r="AA149" s="42">
        <v>60.989130660213853</v>
      </c>
      <c r="AB149" s="42">
        <v>43</v>
      </c>
      <c r="AC149" s="42">
        <v>0.20933087783916515</v>
      </c>
      <c r="AD149" s="42">
        <v>16.29</v>
      </c>
      <c r="AE149" s="42">
        <v>3.41</v>
      </c>
    </row>
    <row r="150" spans="1:31" x14ac:dyDescent="0.25">
      <c r="A150" s="8">
        <v>9006</v>
      </c>
      <c r="B150" s="1" t="s">
        <v>29</v>
      </c>
      <c r="C150" s="8" t="s">
        <v>35</v>
      </c>
      <c r="D150" s="42">
        <v>1.8622222222222224</v>
      </c>
      <c r="E150" s="42">
        <v>3.8088888888888892</v>
      </c>
      <c r="F150" s="42">
        <v>8.9823092728835601</v>
      </c>
      <c r="G150" s="42">
        <v>14.475830967053042</v>
      </c>
      <c r="H150" s="42">
        <v>15.236447513268653</v>
      </c>
      <c r="I150" s="42">
        <v>19.349801537938323</v>
      </c>
      <c r="J150" s="42">
        <v>20.967009486986072</v>
      </c>
      <c r="K150" s="42">
        <v>22.485408823954288</v>
      </c>
      <c r="L150" s="42">
        <v>26.445776747493934</v>
      </c>
      <c r="M150" s="42">
        <v>29.177756269499273</v>
      </c>
      <c r="N150" s="42">
        <v>31.296568388661839</v>
      </c>
      <c r="O150" s="42"/>
      <c r="P150" s="42"/>
      <c r="Q150" s="42"/>
      <c r="R150" s="42">
        <v>29.941210687882634</v>
      </c>
      <c r="S150" s="42">
        <v>32.6720855621654</v>
      </c>
      <c r="T150" s="42"/>
      <c r="U150" s="42">
        <v>34.155255453762564</v>
      </c>
      <c r="V150" s="42">
        <v>37.249698216348307</v>
      </c>
      <c r="W150" s="42">
        <v>38.049996817864283</v>
      </c>
      <c r="X150" s="42">
        <v>46.446908437991638</v>
      </c>
      <c r="Y150" s="42">
        <v>48.078019549102748</v>
      </c>
      <c r="Z150" s="42">
        <v>60.989130660213853</v>
      </c>
      <c r="AA150" s="42">
        <v>60.989130660213853</v>
      </c>
      <c r="AB150" s="42">
        <v>39</v>
      </c>
      <c r="AC150" s="42">
        <v>0.11281224818694602</v>
      </c>
      <c r="AD150" s="42">
        <v>12.41</v>
      </c>
      <c r="AE150" s="42">
        <v>1.4000000000000001</v>
      </c>
    </row>
    <row r="151" spans="1:31" x14ac:dyDescent="0.25">
      <c r="A151" s="8">
        <v>9009</v>
      </c>
      <c r="B151" s="1" t="s">
        <v>29</v>
      </c>
      <c r="C151" s="8" t="s">
        <v>33</v>
      </c>
      <c r="D151" s="42">
        <v>1.8622222222222224</v>
      </c>
      <c r="E151" s="42">
        <v>3.8088888888888892</v>
      </c>
      <c r="F151" s="42">
        <v>9.7157884255530558</v>
      </c>
      <c r="G151" s="42">
        <v>14.475830967053042</v>
      </c>
      <c r="H151" s="42">
        <v>16.048962020813175</v>
      </c>
      <c r="I151" s="42">
        <v>20.967009486986072</v>
      </c>
      <c r="J151" s="42">
        <v>22.485408823954288</v>
      </c>
      <c r="K151" s="42">
        <v>24.911846129839443</v>
      </c>
      <c r="L151" s="42">
        <v>26.445776747493934</v>
      </c>
      <c r="M151" s="42">
        <v>27.846648716779033</v>
      </c>
      <c r="N151" s="42">
        <v>29.177756269499273</v>
      </c>
      <c r="O151" s="42"/>
      <c r="P151" s="42"/>
      <c r="Q151" s="42"/>
      <c r="R151" s="42">
        <v>31.296568388661839</v>
      </c>
      <c r="S151" s="42">
        <v>34.155255453762564</v>
      </c>
      <c r="T151" s="42"/>
      <c r="U151" s="42"/>
      <c r="V151" s="42">
        <v>34.912183104815568</v>
      </c>
      <c r="W151" s="42">
        <v>35.67241457181828</v>
      </c>
      <c r="X151" s="42">
        <v>45.606908437991635</v>
      </c>
      <c r="Y151" s="42">
        <v>48.078019549102748</v>
      </c>
      <c r="Z151" s="42"/>
      <c r="AA151" s="42">
        <v>60.989130660213853</v>
      </c>
      <c r="AB151" s="42">
        <v>37</v>
      </c>
      <c r="AC151" s="42">
        <v>0.16931890515595163</v>
      </c>
      <c r="AD151" s="42">
        <v>15.71</v>
      </c>
      <c r="AE151" s="42">
        <v>2.66</v>
      </c>
    </row>
    <row r="152" spans="1:31" x14ac:dyDescent="0.25">
      <c r="A152" s="8">
        <v>9009</v>
      </c>
      <c r="B152" s="1" t="s">
        <v>29</v>
      </c>
      <c r="C152" s="8" t="s">
        <v>34</v>
      </c>
      <c r="D152" s="42">
        <v>1.8622222222222224</v>
      </c>
      <c r="E152" s="42">
        <v>3.8088888888888892</v>
      </c>
      <c r="F152" s="42">
        <v>9.7157884255530558</v>
      </c>
      <c r="G152" s="42">
        <v>14.475830967053042</v>
      </c>
      <c r="H152" s="42">
        <v>16.048962020813175</v>
      </c>
      <c r="I152" s="42">
        <v>20.967009486986072</v>
      </c>
      <c r="J152" s="42">
        <v>21.715094957199423</v>
      </c>
      <c r="K152" s="42">
        <v>22.485408823954288</v>
      </c>
      <c r="L152" s="42">
        <v>24.911846129839443</v>
      </c>
      <c r="M152" s="42">
        <v>26.445776747493934</v>
      </c>
      <c r="N152" s="42">
        <v>26.445776747493934</v>
      </c>
      <c r="O152" s="42"/>
      <c r="P152" s="42"/>
      <c r="Q152" s="42"/>
      <c r="R152" s="42">
        <v>28.486519673946017</v>
      </c>
      <c r="S152" s="42">
        <v>29.941210687882634</v>
      </c>
      <c r="T152" s="42">
        <v>30.683210476401854</v>
      </c>
      <c r="U152" s="42"/>
      <c r="V152" s="42">
        <v>33.418344204060112</v>
      </c>
      <c r="W152" s="42">
        <v>34.155255453762564</v>
      </c>
      <c r="X152" s="42">
        <v>46.446908437991638</v>
      </c>
      <c r="Y152" s="42">
        <v>48.078019549102748</v>
      </c>
      <c r="Z152" s="42"/>
      <c r="AA152" s="42">
        <v>60.989130660213853</v>
      </c>
      <c r="AB152" s="42">
        <v>41</v>
      </c>
      <c r="AC152" s="42">
        <v>9.5780308104487608E-2</v>
      </c>
      <c r="AD152" s="42">
        <v>14.93</v>
      </c>
      <c r="AE152" s="42">
        <v>1.43</v>
      </c>
    </row>
    <row r="153" spans="1:31" x14ac:dyDescent="0.25">
      <c r="A153" s="8">
        <v>9009</v>
      </c>
      <c r="B153" s="1" t="s">
        <v>29</v>
      </c>
      <c r="C153" s="8" t="s">
        <v>35</v>
      </c>
      <c r="D153" s="42">
        <v>1.8622222222222224</v>
      </c>
      <c r="E153" s="42">
        <v>3.8088888888888892</v>
      </c>
      <c r="F153" s="42">
        <v>9.7157884255530558</v>
      </c>
      <c r="G153" s="42">
        <v>14.475830967053042</v>
      </c>
      <c r="H153" s="42">
        <v>16.048962020813175</v>
      </c>
      <c r="I153" s="42">
        <v>19.349801537938323</v>
      </c>
      <c r="J153" s="42">
        <v>22.485408823954288</v>
      </c>
      <c r="K153" s="42">
        <v>26.445776747493934</v>
      </c>
      <c r="L153" s="42">
        <v>27.185104119815691</v>
      </c>
      <c r="M153" s="42">
        <v>29.177756269499273</v>
      </c>
      <c r="N153" s="42"/>
      <c r="O153" s="42"/>
      <c r="P153" s="42"/>
      <c r="Q153" s="42"/>
      <c r="R153" s="42">
        <v>29.941210687882634</v>
      </c>
      <c r="S153" s="42">
        <v>30.683210476401854</v>
      </c>
      <c r="T153" s="42">
        <v>32.6720855621654</v>
      </c>
      <c r="U153" s="42"/>
      <c r="V153" s="42">
        <v>33.418344204060112</v>
      </c>
      <c r="W153" s="42">
        <v>35.67241457181828</v>
      </c>
      <c r="X153" s="42">
        <v>44.758019549102748</v>
      </c>
      <c r="Y153" s="42">
        <v>48.078019549102748</v>
      </c>
      <c r="Z153" s="42">
        <v>49.749130660213858</v>
      </c>
      <c r="AA153" s="42">
        <v>60.989130660213853</v>
      </c>
      <c r="AB153" s="42">
        <v>39</v>
      </c>
      <c r="AC153" s="42">
        <v>0.21106674272675413</v>
      </c>
      <c r="AD153" s="42">
        <v>17.53</v>
      </c>
      <c r="AE153" s="42">
        <v>3.7</v>
      </c>
    </row>
    <row r="154" spans="1:31" x14ac:dyDescent="0.25">
      <c r="A154" s="8">
        <v>9004</v>
      </c>
      <c r="B154" s="1" t="s">
        <v>30</v>
      </c>
      <c r="C154" s="8" t="s">
        <v>31</v>
      </c>
      <c r="D154" s="42">
        <v>1.8622222222222224</v>
      </c>
      <c r="E154" s="42">
        <v>3.8088888888888892</v>
      </c>
      <c r="F154" s="42">
        <v>9.7157884255530558</v>
      </c>
      <c r="G154" s="42">
        <v>14.475830967053042</v>
      </c>
      <c r="H154" s="42">
        <v>15.236447513268653</v>
      </c>
      <c r="I154" s="42">
        <v>20.967009486986072</v>
      </c>
      <c r="J154" s="42">
        <v>24.911846129839443</v>
      </c>
      <c r="K154" s="42">
        <v>29.177756269499273</v>
      </c>
      <c r="L154" s="42">
        <v>38.86245743989344</v>
      </c>
      <c r="M154" s="42"/>
      <c r="N154" s="42"/>
      <c r="O154" s="42"/>
      <c r="P154" s="42"/>
      <c r="Q154" s="42"/>
      <c r="R154" s="42">
        <v>31.296568388661839</v>
      </c>
      <c r="S154" s="42">
        <v>32.6720855621654</v>
      </c>
      <c r="T154" s="42">
        <v>38.049996817864283</v>
      </c>
      <c r="U154" s="42"/>
      <c r="V154" s="42">
        <v>45.606908437991635</v>
      </c>
      <c r="W154" s="42">
        <v>45.606908437991635</v>
      </c>
      <c r="X154" s="42">
        <v>56.264686215769416</v>
      </c>
      <c r="Y154" s="42">
        <v>48.078019549102748</v>
      </c>
      <c r="Z154" s="42">
        <v>58.606908437991635</v>
      </c>
      <c r="AA154" s="42">
        <v>60.989130660213853</v>
      </c>
      <c r="AB154" s="42">
        <v>37</v>
      </c>
      <c r="AC154" s="42">
        <v>0.15626756604834177</v>
      </c>
      <c r="AD154" s="42">
        <v>17.79</v>
      </c>
      <c r="AE154" s="42">
        <v>2.78</v>
      </c>
    </row>
    <row r="155" spans="1:31" x14ac:dyDescent="0.25">
      <c r="A155" s="8">
        <v>9004</v>
      </c>
      <c r="B155" s="1" t="s">
        <v>30</v>
      </c>
      <c r="C155" s="8" t="s">
        <v>32</v>
      </c>
      <c r="D155" s="42">
        <v>1.8622222222222224</v>
      </c>
      <c r="E155" s="42">
        <v>3.8088888888888892</v>
      </c>
      <c r="F155" s="42">
        <v>9.7157884255530558</v>
      </c>
      <c r="G155" s="42">
        <v>11.277712645371919</v>
      </c>
      <c r="H155" s="42">
        <v>14.475830967053042</v>
      </c>
      <c r="I155" s="42">
        <v>16.048962020813175</v>
      </c>
      <c r="J155" s="42">
        <v>19.349801537938323</v>
      </c>
      <c r="K155" s="42">
        <v>22.485408823954288</v>
      </c>
      <c r="L155" s="42">
        <v>24.911846129839443</v>
      </c>
      <c r="M155" s="42">
        <v>29.177756269499273</v>
      </c>
      <c r="N155" s="42">
        <v>37.249698216348307</v>
      </c>
      <c r="O155" s="42"/>
      <c r="P155" s="42"/>
      <c r="Q155" s="42"/>
      <c r="R155" s="42">
        <v>29.941210687882634</v>
      </c>
      <c r="S155" s="42"/>
      <c r="T155" s="42">
        <v>32.6720855621654</v>
      </c>
      <c r="U155" s="42">
        <v>35.67241457181828</v>
      </c>
      <c r="V155" s="42">
        <v>38.049996817864283</v>
      </c>
      <c r="W155" s="42">
        <v>38.86245743989344</v>
      </c>
      <c r="X155" s="42"/>
      <c r="Y155" s="42">
        <v>48.078019549102748</v>
      </c>
      <c r="Z155" s="42">
        <v>49.749130660213858</v>
      </c>
      <c r="AA155" s="42">
        <v>60.989130660213853</v>
      </c>
      <c r="AB155" s="42">
        <v>39</v>
      </c>
      <c r="AC155" s="42">
        <v>0.31147540983606553</v>
      </c>
      <c r="AD155" s="42">
        <v>15.86</v>
      </c>
      <c r="AE155" s="42">
        <v>4.9399999999999995</v>
      </c>
    </row>
    <row r="156" spans="1:31" x14ac:dyDescent="0.25">
      <c r="A156" s="8">
        <v>9004</v>
      </c>
      <c r="B156" s="1" t="s">
        <v>30</v>
      </c>
      <c r="C156" s="8" t="s">
        <v>33</v>
      </c>
      <c r="D156" s="42">
        <v>1.8622222222222224</v>
      </c>
      <c r="E156" s="42">
        <v>3.8088888888888892</v>
      </c>
      <c r="F156" s="42">
        <v>9.7157884255530558</v>
      </c>
      <c r="G156" s="42">
        <v>11.277712645371919</v>
      </c>
      <c r="H156" s="42">
        <v>14.475830967053042</v>
      </c>
      <c r="I156" s="42">
        <v>19.349801537938323</v>
      </c>
      <c r="J156" s="42">
        <v>20.967009486986072</v>
      </c>
      <c r="K156" s="42">
        <v>22.485408823954288</v>
      </c>
      <c r="L156" s="42">
        <v>26.445776747493934</v>
      </c>
      <c r="M156" s="42"/>
      <c r="N156" s="42"/>
      <c r="O156" s="42"/>
      <c r="P156" s="42"/>
      <c r="Q156" s="42"/>
      <c r="R156" s="42">
        <v>29.941210687882634</v>
      </c>
      <c r="S156" s="42"/>
      <c r="T156" s="42"/>
      <c r="U156" s="42">
        <v>34.155255453762564</v>
      </c>
      <c r="V156" s="42">
        <v>34.912183104815568</v>
      </c>
      <c r="W156" s="42">
        <v>35.67241457181828</v>
      </c>
      <c r="X156" s="42">
        <v>45.606908437991635</v>
      </c>
      <c r="Y156" s="42">
        <v>48.078019549102748</v>
      </c>
      <c r="Z156" s="42"/>
      <c r="AA156" s="42">
        <v>60.989130660213853</v>
      </c>
      <c r="AB156" s="42">
        <v>39</v>
      </c>
      <c r="AC156" s="42">
        <v>0.32072727272727275</v>
      </c>
      <c r="AD156" s="42">
        <v>13.75</v>
      </c>
      <c r="AE156" s="42">
        <v>4.41</v>
      </c>
    </row>
    <row r="157" spans="1:31" x14ac:dyDescent="0.25">
      <c r="A157" s="8">
        <v>9004</v>
      </c>
      <c r="B157" s="1" t="s">
        <v>30</v>
      </c>
      <c r="C157" s="8" t="s">
        <v>34</v>
      </c>
      <c r="D157" s="42">
        <v>1.8622222222222224</v>
      </c>
      <c r="E157" s="42">
        <v>3.8088888888888892</v>
      </c>
      <c r="F157" s="42">
        <v>9.7157884255530558</v>
      </c>
      <c r="G157" s="42">
        <v>14.475830967053042</v>
      </c>
      <c r="H157" s="42">
        <v>15.236447513268653</v>
      </c>
      <c r="I157" s="42">
        <v>19.349801537938323</v>
      </c>
      <c r="J157" s="42">
        <v>20.967009486986072</v>
      </c>
      <c r="K157" s="42">
        <v>24.911846129839443</v>
      </c>
      <c r="L157" s="42">
        <v>27.185104119815691</v>
      </c>
      <c r="M157" s="42">
        <v>29.177756269499273</v>
      </c>
      <c r="N157" s="42"/>
      <c r="O157" s="42"/>
      <c r="P157" s="42"/>
      <c r="Q157" s="42"/>
      <c r="R157" s="42">
        <v>29.941210687882634</v>
      </c>
      <c r="S157" s="42"/>
      <c r="T157" s="42"/>
      <c r="U157" s="42">
        <v>34.155255453762564</v>
      </c>
      <c r="V157" s="42">
        <v>34.912183104815568</v>
      </c>
      <c r="W157" s="42">
        <v>35.67241457181828</v>
      </c>
      <c r="X157" s="42">
        <v>46.446908437991638</v>
      </c>
      <c r="Y157" s="42">
        <v>48.078019549102748</v>
      </c>
      <c r="Z157" s="42"/>
      <c r="AA157" s="42">
        <v>60.989130660213853</v>
      </c>
      <c r="AB157" s="42">
        <v>39</v>
      </c>
      <c r="AC157" s="42">
        <v>9.4899935442220779E-2</v>
      </c>
      <c r="AD157" s="42">
        <v>15.49</v>
      </c>
      <c r="AE157" s="42">
        <v>1.47</v>
      </c>
    </row>
    <row r="158" spans="1:31" x14ac:dyDescent="0.25">
      <c r="A158" s="8">
        <v>9004</v>
      </c>
      <c r="B158" s="1" t="s">
        <v>30</v>
      </c>
      <c r="C158" s="8" t="s">
        <v>35</v>
      </c>
      <c r="D158" s="42">
        <v>1.8622222222222224</v>
      </c>
      <c r="E158" s="42">
        <v>3.8088888888888892</v>
      </c>
      <c r="F158" s="42">
        <v>9.7157884255530558</v>
      </c>
      <c r="G158" s="42">
        <v>14.475830967053042</v>
      </c>
      <c r="H158" s="42">
        <v>15.236447513268653</v>
      </c>
      <c r="I158" s="42">
        <v>19.349801537938323</v>
      </c>
      <c r="J158" s="42">
        <v>20.967009486986072</v>
      </c>
      <c r="K158" s="42">
        <v>23.289987504818363</v>
      </c>
      <c r="L158" s="42">
        <v>24.911846129839443</v>
      </c>
      <c r="M158" s="42">
        <v>37.249698216348307</v>
      </c>
      <c r="N158" s="42"/>
      <c r="O158" s="42"/>
      <c r="P158" s="42"/>
      <c r="Q158" s="42"/>
      <c r="R158" s="42">
        <v>31.296568388661839</v>
      </c>
      <c r="S158" s="42">
        <v>32.6720855621654</v>
      </c>
      <c r="T158" s="42"/>
      <c r="U158" s="42">
        <v>34.155255453762564</v>
      </c>
      <c r="V158" s="42">
        <v>36.457194057368362</v>
      </c>
      <c r="W158" s="42">
        <v>37.249698216348307</v>
      </c>
      <c r="X158" s="42">
        <v>46.446908437991638</v>
      </c>
      <c r="Y158" s="42">
        <v>48.078019549102748</v>
      </c>
      <c r="Z158" s="42">
        <v>58.606908437991635</v>
      </c>
      <c r="AA158" s="42">
        <v>60.989130660213853</v>
      </c>
      <c r="AB158" s="42">
        <v>37</v>
      </c>
      <c r="AC158" s="42">
        <v>3.8272816486751723E-2</v>
      </c>
      <c r="AD158" s="42">
        <v>10.19</v>
      </c>
      <c r="AE158" s="42">
        <v>0.39</v>
      </c>
    </row>
    <row r="159" spans="1:31" x14ac:dyDescent="0.25">
      <c r="A159" s="8">
        <v>9005</v>
      </c>
      <c r="B159" s="1" t="s">
        <v>30</v>
      </c>
      <c r="C159" s="8" t="s">
        <v>31</v>
      </c>
      <c r="D159" s="42">
        <v>1.8622222222222224</v>
      </c>
      <c r="E159" s="42">
        <v>3.8088888888888892</v>
      </c>
      <c r="F159" s="42">
        <v>9.7157884255530558</v>
      </c>
      <c r="G159" s="42">
        <v>14.475830967053042</v>
      </c>
      <c r="H159" s="42">
        <v>15.236447513268653</v>
      </c>
      <c r="I159" s="42">
        <v>17.707917084150552</v>
      </c>
      <c r="J159" s="42">
        <v>19.349801537938323</v>
      </c>
      <c r="K159" s="42">
        <v>23.289987504818363</v>
      </c>
      <c r="L159" s="42">
        <v>24.911846129839443</v>
      </c>
      <c r="M159" s="42">
        <v>26.445776747493934</v>
      </c>
      <c r="N159" s="42">
        <v>27.846648716779033</v>
      </c>
      <c r="O159" s="42">
        <v>29.177756269499273</v>
      </c>
      <c r="P159" s="42">
        <v>37.249698216348307</v>
      </c>
      <c r="Q159" s="42">
        <v>38.86245743989344</v>
      </c>
      <c r="R159" s="42">
        <v>28.486519673946017</v>
      </c>
      <c r="S159" s="42">
        <v>30.683210476401854</v>
      </c>
      <c r="T159" s="42">
        <v>32.6720855621654</v>
      </c>
      <c r="U159" s="42"/>
      <c r="V159" s="42">
        <v>33.418344204060112</v>
      </c>
      <c r="W159" s="42">
        <v>34.155255453762564</v>
      </c>
      <c r="X159" s="42">
        <v>44.758019549102748</v>
      </c>
      <c r="Y159" s="42">
        <v>48.078019549102748</v>
      </c>
      <c r="Z159" s="42">
        <v>49.749130660213858</v>
      </c>
      <c r="AA159" s="42">
        <v>60.989130660213853</v>
      </c>
      <c r="AB159" s="42">
        <v>41</v>
      </c>
      <c r="AC159" s="42">
        <v>0.29475587703435802</v>
      </c>
      <c r="AD159" s="42">
        <v>11.06</v>
      </c>
      <c r="AE159" s="42">
        <v>3.26</v>
      </c>
    </row>
    <row r="160" spans="1:31" x14ac:dyDescent="0.25">
      <c r="A160" s="8">
        <v>9005</v>
      </c>
      <c r="B160" s="1" t="s">
        <v>30</v>
      </c>
      <c r="C160" s="8" t="s">
        <v>32</v>
      </c>
      <c r="D160" s="42">
        <v>1.8622222222222224</v>
      </c>
      <c r="E160" s="42">
        <v>3.8088888888888892</v>
      </c>
      <c r="F160" s="42">
        <v>9.7157884255530558</v>
      </c>
      <c r="G160" s="42">
        <v>14.475830967053042</v>
      </c>
      <c r="H160" s="42">
        <v>16.048962020813175</v>
      </c>
      <c r="I160" s="42">
        <v>19.349801537938323</v>
      </c>
      <c r="J160" s="42">
        <v>20.967009486986072</v>
      </c>
      <c r="K160" s="42">
        <v>22.485408823954288</v>
      </c>
      <c r="L160" s="42">
        <v>26.445776747493934</v>
      </c>
      <c r="M160" s="42">
        <v>29.941210687882634</v>
      </c>
      <c r="N160" s="42">
        <v>29.941210687882634</v>
      </c>
      <c r="O160" s="42">
        <v>30.683210476401854</v>
      </c>
      <c r="P160" s="42">
        <v>32.6720855621654</v>
      </c>
      <c r="Q160" s="42">
        <v>37.249698216348307</v>
      </c>
      <c r="R160" s="42">
        <v>31.296568388661839</v>
      </c>
      <c r="S160" s="42">
        <v>32.6720855621654</v>
      </c>
      <c r="T160" s="42"/>
      <c r="U160" s="42">
        <v>34.155255453762564</v>
      </c>
      <c r="V160" s="42">
        <v>34.912183104815568</v>
      </c>
      <c r="W160" s="42">
        <v>35.67241457181828</v>
      </c>
      <c r="X160" s="42">
        <v>45.606908437991635</v>
      </c>
      <c r="Y160" s="42">
        <v>48.078019549102748</v>
      </c>
      <c r="Z160" s="42">
        <v>54.00690843799164</v>
      </c>
      <c r="AA160" s="42">
        <v>60.989130660213853</v>
      </c>
      <c r="AB160" s="42">
        <v>37</v>
      </c>
      <c r="AC160" s="42">
        <v>0.18563188253801782</v>
      </c>
      <c r="AD160" s="42">
        <v>19.07</v>
      </c>
      <c r="AE160" s="42">
        <v>3.54</v>
      </c>
    </row>
    <row r="161" spans="1:31" x14ac:dyDescent="0.25">
      <c r="A161" s="8">
        <v>9005</v>
      </c>
      <c r="B161" s="1" t="s">
        <v>30</v>
      </c>
      <c r="C161" s="8" t="s">
        <v>33</v>
      </c>
      <c r="D161" s="42">
        <v>1.8622222222222224</v>
      </c>
      <c r="E161" s="42">
        <v>3.8088888888888892</v>
      </c>
      <c r="F161" s="42">
        <v>9.7157884255530558</v>
      </c>
      <c r="G161" s="42">
        <v>14.475830967053042</v>
      </c>
      <c r="H161" s="42">
        <v>16.048962020813175</v>
      </c>
      <c r="I161" s="42">
        <v>19.349801537938323</v>
      </c>
      <c r="J161" s="42">
        <v>22.485408823954288</v>
      </c>
      <c r="K161" s="42">
        <v>24.911846129839443</v>
      </c>
      <c r="L161" s="42">
        <v>26.445776747493934</v>
      </c>
      <c r="M161" s="42">
        <v>27.846648716779033</v>
      </c>
      <c r="N161" s="42">
        <v>29.177756269499273</v>
      </c>
      <c r="O161" s="42">
        <v>37.249698216348307</v>
      </c>
      <c r="P161" s="42"/>
      <c r="Q161" s="42"/>
      <c r="R161" s="42">
        <v>31.296568388661839</v>
      </c>
      <c r="S161" s="42">
        <v>32.6720855621654</v>
      </c>
      <c r="T161" s="42">
        <v>34.155255453762564</v>
      </c>
      <c r="U161" s="42"/>
      <c r="V161" s="42">
        <v>34.912183104815568</v>
      </c>
      <c r="W161" s="42">
        <v>35.67241457181828</v>
      </c>
      <c r="X161" s="42">
        <v>45.606908437991635</v>
      </c>
      <c r="Y161" s="42">
        <v>48.078019549102748</v>
      </c>
      <c r="Z161" s="42">
        <v>60.989130660213853</v>
      </c>
      <c r="AA161" s="42">
        <v>60.989130660213853</v>
      </c>
      <c r="AB161" s="42">
        <v>37</v>
      </c>
      <c r="AC161" s="42">
        <v>0.30535966149506349</v>
      </c>
      <c r="AD161" s="42">
        <v>14.18</v>
      </c>
      <c r="AE161" s="42">
        <v>4.33</v>
      </c>
    </row>
    <row r="162" spans="1:31" x14ac:dyDescent="0.25">
      <c r="A162" s="8">
        <v>9005</v>
      </c>
      <c r="B162" s="1" t="s">
        <v>30</v>
      </c>
      <c r="C162" s="8" t="s">
        <v>34</v>
      </c>
      <c r="D162" s="42">
        <v>1.8622222222222224</v>
      </c>
      <c r="E162" s="42">
        <v>3.8088888888888892</v>
      </c>
      <c r="F162" s="42">
        <v>9.7157884255530558</v>
      </c>
      <c r="G162" s="42">
        <v>14.475830967053042</v>
      </c>
      <c r="H162" s="42">
        <v>15.236447513268653</v>
      </c>
      <c r="I162" s="42">
        <v>19.349801537938323</v>
      </c>
      <c r="J162" s="42">
        <v>20.967009486986072</v>
      </c>
      <c r="K162" s="42">
        <v>23.289987504818363</v>
      </c>
      <c r="L162" s="42">
        <v>24.911846129839443</v>
      </c>
      <c r="M162" s="42">
        <v>26.445776747493934</v>
      </c>
      <c r="N162" s="42">
        <v>26.445776747493934</v>
      </c>
      <c r="O162" s="42">
        <v>29.177756269499273</v>
      </c>
      <c r="P162" s="42">
        <v>32.6720855621654</v>
      </c>
      <c r="Q162" s="42"/>
      <c r="R162" s="42">
        <v>28.486519673946017</v>
      </c>
      <c r="S162" s="42">
        <v>30.683210476401854</v>
      </c>
      <c r="T162" s="42">
        <v>32.6720855621654</v>
      </c>
      <c r="U162" s="42"/>
      <c r="V162" s="42">
        <v>33.418344204060112</v>
      </c>
      <c r="W162" s="42">
        <v>34.155255453762564</v>
      </c>
      <c r="X162" s="42">
        <v>45.606908437991635</v>
      </c>
      <c r="Y162" s="42">
        <v>48.078019549102748</v>
      </c>
      <c r="Z162" s="42">
        <v>58.606908437991635</v>
      </c>
      <c r="AA162" s="42">
        <v>60.989130660213853</v>
      </c>
      <c r="AB162" s="42">
        <v>41</v>
      </c>
      <c r="AC162" s="42">
        <v>0.28917197452229298</v>
      </c>
      <c r="AD162" s="42">
        <v>15.7</v>
      </c>
      <c r="AE162" s="42">
        <v>4.54</v>
      </c>
    </row>
    <row r="163" spans="1:31" x14ac:dyDescent="0.25">
      <c r="A163" s="8">
        <v>9011</v>
      </c>
      <c r="B163" s="18" t="s">
        <v>30</v>
      </c>
      <c r="C163" s="8" t="s">
        <v>31</v>
      </c>
      <c r="D163" s="42">
        <v>1.8622222222222224</v>
      </c>
      <c r="E163" s="42">
        <v>3.8088888888888892</v>
      </c>
      <c r="F163" s="42">
        <v>9.7157884255530558</v>
      </c>
      <c r="G163" s="42">
        <v>14.475830967053042</v>
      </c>
      <c r="H163" s="42">
        <v>17.707917084150552</v>
      </c>
      <c r="I163" s="42">
        <v>19.349801537938323</v>
      </c>
      <c r="J163" s="42">
        <v>22.485408823954288</v>
      </c>
      <c r="K163" s="42">
        <v>24.911846129839443</v>
      </c>
      <c r="L163" s="42">
        <v>29.177756269499273</v>
      </c>
      <c r="M163" s="42"/>
      <c r="N163" s="42"/>
      <c r="O163" s="42"/>
      <c r="P163" s="42"/>
      <c r="Q163" s="42"/>
      <c r="R163" s="42">
        <v>28.486519673946017</v>
      </c>
      <c r="S163" s="42">
        <v>30.683210476401854</v>
      </c>
      <c r="T163" s="42">
        <v>32.6720855621654</v>
      </c>
      <c r="U163" s="42"/>
      <c r="V163" s="42">
        <v>33.418344204060112</v>
      </c>
      <c r="W163" s="42">
        <v>34.155255453762564</v>
      </c>
      <c r="X163" s="42">
        <v>45.606908437991635</v>
      </c>
      <c r="Y163" s="42">
        <v>48.078019549102748</v>
      </c>
      <c r="Z163" s="42">
        <v>54.00690843799164</v>
      </c>
      <c r="AA163" s="42">
        <v>60.989130660213853</v>
      </c>
      <c r="AB163" s="42">
        <v>41</v>
      </c>
      <c r="AC163" s="42">
        <v>0.36961628817541109</v>
      </c>
      <c r="AD163" s="42">
        <v>12.77</v>
      </c>
      <c r="AE163" s="42">
        <v>4.72</v>
      </c>
    </row>
    <row r="164" spans="1:31" x14ac:dyDescent="0.25">
      <c r="A164" s="8">
        <v>9011</v>
      </c>
      <c r="B164" s="18" t="s">
        <v>30</v>
      </c>
      <c r="C164" s="8" t="s">
        <v>32</v>
      </c>
      <c r="D164" s="42">
        <v>1.8622222222222224</v>
      </c>
      <c r="E164" s="42">
        <v>3.8088888888888892</v>
      </c>
      <c r="F164" s="42">
        <v>9.7157884255530558</v>
      </c>
      <c r="G164" s="42">
        <v>11.277712645371919</v>
      </c>
      <c r="H164" s="42">
        <v>14.475830967053042</v>
      </c>
      <c r="I164" s="42">
        <v>16.048962020813175</v>
      </c>
      <c r="J164" s="42">
        <v>20.967009486986072</v>
      </c>
      <c r="K164" s="42">
        <v>22.485408823954288</v>
      </c>
      <c r="L164" s="42">
        <v>24.911846129839443</v>
      </c>
      <c r="M164" s="42">
        <v>25.725299707128169</v>
      </c>
      <c r="N164" s="42">
        <v>26.445776747493934</v>
      </c>
      <c r="O164" s="42">
        <v>27.846648716779033</v>
      </c>
      <c r="P164" s="42">
        <v>27.846648716779033</v>
      </c>
      <c r="Q164" s="42">
        <v>29.177756269499273</v>
      </c>
      <c r="R164" s="42">
        <v>28.486519673946017</v>
      </c>
      <c r="S164" s="42">
        <v>30.683210476401854</v>
      </c>
      <c r="T164" s="42">
        <v>32.6720855621654</v>
      </c>
      <c r="U164" s="42"/>
      <c r="V164" s="42">
        <v>33.418344204060112</v>
      </c>
      <c r="W164" s="42">
        <v>34.155255453762564</v>
      </c>
      <c r="X164" s="42">
        <v>44.758019549102748</v>
      </c>
      <c r="Y164" s="42">
        <v>48.078019549102748</v>
      </c>
      <c r="Z164" s="42">
        <v>58.606908437991635</v>
      </c>
      <c r="AA164" s="42">
        <v>60.989130660213853</v>
      </c>
      <c r="AB164" s="42">
        <v>41</v>
      </c>
      <c r="AC164" s="42">
        <v>0.25622775800711745</v>
      </c>
      <c r="AD164" s="42">
        <v>14.05</v>
      </c>
      <c r="AE164" s="42">
        <v>3.6</v>
      </c>
    </row>
    <row r="165" spans="1:31" x14ac:dyDescent="0.25">
      <c r="A165" s="8">
        <v>9011</v>
      </c>
      <c r="B165" s="18" t="s">
        <v>30</v>
      </c>
      <c r="C165" s="8" t="s">
        <v>33</v>
      </c>
      <c r="D165" s="42">
        <v>1.8622222222222224</v>
      </c>
      <c r="E165" s="42">
        <v>3.8088888888888892</v>
      </c>
      <c r="F165" s="42">
        <v>9.7157884255530558</v>
      </c>
      <c r="G165" s="42">
        <v>14.475830967053042</v>
      </c>
      <c r="H165" s="42">
        <v>16.048962020813175</v>
      </c>
      <c r="I165" s="42">
        <v>19.349801537938323</v>
      </c>
      <c r="J165" s="42">
        <v>22.485408823954288</v>
      </c>
      <c r="K165" s="42">
        <v>26.445776747493934</v>
      </c>
      <c r="L165" s="42">
        <v>27.185104119815691</v>
      </c>
      <c r="M165" s="42">
        <v>30.683210476401854</v>
      </c>
      <c r="N165" s="42">
        <v>37.249698216348307</v>
      </c>
      <c r="O165" s="42"/>
      <c r="P165" s="42"/>
      <c r="Q165" s="42"/>
      <c r="R165" s="42">
        <v>29.941210687882634</v>
      </c>
      <c r="S165" s="42">
        <v>32.6720855621654</v>
      </c>
      <c r="T165" s="42"/>
      <c r="U165" s="42">
        <v>34.155255453762564</v>
      </c>
      <c r="V165" s="42">
        <v>34.912183104815568</v>
      </c>
      <c r="W165" s="42">
        <v>35.67241457181828</v>
      </c>
      <c r="X165" s="42">
        <v>47.264686215769416</v>
      </c>
      <c r="Y165" s="42">
        <v>48.078019549102748</v>
      </c>
      <c r="Z165" s="42">
        <v>58.606908437991635</v>
      </c>
      <c r="AA165" s="42">
        <v>60.989130660213853</v>
      </c>
      <c r="AB165" s="42">
        <v>39</v>
      </c>
      <c r="AC165" s="42">
        <v>0.44905130007027405</v>
      </c>
      <c r="AD165" s="42">
        <v>14.23</v>
      </c>
      <c r="AE165" s="42">
        <v>6.39</v>
      </c>
    </row>
    <row r="166" spans="1:31" x14ac:dyDescent="0.25">
      <c r="A166" s="8">
        <v>9011</v>
      </c>
      <c r="B166" s="18" t="s">
        <v>30</v>
      </c>
      <c r="C166" s="8" t="s">
        <v>34</v>
      </c>
      <c r="D166" s="42">
        <v>1.8622222222222224</v>
      </c>
      <c r="E166" s="42">
        <v>3.8088888888888892</v>
      </c>
      <c r="F166" s="42">
        <v>9.7157884255530558</v>
      </c>
      <c r="G166" s="42">
        <v>14.475830967053042</v>
      </c>
      <c r="H166" s="42">
        <v>16.048962020813175</v>
      </c>
      <c r="I166" s="42">
        <v>16.048962020813175</v>
      </c>
      <c r="J166" s="42">
        <v>19.349801537938323</v>
      </c>
      <c r="K166" s="42">
        <v>22.485408823954288</v>
      </c>
      <c r="L166" s="42">
        <v>26.445776747493934</v>
      </c>
      <c r="M166" s="42">
        <v>26.445776747493934</v>
      </c>
      <c r="N166" s="42">
        <v>29.177756269499273</v>
      </c>
      <c r="O166" s="42">
        <v>32.6720855621654</v>
      </c>
      <c r="P166" s="42"/>
      <c r="Q166" s="42"/>
      <c r="R166" s="42">
        <v>28.486519673946017</v>
      </c>
      <c r="S166" s="42">
        <v>30.683210476401854</v>
      </c>
      <c r="T166" s="42">
        <v>32.6720855621654</v>
      </c>
      <c r="U166" s="42"/>
      <c r="V166" s="42">
        <v>33.418344204060112</v>
      </c>
      <c r="W166" s="42">
        <v>34.155255453762564</v>
      </c>
      <c r="X166" s="42">
        <v>44.758019549102748</v>
      </c>
      <c r="Y166" s="42">
        <v>48.078019549102748</v>
      </c>
      <c r="Z166" s="42">
        <v>54.00690843799164</v>
      </c>
      <c r="AA166" s="42">
        <v>60.989130660213853</v>
      </c>
      <c r="AB166" s="42">
        <v>41</v>
      </c>
      <c r="AC166" s="42">
        <v>0.30513595166163143</v>
      </c>
      <c r="AD166" s="42">
        <v>13.24</v>
      </c>
      <c r="AE166" s="42">
        <v>4.04</v>
      </c>
    </row>
    <row r="167" spans="1:31" x14ac:dyDescent="0.25">
      <c r="A167" s="8">
        <v>9011</v>
      </c>
      <c r="B167" s="18" t="s">
        <v>30</v>
      </c>
      <c r="C167" s="8" t="s">
        <v>35</v>
      </c>
      <c r="D167" s="42">
        <v>1.8622222222222224</v>
      </c>
      <c r="E167" s="42">
        <v>3.8088888888888892</v>
      </c>
      <c r="F167" s="42">
        <v>9.7157884255530558</v>
      </c>
      <c r="G167" s="42">
        <v>15.236447513268653</v>
      </c>
      <c r="H167" s="42">
        <v>16.875303896571054</v>
      </c>
      <c r="I167" s="42">
        <v>19.349801537938323</v>
      </c>
      <c r="J167" s="42">
        <v>20.967009486986072</v>
      </c>
      <c r="K167" s="42">
        <v>22.485408823954288</v>
      </c>
      <c r="L167" s="42">
        <v>24.911846129839443</v>
      </c>
      <c r="M167" s="42">
        <v>25.725299707128169</v>
      </c>
      <c r="N167" s="42">
        <v>26.445776747493934</v>
      </c>
      <c r="O167" s="42">
        <v>37.249698216348307</v>
      </c>
      <c r="P167" s="42"/>
      <c r="Q167" s="42"/>
      <c r="R167" s="42">
        <v>29.177756269499273</v>
      </c>
      <c r="S167" s="42">
        <v>30.683210476401854</v>
      </c>
      <c r="T167" s="42">
        <v>32.6720855621654</v>
      </c>
      <c r="U167" s="42"/>
      <c r="V167" s="42">
        <v>33.418344204060112</v>
      </c>
      <c r="W167" s="42">
        <v>34.155255453762564</v>
      </c>
      <c r="X167" s="42">
        <v>44.758019549102748</v>
      </c>
      <c r="Y167" s="42">
        <v>48.078019549102748</v>
      </c>
      <c r="Z167" s="42">
        <v>54.00690843799164</v>
      </c>
      <c r="AA167" s="42">
        <v>60.989130660213853</v>
      </c>
      <c r="AB167" s="42">
        <v>40</v>
      </c>
      <c r="AC167" s="42">
        <v>0.30900621118012422</v>
      </c>
      <c r="AD167" s="42">
        <v>12.88</v>
      </c>
      <c r="AE167" s="42">
        <v>3.98</v>
      </c>
    </row>
    <row r="168" spans="1:31" x14ac:dyDescent="0.25">
      <c r="A168" s="8"/>
      <c r="B168" s="18"/>
      <c r="C168" s="8"/>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row>
    <row r="169" spans="1:31" x14ac:dyDescent="0.25">
      <c r="D169" s="95" t="s">
        <v>194</v>
      </c>
      <c r="E169" s="95" t="s">
        <v>195</v>
      </c>
      <c r="F169" s="95" t="s">
        <v>196</v>
      </c>
      <c r="G169" s="95" t="s">
        <v>197</v>
      </c>
      <c r="H169" s="95" t="s">
        <v>198</v>
      </c>
      <c r="I169" s="95" t="s">
        <v>199</v>
      </c>
      <c r="J169" s="95" t="s">
        <v>200</v>
      </c>
      <c r="K169" s="95" t="s">
        <v>201</v>
      </c>
      <c r="L169" s="95" t="s">
        <v>202</v>
      </c>
      <c r="M169" s="95" t="s">
        <v>203</v>
      </c>
      <c r="N169" s="95" t="s">
        <v>204</v>
      </c>
      <c r="O169" s="95" t="s">
        <v>205</v>
      </c>
      <c r="P169" s="95" t="s">
        <v>206</v>
      </c>
      <c r="Q169" s="95" t="s">
        <v>207</v>
      </c>
      <c r="R169" s="95" t="s">
        <v>208</v>
      </c>
      <c r="S169" s="154"/>
      <c r="T169" s="95" t="s">
        <v>209</v>
      </c>
      <c r="V169" s="95" t="s">
        <v>210</v>
      </c>
      <c r="W169" s="95" t="s">
        <v>211</v>
      </c>
      <c r="X169" s="95" t="s">
        <v>212</v>
      </c>
      <c r="Y169" s="95" t="s">
        <v>215</v>
      </c>
      <c r="Z169" s="95" t="s">
        <v>213</v>
      </c>
      <c r="AA169" s="95" t="s">
        <v>214</v>
      </c>
      <c r="AB169" s="154"/>
      <c r="AC169" s="154"/>
      <c r="AD169" s="154"/>
      <c r="AE169" s="154"/>
    </row>
    <row r="170" spans="1:31" x14ac:dyDescent="0.25">
      <c r="C170" t="s">
        <v>1</v>
      </c>
      <c r="D170" s="96" t="s">
        <v>156</v>
      </c>
      <c r="E170" s="96" t="s">
        <v>157</v>
      </c>
      <c r="F170" s="96" t="s">
        <v>158</v>
      </c>
      <c r="G170" s="96" t="s">
        <v>159</v>
      </c>
      <c r="H170" s="96" t="s">
        <v>160</v>
      </c>
      <c r="I170" s="96" t="s">
        <v>161</v>
      </c>
      <c r="J170" s="96" t="s">
        <v>162</v>
      </c>
      <c r="K170" s="96" t="s">
        <v>163</v>
      </c>
      <c r="L170" s="96" t="s">
        <v>164</v>
      </c>
      <c r="M170" s="96" t="s">
        <v>165</v>
      </c>
      <c r="N170" s="96" t="s">
        <v>166</v>
      </c>
      <c r="O170" s="96" t="s">
        <v>167</v>
      </c>
      <c r="P170" s="96" t="s">
        <v>168</v>
      </c>
      <c r="Q170" s="96" t="s">
        <v>169</v>
      </c>
      <c r="R170" s="96" t="s">
        <v>170</v>
      </c>
      <c r="S170" s="77" t="s">
        <v>178</v>
      </c>
      <c r="T170" s="96" t="s">
        <v>179</v>
      </c>
      <c r="U170" s="46" t="s">
        <v>180</v>
      </c>
      <c r="V170" s="96" t="s">
        <v>181</v>
      </c>
      <c r="W170" s="96" t="s">
        <v>182</v>
      </c>
      <c r="X170" s="96" t="s">
        <v>184</v>
      </c>
      <c r="Y170" s="96" t="s">
        <v>237</v>
      </c>
      <c r="Z170" s="96" t="s">
        <v>185</v>
      </c>
      <c r="AA170" s="96" t="s">
        <v>238</v>
      </c>
      <c r="AB170" s="97" t="s">
        <v>187</v>
      </c>
      <c r="AC170" s="97" t="s">
        <v>18</v>
      </c>
      <c r="AD170" s="97" t="s">
        <v>12</v>
      </c>
      <c r="AE170" s="97" t="s">
        <v>17</v>
      </c>
    </row>
    <row r="171" spans="1:31" x14ac:dyDescent="0.25">
      <c r="C171" s="1" t="s">
        <v>23</v>
      </c>
      <c r="D171" s="155">
        <f>AVERAGE('2019 data-BD'!D115:D127)</f>
        <v>1.8622222222222222</v>
      </c>
      <c r="E171" s="155">
        <f>AVERAGE('2019 data-BD'!E115:E127)</f>
        <v>3.8088888888888879</v>
      </c>
      <c r="F171" s="155">
        <f>AVERAGE('2019 data-BD'!F115:F127)</f>
        <v>8.9823092728835583</v>
      </c>
      <c r="G171" s="155">
        <f>AVERAGE('2019 data-BD'!G115:G127)</f>
        <v>14.475830967053042</v>
      </c>
      <c r="H171" s="155">
        <f>AVERAGE('2019 data-BD'!H115:H127)</f>
        <v>15.991680296886416</v>
      </c>
      <c r="I171" s="155">
        <f>AVERAGE('2019 data-BD'!I115:I127)</f>
        <v>18.84270812871593</v>
      </c>
      <c r="J171" s="155">
        <f>AVERAGE('2019 data-BD'!J115:J127)</f>
        <v>22.251808925959175</v>
      </c>
      <c r="K171" s="155">
        <f>AVERAGE('2019 data-BD'!K115:K127)</f>
        <v>25.266062726634338</v>
      </c>
      <c r="L171" s="155">
        <f>AVERAGE('2019 data-BD'!L115:L127)</f>
        <v>28.142758271550871</v>
      </c>
      <c r="M171" s="155">
        <f>AVERAGE('2019 data-BD'!M115:M127)</f>
        <v>34.376976916957005</v>
      </c>
      <c r="N171" s="155">
        <f>AVERAGE('2019 data-BD'!N115:N127)</f>
        <v>35.250882729612293</v>
      </c>
      <c r="O171" s="155">
        <f>AVERAGE('2019 data-BD'!O115:O127)</f>
        <v>32.6720855621654</v>
      </c>
      <c r="P171" s="155"/>
      <c r="Q171" s="155"/>
      <c r="R171" s="155">
        <f>AVERAGE('2019 data-BD'!R115:R127)</f>
        <v>28.431540377647767</v>
      </c>
      <c r="S171" s="155">
        <f>AVERAGE('2019 data-BD'!S115:S127)</f>
        <v>30.328640256449003</v>
      </c>
      <c r="T171" s="155">
        <f>AVERAGE('2019 data-BD'!T115:T127)</f>
        <v>32.716036872567003</v>
      </c>
      <c r="U171" s="155">
        <f>AVERAGE('2019 data-BD'!U115:U127)</f>
        <v>33.256891539211985</v>
      </c>
      <c r="V171" s="155">
        <f>AVERAGE('2019 data-BD'!V115:V127)</f>
        <v>34.903713051249028</v>
      </c>
      <c r="W171" s="155">
        <f>AVERAGE('2019 data-BD'!W115:W127)</f>
        <v>35.596153592021032</v>
      </c>
      <c r="X171" s="155">
        <f>AVERAGE('2019 data-BD'!X115:X127)</f>
        <v>45.663547257670515</v>
      </c>
      <c r="Y171" s="155">
        <f>AVERAGE('2019 data-BD'!Y115:Y127)</f>
        <v>48.078019549102741</v>
      </c>
      <c r="Z171" s="155">
        <f>AVERAGE('2019 data-BD'!Z115:Z127)</f>
        <v>52.669130660213867</v>
      </c>
      <c r="AA171" s="155">
        <f>AVERAGE('2019 data-BD'!AA115:AA127)</f>
        <v>60.989130660213853</v>
      </c>
      <c r="AB171" s="155">
        <f>AVERAGE('2019 data-BD'!AB115:AB127)</f>
        <v>41.153846153846153</v>
      </c>
      <c r="AC171" s="155">
        <f>AVERAGE('2019 data-BD'!AC115:AC127)</f>
        <v>0.3835319177920502</v>
      </c>
      <c r="AD171" s="155">
        <f>AVERAGE('2019 data-BD'!AD115:AD127)</f>
        <v>12.89846153846154</v>
      </c>
      <c r="AE171" s="155">
        <f>AVERAGE('2019 data-BD'!AE115:AE127)</f>
        <v>4.8361538461538451</v>
      </c>
    </row>
    <row r="172" spans="1:31" x14ac:dyDescent="0.25">
      <c r="C172" s="1" t="s">
        <v>28</v>
      </c>
      <c r="D172" s="155">
        <f>AVERAGE('2019 data-BD'!D128:D141)</f>
        <v>1.8622222222222222</v>
      </c>
      <c r="E172" s="155">
        <f>AVERAGE('2019 data-BD'!E128:E141)</f>
        <v>3.8088888888888879</v>
      </c>
      <c r="F172" s="155">
        <f>AVERAGE('2019 data-BD'!F128:F141)</f>
        <v>9.4538315853139494</v>
      </c>
      <c r="G172" s="155">
        <f>AVERAGE('2019 data-BD'!G128:G141)</f>
        <v>14.356053450678047</v>
      </c>
      <c r="H172" s="155">
        <f>AVERAGE('2019 data-BD'!H128:H141)</f>
        <v>16.413545685400994</v>
      </c>
      <c r="I172" s="155">
        <f>AVERAGE('2019 data-BD'!I128:I141)</f>
        <v>18.525877374309466</v>
      </c>
      <c r="J172" s="155">
        <f>AVERAGE('2019 data-BD'!J128:J141)</f>
        <v>21.837445928830949</v>
      </c>
      <c r="K172" s="155">
        <f>AVERAGE('2019 data-BD'!K128:K141)</f>
        <v>24.315583656938063</v>
      </c>
      <c r="L172" s="155">
        <f>AVERAGE('2019 data-BD'!L128:L141)</f>
        <v>26.736518225637194</v>
      </c>
      <c r="M172" s="155">
        <f>AVERAGE('2019 data-BD'!M128:M141)</f>
        <v>28.439264071440025</v>
      </c>
      <c r="N172" s="155">
        <f>AVERAGE('2019 data-BD'!N128:N141)</f>
        <v>31.470056218432969</v>
      </c>
      <c r="O172" s="155">
        <f>AVERAGE('2019 data-BD'!O128:O141)</f>
        <v>32.923599619633194</v>
      </c>
      <c r="P172" s="155">
        <f>AVERAGE('2019 data-BD'!P128:P141)</f>
        <v>30.924920915832338</v>
      </c>
      <c r="Q172" s="155"/>
      <c r="R172" s="155">
        <f>AVERAGE('2019 data-BD'!R128:R141)</f>
        <v>29.42789476210913</v>
      </c>
      <c r="S172" s="155">
        <f>AVERAGE('2019 data-BD'!S128:S141)</f>
        <v>30.85740126470434</v>
      </c>
      <c r="T172" s="155">
        <f>AVERAGE('2019 data-BD'!T128:T141)</f>
        <v>32.557230595094495</v>
      </c>
      <c r="U172" s="155">
        <f>AVERAGE('2019 data-BD'!U128:U141)</f>
        <v>33.872785669898342</v>
      </c>
      <c r="V172" s="155">
        <f>AVERAGE('2019 data-BD'!V128:V141)</f>
        <v>34.599185356569762</v>
      </c>
      <c r="W172" s="155">
        <f>AVERAGE('2019 data-BD'!W128:W141)</f>
        <v>35.411195643266979</v>
      </c>
      <c r="X172" s="155">
        <f>AVERAGE('2019 data-BD'!X128:X141)</f>
        <v>44.886546927974088</v>
      </c>
      <c r="Y172" s="155">
        <f>AVERAGE('2019 data-BD'!Y128:Y141)</f>
        <v>48.078019549102741</v>
      </c>
      <c r="Z172" s="155">
        <f>AVERAGE('2019 data-BD'!Z128:Z141)</f>
        <v>51.684484195567393</v>
      </c>
      <c r="AA172" s="155">
        <f>AVERAGE('2019 data-BD'!AA128:AA141)</f>
        <v>60.989130660213853</v>
      </c>
      <c r="AB172" s="155">
        <f>AVERAGE('2019 data-BD'!AB128:AB141)</f>
        <v>39.714285714285715</v>
      </c>
      <c r="AC172" s="155">
        <f>AVERAGE('2019 data-BD'!AC128:AC141)</f>
        <v>0.47089207729227506</v>
      </c>
      <c r="AD172" s="155">
        <f>AVERAGE('2019 data-BD'!AD128:AD141)</f>
        <v>12.465714285714284</v>
      </c>
      <c r="AE172" s="155">
        <f>AVERAGE('2019 data-BD'!AE128:AE141)</f>
        <v>5.8807142857142853</v>
      </c>
    </row>
    <row r="173" spans="1:31" x14ac:dyDescent="0.25">
      <c r="C173" s="1" t="s">
        <v>29</v>
      </c>
      <c r="D173" s="155">
        <f>AVERAGE('2019 data-BD'!D142:D153)</f>
        <v>1.8622222222222222</v>
      </c>
      <c r="E173" s="155">
        <f>AVERAGE('2019 data-BD'!E142:E153)</f>
        <v>3.8088888888888879</v>
      </c>
      <c r="F173" s="155">
        <f>AVERAGE('2019 data-BD'!F142:F153)</f>
        <v>9.165679061050934</v>
      </c>
      <c r="G173" s="155">
        <f>AVERAGE('2019 data-BD'!G142:G153)</f>
        <v>14.475830967053042</v>
      </c>
      <c r="H173" s="155">
        <f>AVERAGE('2019 data-BD'!H142:H153)</f>
        <v>15.779276132316115</v>
      </c>
      <c r="I173" s="155">
        <f>AVERAGE('2019 data-BD'!I142:I153)</f>
        <v>19.61933619611295</v>
      </c>
      <c r="J173" s="155">
        <f>AVERAGE('2019 data-BD'!J142:J153)</f>
        <v>21.78854961132129</v>
      </c>
      <c r="K173" s="155">
        <f>AVERAGE('2019 data-BD'!K142:K153)</f>
        <v>24.365528548846147</v>
      </c>
      <c r="L173" s="155">
        <f>AVERAGE('2019 data-BD'!L142:L153)</f>
        <v>26.701787659928851</v>
      </c>
      <c r="M173" s="155">
        <f>AVERAGE('2019 data-BD'!M142:M153)</f>
        <v>29.779286976313983</v>
      </c>
      <c r="N173" s="155">
        <f>AVERAGE('2019 data-BD'!N142:N153)</f>
        <v>30.95755027572427</v>
      </c>
      <c r="O173" s="155">
        <f>AVERAGE('2019 data-BD'!O142:O153)</f>
        <v>37.787284624196687</v>
      </c>
      <c r="P173" s="155"/>
      <c r="Q173" s="155"/>
      <c r="R173" s="155">
        <f>AVERAGE('2019 data-BD'!R142:R153)</f>
        <v>29.165989140238541</v>
      </c>
      <c r="S173" s="155">
        <f>AVERAGE('2019 data-BD'!S142:S153)</f>
        <v>30.859339981099151</v>
      </c>
      <c r="T173" s="155">
        <f>AVERAGE('2019 data-BD'!T142:T153)</f>
        <v>32.559706630128431</v>
      </c>
      <c r="U173" s="155">
        <f>AVERAGE('2019 data-BD'!U142:U153)</f>
        <v>31.666505861630917</v>
      </c>
      <c r="V173" s="155">
        <f>AVERAGE('2019 data-BD'!V142:V153)</f>
        <v>34.048895210115099</v>
      </c>
      <c r="W173" s="155">
        <f>AVERAGE('2019 data-BD'!W142:W153)</f>
        <v>34.861939449156516</v>
      </c>
      <c r="X173" s="155">
        <f>AVERAGE('2019 data-BD'!X142:X153)</f>
        <v>45.383956330238846</v>
      </c>
      <c r="Y173" s="155">
        <f>AVERAGE('2019 data-BD'!Y142:Y153)</f>
        <v>48.078019549102748</v>
      </c>
      <c r="Z173" s="155">
        <f>AVERAGE('2019 data-BD'!Z142:Z153)</f>
        <v>53.062019549102743</v>
      </c>
      <c r="AA173" s="155">
        <f>AVERAGE('2019 data-BD'!AA142:AA153)</f>
        <v>60.989130660213853</v>
      </c>
      <c r="AB173" s="155">
        <f>AVERAGE('2019 data-BD'!AB142:AB153)</f>
        <v>40.083333333333336</v>
      </c>
      <c r="AC173" s="155">
        <f>AVERAGE('2019 data-BD'!AC142:AC153)</f>
        <v>0.18488653620063378</v>
      </c>
      <c r="AD173" s="155">
        <f>AVERAGE('2019 data-BD'!AD142:AD153)</f>
        <v>15.594166666666668</v>
      </c>
      <c r="AE173" s="155">
        <f>AVERAGE('2019 data-BD'!AE142:AE153)</f>
        <v>2.8125</v>
      </c>
    </row>
    <row r="174" spans="1:31" x14ac:dyDescent="0.25">
      <c r="C174" s="1" t="s">
        <v>30</v>
      </c>
      <c r="D174" s="155">
        <f>AVERAGE('2019 data-BD'!D154:D167)</f>
        <v>1.8622222222222222</v>
      </c>
      <c r="E174" s="155">
        <f>AVERAGE('2019 data-BD'!E154:E167)</f>
        <v>3.8088888888888879</v>
      </c>
      <c r="F174" s="155">
        <f>AVERAGE('2019 data-BD'!F154:F167)</f>
        <v>9.7157884255530558</v>
      </c>
      <c r="G174" s="155">
        <f>AVERAGE('2019 data-BD'!G154:G167)</f>
        <v>13.844849651422487</v>
      </c>
      <c r="H174" s="155">
        <f>AVERAGE('2019 data-BD'!H154:H167)</f>
        <v>15.59919996653405</v>
      </c>
      <c r="I174" s="155">
        <f>AVERAGE('2019 data-BD'!I154:I167)</f>
        <v>18.640716176787219</v>
      </c>
      <c r="J174" s="155">
        <f>AVERAGE('2019 data-BD'!J154:J167)</f>
        <v>21.227610258887125</v>
      </c>
      <c r="K174" s="155">
        <f>AVERAGE('2019 data-BD'!K154:K167)</f>
        <v>23.938677633192306</v>
      </c>
      <c r="L174" s="155">
        <f>AVERAGE('2019 data-BD'!L154:L167)</f>
        <v>26.976043265574031</v>
      </c>
      <c r="M174" s="155">
        <f>AVERAGE('2019 data-BD'!M154:M167)</f>
        <v>28.624019117558955</v>
      </c>
      <c r="N174" s="155">
        <f>AVERAGE('2019 data-BD'!N154:N167)</f>
        <v>29.997788735426511</v>
      </c>
      <c r="O174" s="155">
        <f>AVERAGE('2019 data-BD'!O154:O167)</f>
        <v>32.008121961005919</v>
      </c>
      <c r="P174" s="155">
        <f>AVERAGE('2019 data-BD'!P154:P167)</f>
        <v>32.610129514364537</v>
      </c>
      <c r="Q174" s="155">
        <f>AVERAGE('2019 data-BD'!Q154:Q167)</f>
        <v>35.096637308580341</v>
      </c>
      <c r="R174" s="155">
        <f>AVERAGE('2019 data-BD'!R154:R167)</f>
        <v>29.754390781814806</v>
      </c>
      <c r="S174" s="155">
        <f>AVERAGE('2019 data-BD'!S154:S167)</f>
        <v>31.58724460629438</v>
      </c>
      <c r="T174" s="155">
        <f>AVERAGE('2019 data-BD'!T154:T167)</f>
        <v>33.434427911864958</v>
      </c>
      <c r="U174" s="155">
        <f>AVERAGE('2019 data-BD'!U154:U167)</f>
        <v>34.40811530677184</v>
      </c>
      <c r="V174" s="155">
        <f>AVERAGE('2019 data-BD'!V154:V167)</f>
        <v>35.370362861547349</v>
      </c>
      <c r="W174" s="155">
        <f>AVERAGE('2019 data-BD'!W154:W167)</f>
        <v>36.072333548278571</v>
      </c>
      <c r="X174" s="155">
        <f>AVERAGE('2019 data-BD'!X154:X167)</f>
        <v>46.422293053376265</v>
      </c>
      <c r="Y174" s="155">
        <f>AVERAGE('2019 data-BD'!Y154:Y167)</f>
        <v>48.078019549102741</v>
      </c>
      <c r="Z174" s="155">
        <f>AVERAGE('2019 data-BD'!Z154:Z167)</f>
        <v>55.795797326880539</v>
      </c>
      <c r="AA174" s="155">
        <f>AVERAGE('2019 data-BD'!AA154:AA167)</f>
        <v>60.989130660213853</v>
      </c>
      <c r="AB174" s="155">
        <f>AVERAGE('2019 data-BD'!AB154:AB167)</f>
        <v>39.214285714285715</v>
      </c>
      <c r="AC174" s="155">
        <f>AVERAGE('2019 data-BD'!AC154:AC167)</f>
        <v>0.2632571360874959</v>
      </c>
      <c r="AD174" s="155">
        <f>AVERAGE('2019 data-BD'!AD154:AD167)</f>
        <v>14.304285714285715</v>
      </c>
      <c r="AE174" s="155">
        <f>AVERAGE('2019 data-BD'!AE154:AE167)</f>
        <v>3.7421428571428565</v>
      </c>
    </row>
    <row r="175" spans="1:31" x14ac:dyDescent="0.25">
      <c r="D175"/>
      <c r="E175" s="79"/>
      <c r="F175"/>
      <c r="G175"/>
      <c r="H175"/>
    </row>
    <row r="176" spans="1:31" x14ac:dyDescent="0.25">
      <c r="C176" s="99"/>
      <c r="D176" s="99" t="s">
        <v>254</v>
      </c>
      <c r="E176" s="99" t="s">
        <v>308</v>
      </c>
      <c r="F176" s="99"/>
      <c r="G176" s="99" t="s">
        <v>255</v>
      </c>
      <c r="H176" s="99" t="s">
        <v>256</v>
      </c>
      <c r="I176" s="99" t="s">
        <v>257</v>
      </c>
      <c r="J176" s="99" t="s">
        <v>258</v>
      </c>
      <c r="L176" s="99"/>
      <c r="M176" s="99"/>
      <c r="N176" s="99"/>
      <c r="O176" s="99"/>
      <c r="P176" s="99"/>
    </row>
    <row r="177" spans="1:31" x14ac:dyDescent="0.25">
      <c r="C177" s="103" t="s">
        <v>1</v>
      </c>
      <c r="D177" s="100" t="s">
        <v>319</v>
      </c>
      <c r="E177" s="99"/>
      <c r="F177" s="99"/>
      <c r="G177" s="100" t="s">
        <v>320</v>
      </c>
      <c r="H177" s="100" t="s">
        <v>321</v>
      </c>
      <c r="I177" s="100" t="s">
        <v>322</v>
      </c>
      <c r="J177" s="100" t="s">
        <v>323</v>
      </c>
      <c r="L177" s="100" t="s">
        <v>324</v>
      </c>
      <c r="M177" s="100" t="s">
        <v>325</v>
      </c>
      <c r="N177" s="100" t="s">
        <v>326</v>
      </c>
      <c r="O177" s="100" t="s">
        <v>327</v>
      </c>
      <c r="P177" s="100" t="s">
        <v>328</v>
      </c>
    </row>
    <row r="178" spans="1:31" x14ac:dyDescent="0.25">
      <c r="C178" s="103"/>
      <c r="D178" s="100" t="s">
        <v>329</v>
      </c>
      <c r="E178" s="99" t="s">
        <v>330</v>
      </c>
      <c r="F178" s="99" t="s">
        <v>331</v>
      </c>
      <c r="G178" s="100"/>
      <c r="H178" s="100" t="s">
        <v>332</v>
      </c>
      <c r="I178" s="100" t="s">
        <v>333</v>
      </c>
      <c r="J178" s="100" t="s">
        <v>334</v>
      </c>
      <c r="L178" s="100"/>
      <c r="M178" s="100"/>
      <c r="N178" s="100"/>
      <c r="O178" s="100"/>
      <c r="P178" s="100"/>
    </row>
    <row r="179" spans="1:31" x14ac:dyDescent="0.25">
      <c r="C179" s="101" t="s">
        <v>23</v>
      </c>
      <c r="D179" s="156">
        <f>D171</f>
        <v>1.8622222222222222</v>
      </c>
      <c r="E179" s="156">
        <f>R171-D171</f>
        <v>26.569318155425545</v>
      </c>
      <c r="F179" s="156">
        <f>T171-R171</f>
        <v>4.2844964949192352</v>
      </c>
      <c r="G179" s="156">
        <f>T171-D171</f>
        <v>30.853814650344781</v>
      </c>
      <c r="H179" s="156">
        <f>W171-T171</f>
        <v>2.8801167194540298</v>
      </c>
      <c r="I179" s="156">
        <f>X171-W171</f>
        <v>10.067393665649483</v>
      </c>
      <c r="J179" s="156">
        <f>Z171-X171</f>
        <v>7.0055834025433512</v>
      </c>
      <c r="K179" s="157"/>
      <c r="L179" s="156">
        <f>D179</f>
        <v>1.8622222222222222</v>
      </c>
      <c r="M179" s="156">
        <f>L179+G179</f>
        <v>32.716036872567003</v>
      </c>
      <c r="N179" s="156">
        <f>M179+H179</f>
        <v>35.596153592021032</v>
      </c>
      <c r="O179" s="156">
        <f>N179+I179</f>
        <v>45.663547257670515</v>
      </c>
      <c r="P179" s="156">
        <f>O179+J179</f>
        <v>52.669130660213867</v>
      </c>
      <c r="V179" s="98"/>
    </row>
    <row r="180" spans="1:31" x14ac:dyDescent="0.25">
      <c r="C180" s="101" t="s">
        <v>28</v>
      </c>
      <c r="D180" s="156">
        <f>D172</f>
        <v>1.8622222222222222</v>
      </c>
      <c r="E180" s="156">
        <f>R172-D172</f>
        <v>27.565672539886908</v>
      </c>
      <c r="F180" s="156">
        <f t="shared" ref="F180:F182" si="0">T172-R172</f>
        <v>3.1293358329853653</v>
      </c>
      <c r="G180" s="156">
        <f>T172-D172</f>
        <v>30.695008372872273</v>
      </c>
      <c r="H180" s="156">
        <f>W172-T172</f>
        <v>2.8539650481724834</v>
      </c>
      <c r="I180" s="156">
        <f>X172-W172</f>
        <v>9.4753512847071093</v>
      </c>
      <c r="J180" s="156">
        <f>Z172-X172</f>
        <v>6.797937267593305</v>
      </c>
      <c r="K180" s="157"/>
      <c r="L180" s="156">
        <f>D180</f>
        <v>1.8622222222222222</v>
      </c>
      <c r="M180" s="156">
        <f t="shared" ref="M180:P183" si="1">L180+G180</f>
        <v>32.557230595094495</v>
      </c>
      <c r="N180" s="156">
        <f t="shared" si="1"/>
        <v>35.411195643266979</v>
      </c>
      <c r="O180" s="156">
        <f t="shared" si="1"/>
        <v>44.886546927974088</v>
      </c>
      <c r="P180" s="156">
        <f t="shared" si="1"/>
        <v>51.684484195567393</v>
      </c>
    </row>
    <row r="181" spans="1:31" x14ac:dyDescent="0.25">
      <c r="C181" s="101" t="s">
        <v>29</v>
      </c>
      <c r="D181" s="156">
        <f>D173</f>
        <v>1.8622222222222222</v>
      </c>
      <c r="E181" s="156">
        <f>R173-D173</f>
        <v>27.303766918016318</v>
      </c>
      <c r="F181" s="156">
        <f t="shared" si="0"/>
        <v>3.393717489889891</v>
      </c>
      <c r="G181" s="156">
        <f>T173-D173</f>
        <v>30.697484407906209</v>
      </c>
      <c r="H181" s="156">
        <f>W173-T173</f>
        <v>2.3022328190280845</v>
      </c>
      <c r="I181" s="156">
        <f>X173-W173</f>
        <v>10.52201688108233</v>
      </c>
      <c r="J181" s="156">
        <f>Z173-X173</f>
        <v>7.6780632188638975</v>
      </c>
      <c r="K181" s="157"/>
      <c r="L181" s="156">
        <f>D181</f>
        <v>1.8622222222222222</v>
      </c>
      <c r="M181" s="156">
        <f t="shared" si="1"/>
        <v>32.559706630128431</v>
      </c>
      <c r="N181" s="156">
        <f t="shared" si="1"/>
        <v>34.861939449156516</v>
      </c>
      <c r="O181" s="156">
        <f t="shared" si="1"/>
        <v>45.383956330238846</v>
      </c>
      <c r="P181" s="156">
        <f t="shared" si="1"/>
        <v>53.062019549102743</v>
      </c>
    </row>
    <row r="182" spans="1:31" x14ac:dyDescent="0.25">
      <c r="C182" s="101" t="s">
        <v>30</v>
      </c>
      <c r="D182" s="156">
        <f>D174</f>
        <v>1.8622222222222222</v>
      </c>
      <c r="E182" s="156">
        <f>R174-D174</f>
        <v>27.892168559592584</v>
      </c>
      <c r="F182" s="156">
        <f t="shared" si="0"/>
        <v>3.6800371300501524</v>
      </c>
      <c r="G182" s="156">
        <f>T174-D174</f>
        <v>31.572205689642736</v>
      </c>
      <c r="H182" s="156">
        <f>W174-T174</f>
        <v>2.6379056364136133</v>
      </c>
      <c r="I182" s="156">
        <f>X174-W174</f>
        <v>10.349959505097694</v>
      </c>
      <c r="J182" s="156">
        <f>Z174-X174</f>
        <v>9.373504273504274</v>
      </c>
      <c r="K182" s="157"/>
      <c r="L182" s="156">
        <f>D182</f>
        <v>1.8622222222222222</v>
      </c>
      <c r="M182" s="156">
        <f t="shared" si="1"/>
        <v>33.434427911864958</v>
      </c>
      <c r="N182" s="156">
        <f t="shared" si="1"/>
        <v>36.072333548278571</v>
      </c>
      <c r="O182" s="156">
        <f t="shared" si="1"/>
        <v>46.422293053376265</v>
      </c>
      <c r="P182" s="156">
        <f t="shared" si="1"/>
        <v>55.795797326880539</v>
      </c>
    </row>
    <row r="183" spans="1:31" x14ac:dyDescent="0.25">
      <c r="C183" s="101" t="s">
        <v>188</v>
      </c>
      <c r="D183" s="156">
        <f>AVERAGE(D179:D182)</f>
        <v>1.8622222222222222</v>
      </c>
      <c r="E183" s="156">
        <f>AVERAGE(E179:E182)</f>
        <v>27.332731543230338</v>
      </c>
      <c r="F183" s="156">
        <f>AVERAGE(F179:F182)</f>
        <v>3.621896736961161</v>
      </c>
      <c r="G183" s="156">
        <f t="shared" ref="G183:J183" si="2">AVERAGE(G179:G182)</f>
        <v>30.9546282801915</v>
      </c>
      <c r="H183" s="156">
        <f t="shared" si="2"/>
        <v>2.6685550557670528</v>
      </c>
      <c r="I183" s="156">
        <f t="shared" si="2"/>
        <v>10.103680334134154</v>
      </c>
      <c r="J183" s="156">
        <f t="shared" si="2"/>
        <v>7.7137720406262069</v>
      </c>
      <c r="K183" s="157"/>
      <c r="L183" s="156">
        <f>D183</f>
        <v>1.8622222222222222</v>
      </c>
      <c r="M183" s="156">
        <f t="shared" si="1"/>
        <v>32.816850502413722</v>
      </c>
      <c r="N183" s="156">
        <f t="shared" si="1"/>
        <v>35.485405558180773</v>
      </c>
      <c r="O183" s="156">
        <f t="shared" si="1"/>
        <v>45.589085892314927</v>
      </c>
      <c r="P183" s="156">
        <f t="shared" si="1"/>
        <v>53.302857932941137</v>
      </c>
    </row>
    <row r="186" spans="1:31" ht="30" x14ac:dyDescent="0.25">
      <c r="A186" s="27" t="s">
        <v>0</v>
      </c>
      <c r="B186" s="27" t="s">
        <v>1</v>
      </c>
      <c r="C186" s="27" t="s">
        <v>2</v>
      </c>
      <c r="D186" s="27" t="s">
        <v>3</v>
      </c>
      <c r="E186" s="28" t="s">
        <v>4</v>
      </c>
      <c r="F186" s="28" t="s">
        <v>5</v>
      </c>
      <c r="G186" s="27" t="s">
        <v>6</v>
      </c>
      <c r="H186" s="27" t="s">
        <v>7</v>
      </c>
      <c r="I186" s="27" t="s">
        <v>8</v>
      </c>
      <c r="J186" s="27" t="s">
        <v>9</v>
      </c>
      <c r="K186" s="27" t="s">
        <v>10</v>
      </c>
      <c r="L186" s="27" t="s">
        <v>11</v>
      </c>
      <c r="M186" s="27" t="s">
        <v>12</v>
      </c>
      <c r="N186" s="27" t="s">
        <v>13</v>
      </c>
      <c r="O186" s="27" t="s">
        <v>14</v>
      </c>
      <c r="P186" s="27" t="s">
        <v>15</v>
      </c>
      <c r="Q186" s="27" t="s">
        <v>16</v>
      </c>
      <c r="R186" s="27" t="s">
        <v>17</v>
      </c>
      <c r="S186" s="27" t="s">
        <v>18</v>
      </c>
      <c r="T186" s="27" t="s">
        <v>305</v>
      </c>
      <c r="V186"/>
      <c r="W186"/>
      <c r="X186"/>
      <c r="Y186"/>
      <c r="Z186"/>
      <c r="AA186"/>
      <c r="AB186"/>
      <c r="AC186"/>
      <c r="AD186"/>
      <c r="AE186"/>
    </row>
    <row r="187" spans="1:31" x14ac:dyDescent="0.25">
      <c r="A187" s="1">
        <v>9001</v>
      </c>
      <c r="B187" s="1" t="s">
        <v>23</v>
      </c>
      <c r="C187" s="1" t="s">
        <v>24</v>
      </c>
      <c r="D187" s="2">
        <v>43657</v>
      </c>
      <c r="E187" s="3">
        <v>1</v>
      </c>
      <c r="F187" s="3">
        <v>18</v>
      </c>
      <c r="G187" s="3">
        <v>192</v>
      </c>
      <c r="H187" s="3">
        <v>344.2</v>
      </c>
      <c r="I187" s="1">
        <v>2</v>
      </c>
      <c r="J187" s="30">
        <v>74.205999999999989</v>
      </c>
      <c r="K187" s="1">
        <v>0.316</v>
      </c>
      <c r="L187" s="1">
        <v>9.3999999999999945E-2</v>
      </c>
      <c r="M187" s="1">
        <v>0.41</v>
      </c>
      <c r="N187" s="1">
        <v>0</v>
      </c>
      <c r="O187" s="1">
        <v>0</v>
      </c>
      <c r="P187" s="1">
        <v>0</v>
      </c>
      <c r="Q187" s="1">
        <v>0</v>
      </c>
      <c r="R187" s="1">
        <v>0</v>
      </c>
      <c r="S187" s="5">
        <v>0</v>
      </c>
      <c r="T187" s="90">
        <f>SUM(K187,L187,P187)</f>
        <v>0.40999999999999992</v>
      </c>
      <c r="V187"/>
      <c r="W187"/>
      <c r="X187"/>
      <c r="Y187"/>
      <c r="Z187"/>
      <c r="AA187"/>
      <c r="AB187"/>
      <c r="AC187"/>
      <c r="AD187"/>
      <c r="AE187"/>
    </row>
    <row r="188" spans="1:31" x14ac:dyDescent="0.25">
      <c r="A188" s="1">
        <v>9008</v>
      </c>
      <c r="B188" s="1" t="s">
        <v>23</v>
      </c>
      <c r="C188" s="1" t="s">
        <v>24</v>
      </c>
      <c r="D188" s="2">
        <v>43657</v>
      </c>
      <c r="E188" s="3">
        <v>1</v>
      </c>
      <c r="F188" s="3">
        <v>18</v>
      </c>
      <c r="G188" s="3">
        <v>192</v>
      </c>
      <c r="H188" s="3">
        <v>344.2</v>
      </c>
      <c r="I188" s="1">
        <v>3</v>
      </c>
      <c r="J188" s="30">
        <v>55.83</v>
      </c>
      <c r="K188" s="1">
        <v>0.27</v>
      </c>
      <c r="L188" s="1">
        <v>7.3999999999999982E-2</v>
      </c>
      <c r="M188" s="1">
        <v>0.34399999999999997</v>
      </c>
      <c r="N188" s="1">
        <v>0</v>
      </c>
      <c r="O188" s="1">
        <v>0</v>
      </c>
      <c r="P188" s="1">
        <v>0</v>
      </c>
      <c r="Q188" s="1">
        <v>0</v>
      </c>
      <c r="R188" s="1">
        <v>0</v>
      </c>
      <c r="S188" s="5">
        <v>0</v>
      </c>
      <c r="T188" s="90">
        <f t="shared" ref="T188:T251" si="3">SUM(K188,L188,P188)</f>
        <v>0.34399999999999997</v>
      </c>
      <c r="V188"/>
      <c r="W188"/>
      <c r="X188"/>
      <c r="Y188"/>
      <c r="Z188"/>
      <c r="AA188"/>
      <c r="AB188"/>
      <c r="AC188"/>
      <c r="AD188"/>
      <c r="AE188"/>
    </row>
    <row r="189" spans="1:31" x14ac:dyDescent="0.25">
      <c r="A189" s="1">
        <v>9010</v>
      </c>
      <c r="B189" s="1" t="s">
        <v>23</v>
      </c>
      <c r="C189" s="1" t="s">
        <v>24</v>
      </c>
      <c r="D189" s="2">
        <v>43657</v>
      </c>
      <c r="E189" s="3">
        <v>1</v>
      </c>
      <c r="F189" s="3">
        <v>18</v>
      </c>
      <c r="G189" s="3">
        <v>192</v>
      </c>
      <c r="H189" s="3">
        <v>344.2</v>
      </c>
      <c r="I189" s="1">
        <v>3</v>
      </c>
      <c r="J189" s="30">
        <v>54.525999999999996</v>
      </c>
      <c r="K189" s="1">
        <v>0.248</v>
      </c>
      <c r="L189" s="1">
        <v>6.6000000000000017E-2</v>
      </c>
      <c r="M189" s="1">
        <v>0.314</v>
      </c>
      <c r="N189" s="1">
        <v>0</v>
      </c>
      <c r="O189" s="1">
        <v>0</v>
      </c>
      <c r="P189" s="1">
        <v>0</v>
      </c>
      <c r="Q189" s="1">
        <v>0</v>
      </c>
      <c r="R189" s="1">
        <v>0</v>
      </c>
      <c r="S189" s="5">
        <v>0</v>
      </c>
      <c r="T189" s="90">
        <f t="shared" si="3"/>
        <v>0.314</v>
      </c>
      <c r="V189"/>
      <c r="W189"/>
      <c r="X189"/>
      <c r="Y189"/>
      <c r="Z189"/>
      <c r="AA189"/>
      <c r="AB189"/>
      <c r="AC189"/>
      <c r="AD189"/>
      <c r="AE189"/>
    </row>
    <row r="190" spans="1:31" x14ac:dyDescent="0.25">
      <c r="A190" s="1">
        <v>9002</v>
      </c>
      <c r="B190" s="1" t="s">
        <v>28</v>
      </c>
      <c r="C190" s="1" t="s">
        <v>24</v>
      </c>
      <c r="D190" s="2">
        <v>43657</v>
      </c>
      <c r="E190" s="3">
        <v>1</v>
      </c>
      <c r="F190" s="3">
        <v>18</v>
      </c>
      <c r="G190" s="3">
        <v>192</v>
      </c>
      <c r="H190" s="3">
        <v>344.2</v>
      </c>
      <c r="I190" s="1">
        <v>3</v>
      </c>
      <c r="J190" s="30">
        <v>78.244</v>
      </c>
      <c r="K190" s="1">
        <v>0.316</v>
      </c>
      <c r="L190" s="1">
        <v>7.3999999999999982E-2</v>
      </c>
      <c r="M190" s="1">
        <v>0.39</v>
      </c>
      <c r="N190" s="1">
        <v>0</v>
      </c>
      <c r="O190" s="1">
        <v>0</v>
      </c>
      <c r="P190" s="1">
        <v>0</v>
      </c>
      <c r="Q190" s="1">
        <v>0</v>
      </c>
      <c r="R190" s="1">
        <v>0</v>
      </c>
      <c r="S190" s="5">
        <v>0</v>
      </c>
      <c r="T190" s="90">
        <f t="shared" si="3"/>
        <v>0.39</v>
      </c>
      <c r="V190"/>
      <c r="W190"/>
      <c r="X190"/>
      <c r="Y190"/>
      <c r="Z190"/>
      <c r="AA190"/>
      <c r="AB190"/>
      <c r="AC190"/>
      <c r="AD190"/>
      <c r="AE190"/>
    </row>
    <row r="191" spans="1:31" x14ac:dyDescent="0.25">
      <c r="A191" s="1">
        <v>9007</v>
      </c>
      <c r="B191" s="1" t="s">
        <v>28</v>
      </c>
      <c r="C191" s="1" t="s">
        <v>24</v>
      </c>
      <c r="D191" s="2">
        <v>43657</v>
      </c>
      <c r="E191" s="3">
        <v>1</v>
      </c>
      <c r="F191" s="3">
        <v>18</v>
      </c>
      <c r="G191" s="3">
        <v>192</v>
      </c>
      <c r="H191" s="3">
        <v>344.2</v>
      </c>
      <c r="I191" s="1">
        <v>3</v>
      </c>
      <c r="J191" s="30">
        <v>90.116</v>
      </c>
      <c r="K191" s="1">
        <v>0.4</v>
      </c>
      <c r="L191" s="1">
        <v>0.12199999999999997</v>
      </c>
      <c r="M191" s="1">
        <v>0.52200000000000002</v>
      </c>
      <c r="N191" s="1">
        <v>0</v>
      </c>
      <c r="O191" s="1">
        <v>0</v>
      </c>
      <c r="P191" s="1">
        <v>0</v>
      </c>
      <c r="Q191" s="1">
        <v>0</v>
      </c>
      <c r="R191" s="1">
        <v>0</v>
      </c>
      <c r="S191" s="5">
        <v>0</v>
      </c>
      <c r="T191" s="90">
        <f t="shared" si="3"/>
        <v>0.52200000000000002</v>
      </c>
      <c r="V191"/>
      <c r="W191"/>
      <c r="X191"/>
      <c r="Y191"/>
      <c r="Z191"/>
      <c r="AA191"/>
      <c r="AB191"/>
      <c r="AC191"/>
      <c r="AD191"/>
      <c r="AE191"/>
    </row>
    <row r="192" spans="1:31" x14ac:dyDescent="0.25">
      <c r="A192" s="1">
        <v>9012</v>
      </c>
      <c r="B192" s="1" t="s">
        <v>28</v>
      </c>
      <c r="C192" s="1" t="s">
        <v>24</v>
      </c>
      <c r="D192" s="2">
        <v>43657</v>
      </c>
      <c r="E192" s="3">
        <v>1</v>
      </c>
      <c r="F192" s="3">
        <v>18</v>
      </c>
      <c r="G192" s="3">
        <v>192</v>
      </c>
      <c r="H192" s="3">
        <v>344.2</v>
      </c>
      <c r="I192" s="1">
        <v>3</v>
      </c>
      <c r="J192" s="30">
        <v>77.182000000000002</v>
      </c>
      <c r="K192" s="1">
        <v>0.32599999999999996</v>
      </c>
      <c r="L192" s="1">
        <v>8.3999999999999991E-2</v>
      </c>
      <c r="M192" s="1">
        <v>0.41</v>
      </c>
      <c r="N192" s="1">
        <v>0</v>
      </c>
      <c r="O192" s="1">
        <v>0</v>
      </c>
      <c r="P192" s="1">
        <v>0</v>
      </c>
      <c r="Q192" s="1">
        <v>0</v>
      </c>
      <c r="R192" s="1">
        <v>0</v>
      </c>
      <c r="S192" s="5">
        <v>0</v>
      </c>
      <c r="T192" s="90">
        <f t="shared" si="3"/>
        <v>0.40999999999999992</v>
      </c>
      <c r="V192"/>
      <c r="W192"/>
      <c r="X192"/>
      <c r="Y192"/>
      <c r="Z192"/>
      <c r="AA192"/>
      <c r="AB192"/>
      <c r="AC192"/>
      <c r="AD192"/>
      <c r="AE192"/>
    </row>
    <row r="193" spans="1:31" x14ac:dyDescent="0.25">
      <c r="A193" s="1">
        <v>9003</v>
      </c>
      <c r="B193" s="1" t="s">
        <v>29</v>
      </c>
      <c r="C193" s="1" t="s">
        <v>24</v>
      </c>
      <c r="D193" s="2">
        <v>43657</v>
      </c>
      <c r="E193" s="3">
        <v>1</v>
      </c>
      <c r="F193" s="3">
        <v>18</v>
      </c>
      <c r="G193" s="3">
        <v>192</v>
      </c>
      <c r="H193" s="3">
        <v>344.2</v>
      </c>
      <c r="I193" s="1">
        <v>2</v>
      </c>
      <c r="J193" s="30">
        <v>55.414000000000001</v>
      </c>
      <c r="K193" s="1">
        <v>0.23799999999999999</v>
      </c>
      <c r="L193" s="1">
        <v>5.6000000000000008E-2</v>
      </c>
      <c r="M193" s="1">
        <v>0.29399999999999998</v>
      </c>
      <c r="N193" s="1">
        <v>0</v>
      </c>
      <c r="O193" s="1">
        <v>0</v>
      </c>
      <c r="P193" s="1">
        <v>0</v>
      </c>
      <c r="Q193" s="1">
        <v>0</v>
      </c>
      <c r="R193" s="1">
        <v>0</v>
      </c>
      <c r="S193" s="5">
        <v>0</v>
      </c>
      <c r="T193" s="90">
        <f t="shared" si="3"/>
        <v>0.29399999999999998</v>
      </c>
      <c r="V193"/>
      <c r="W193"/>
      <c r="X193"/>
      <c r="Y193"/>
      <c r="Z193"/>
      <c r="AA193"/>
      <c r="AB193"/>
      <c r="AC193"/>
      <c r="AD193"/>
      <c r="AE193"/>
    </row>
    <row r="194" spans="1:31" x14ac:dyDescent="0.25">
      <c r="A194" s="1">
        <v>9006</v>
      </c>
      <c r="B194" s="1" t="s">
        <v>29</v>
      </c>
      <c r="C194" s="1" t="s">
        <v>24</v>
      </c>
      <c r="D194" s="2">
        <v>43657</v>
      </c>
      <c r="E194" s="3">
        <v>1</v>
      </c>
      <c r="F194" s="3">
        <v>18</v>
      </c>
      <c r="G194" s="3">
        <v>192</v>
      </c>
      <c r="H194" s="3">
        <v>344.2</v>
      </c>
      <c r="I194" s="1">
        <v>3</v>
      </c>
      <c r="J194" s="30">
        <v>54.353999999999999</v>
      </c>
      <c r="K194" s="1">
        <v>0.25</v>
      </c>
      <c r="L194" s="1">
        <v>6.6000000000000017E-2</v>
      </c>
      <c r="M194" s="1">
        <v>0.316</v>
      </c>
      <c r="N194" s="1">
        <v>0</v>
      </c>
      <c r="O194" s="1">
        <v>0</v>
      </c>
      <c r="P194" s="1">
        <v>0</v>
      </c>
      <c r="Q194" s="1">
        <v>0</v>
      </c>
      <c r="R194" s="1">
        <v>0</v>
      </c>
      <c r="S194" s="5">
        <v>0</v>
      </c>
      <c r="T194" s="90">
        <f t="shared" si="3"/>
        <v>0.316</v>
      </c>
      <c r="V194"/>
      <c r="W194"/>
      <c r="X194"/>
      <c r="Y194"/>
      <c r="Z194"/>
      <c r="AA194"/>
      <c r="AB194"/>
      <c r="AC194"/>
      <c r="AD194"/>
      <c r="AE194"/>
    </row>
    <row r="195" spans="1:31" x14ac:dyDescent="0.25">
      <c r="A195" s="1">
        <v>9009</v>
      </c>
      <c r="B195" s="1" t="s">
        <v>29</v>
      </c>
      <c r="C195" s="1" t="s">
        <v>24</v>
      </c>
      <c r="D195" s="2">
        <v>43657</v>
      </c>
      <c r="E195" s="3">
        <v>1</v>
      </c>
      <c r="F195" s="3">
        <v>18</v>
      </c>
      <c r="G195" s="3">
        <v>192</v>
      </c>
      <c r="H195" s="3">
        <v>344.2</v>
      </c>
      <c r="I195" s="1">
        <v>2</v>
      </c>
      <c r="J195" s="30">
        <v>43.742000000000004</v>
      </c>
      <c r="K195" s="1">
        <v>0.23799999999999999</v>
      </c>
      <c r="L195" s="1">
        <v>4.3999999999999997E-2</v>
      </c>
      <c r="M195" s="1">
        <v>0.28199999999999997</v>
      </c>
      <c r="N195" s="1">
        <v>0</v>
      </c>
      <c r="O195" s="1">
        <v>0</v>
      </c>
      <c r="P195" s="1">
        <v>0</v>
      </c>
      <c r="Q195" s="1">
        <v>0</v>
      </c>
      <c r="R195" s="1">
        <v>0</v>
      </c>
      <c r="S195" s="5">
        <v>0</v>
      </c>
      <c r="T195" s="90">
        <f t="shared" si="3"/>
        <v>0.28199999999999997</v>
      </c>
      <c r="V195"/>
      <c r="W195"/>
      <c r="X195"/>
      <c r="Y195"/>
      <c r="Z195"/>
      <c r="AA195"/>
      <c r="AB195"/>
      <c r="AC195"/>
      <c r="AD195"/>
      <c r="AE195"/>
    </row>
    <row r="196" spans="1:31" x14ac:dyDescent="0.25">
      <c r="A196" s="1">
        <v>9004</v>
      </c>
      <c r="B196" s="1" t="s">
        <v>30</v>
      </c>
      <c r="C196" s="1" t="s">
        <v>24</v>
      </c>
      <c r="D196" s="2">
        <v>43657</v>
      </c>
      <c r="E196" s="3">
        <v>1</v>
      </c>
      <c r="F196" s="3">
        <v>18</v>
      </c>
      <c r="G196" s="3">
        <v>192</v>
      </c>
      <c r="H196" s="3">
        <v>344.2</v>
      </c>
      <c r="I196" s="1">
        <v>3</v>
      </c>
      <c r="J196" s="30">
        <v>73.353999999999999</v>
      </c>
      <c r="K196" s="1">
        <v>0.29599999999999999</v>
      </c>
      <c r="L196" s="1">
        <v>6.6000000000000017E-2</v>
      </c>
      <c r="M196" s="1">
        <v>0.36199999999999999</v>
      </c>
      <c r="N196" s="1">
        <v>0</v>
      </c>
      <c r="O196" s="1">
        <v>0</v>
      </c>
      <c r="P196" s="1">
        <v>0</v>
      </c>
      <c r="Q196" s="1">
        <v>0</v>
      </c>
      <c r="R196" s="1">
        <v>0</v>
      </c>
      <c r="S196" s="5">
        <v>0</v>
      </c>
      <c r="T196" s="90">
        <f t="shared" si="3"/>
        <v>0.36199999999999999</v>
      </c>
      <c r="V196"/>
      <c r="W196"/>
      <c r="X196"/>
      <c r="Y196"/>
      <c r="Z196"/>
      <c r="AA196"/>
      <c r="AB196"/>
      <c r="AC196"/>
      <c r="AD196"/>
      <c r="AE196"/>
    </row>
    <row r="197" spans="1:31" x14ac:dyDescent="0.25">
      <c r="A197" s="1">
        <v>9005</v>
      </c>
      <c r="B197" s="1" t="s">
        <v>30</v>
      </c>
      <c r="C197" s="1" t="s">
        <v>24</v>
      </c>
      <c r="D197" s="2">
        <v>43657</v>
      </c>
      <c r="E197" s="3">
        <v>1</v>
      </c>
      <c r="F197" s="3">
        <v>18</v>
      </c>
      <c r="G197" s="3">
        <v>192</v>
      </c>
      <c r="H197" s="3">
        <v>344.2</v>
      </c>
      <c r="I197" s="1">
        <v>3</v>
      </c>
      <c r="J197" s="30">
        <v>62.113999999999997</v>
      </c>
      <c r="K197" s="1">
        <v>0.246</v>
      </c>
      <c r="L197" s="1">
        <v>7.0000000000000021E-2</v>
      </c>
      <c r="M197" s="1">
        <v>0.316</v>
      </c>
      <c r="N197" s="1">
        <v>0</v>
      </c>
      <c r="O197" s="1">
        <v>0</v>
      </c>
      <c r="P197" s="1">
        <v>0</v>
      </c>
      <c r="Q197" s="1">
        <v>0</v>
      </c>
      <c r="R197" s="1">
        <v>0</v>
      </c>
      <c r="S197" s="5">
        <v>0</v>
      </c>
      <c r="T197" s="90">
        <f t="shared" si="3"/>
        <v>0.316</v>
      </c>
      <c r="V197"/>
      <c r="W197"/>
      <c r="X197"/>
      <c r="Y197"/>
      <c r="Z197"/>
      <c r="AA197"/>
      <c r="AB197"/>
      <c r="AC197"/>
      <c r="AD197"/>
      <c r="AE197"/>
    </row>
    <row r="198" spans="1:31" x14ac:dyDescent="0.25">
      <c r="A198" s="1">
        <v>9011</v>
      </c>
      <c r="B198" s="1" t="s">
        <v>30</v>
      </c>
      <c r="C198" s="1" t="s">
        <v>24</v>
      </c>
      <c r="D198" s="2">
        <v>43657</v>
      </c>
      <c r="E198" s="3">
        <v>1</v>
      </c>
      <c r="F198" s="3">
        <v>18</v>
      </c>
      <c r="G198" s="3">
        <v>192</v>
      </c>
      <c r="H198" s="3">
        <v>344.2</v>
      </c>
      <c r="I198" s="1">
        <v>3</v>
      </c>
      <c r="J198" s="30">
        <v>76.585999999999999</v>
      </c>
      <c r="K198" s="1">
        <v>0.28799999999999998</v>
      </c>
      <c r="L198" s="1">
        <v>6.8000000000000019E-2</v>
      </c>
      <c r="M198" s="1">
        <v>0.35599999999999998</v>
      </c>
      <c r="N198" s="1">
        <v>0</v>
      </c>
      <c r="O198" s="1">
        <v>0</v>
      </c>
      <c r="P198" s="1">
        <v>0</v>
      </c>
      <c r="Q198" s="1">
        <v>0</v>
      </c>
      <c r="R198" s="1">
        <v>0</v>
      </c>
      <c r="S198" s="5">
        <v>0</v>
      </c>
      <c r="T198" s="90">
        <f t="shared" si="3"/>
        <v>0.35599999999999998</v>
      </c>
      <c r="V198"/>
      <c r="W198"/>
      <c r="X198"/>
      <c r="Y198"/>
      <c r="Z198"/>
      <c r="AA198"/>
      <c r="AB198"/>
      <c r="AC198"/>
      <c r="AD198"/>
      <c r="AE198"/>
    </row>
    <row r="199" spans="1:31" x14ac:dyDescent="0.25">
      <c r="A199" s="1">
        <v>9001</v>
      </c>
      <c r="B199" s="1" t="s">
        <v>23</v>
      </c>
      <c r="C199" s="1" t="s">
        <v>24</v>
      </c>
      <c r="D199" s="2">
        <v>43664</v>
      </c>
      <c r="E199" s="3">
        <v>2</v>
      </c>
      <c r="F199" s="3">
        <v>25</v>
      </c>
      <c r="G199" s="3">
        <v>199</v>
      </c>
      <c r="H199" s="3">
        <v>491.90000000000003</v>
      </c>
      <c r="I199" s="4">
        <v>3</v>
      </c>
      <c r="J199" s="30">
        <v>190.78199999999998</v>
      </c>
      <c r="K199" s="8">
        <v>0.79800000000000004</v>
      </c>
      <c r="L199" s="1">
        <v>0.31999999999999995</v>
      </c>
      <c r="M199" s="8">
        <v>1.1179999999999999</v>
      </c>
      <c r="N199" s="1">
        <v>0</v>
      </c>
      <c r="O199" s="1">
        <v>0</v>
      </c>
      <c r="P199" s="1">
        <v>0</v>
      </c>
      <c r="Q199" s="1">
        <v>0</v>
      </c>
      <c r="R199" s="1">
        <v>0</v>
      </c>
      <c r="S199" s="5">
        <v>0</v>
      </c>
      <c r="T199" s="90">
        <f t="shared" si="3"/>
        <v>1.1179999999999999</v>
      </c>
      <c r="V199"/>
      <c r="W199"/>
      <c r="X199"/>
      <c r="Y199"/>
      <c r="Z199"/>
      <c r="AA199"/>
      <c r="AB199"/>
      <c r="AC199"/>
      <c r="AD199"/>
      <c r="AE199"/>
    </row>
    <row r="200" spans="1:31" x14ac:dyDescent="0.25">
      <c r="A200" s="1">
        <v>9008</v>
      </c>
      <c r="B200" s="1" t="s">
        <v>23</v>
      </c>
      <c r="C200" s="1" t="s">
        <v>24</v>
      </c>
      <c r="D200" s="2">
        <v>43664</v>
      </c>
      <c r="E200" s="3">
        <v>2</v>
      </c>
      <c r="F200" s="3">
        <v>25</v>
      </c>
      <c r="G200" s="3">
        <v>199</v>
      </c>
      <c r="H200" s="3">
        <v>491.90000000000003</v>
      </c>
      <c r="I200" s="4">
        <v>4</v>
      </c>
      <c r="J200" s="30">
        <v>165.648</v>
      </c>
      <c r="K200" s="8">
        <v>0.60599999999999998</v>
      </c>
      <c r="L200" s="1">
        <v>0.25200000000000006</v>
      </c>
      <c r="M200" s="8">
        <v>0.85799999999999998</v>
      </c>
      <c r="N200" s="1">
        <v>0</v>
      </c>
      <c r="O200" s="1">
        <v>0</v>
      </c>
      <c r="P200" s="1">
        <v>0</v>
      </c>
      <c r="Q200" s="1">
        <v>0</v>
      </c>
      <c r="R200" s="1">
        <v>0</v>
      </c>
      <c r="S200" s="5">
        <v>0</v>
      </c>
      <c r="T200" s="90">
        <f t="shared" si="3"/>
        <v>0.8580000000000001</v>
      </c>
      <c r="V200"/>
      <c r="W200"/>
      <c r="X200"/>
      <c r="Y200"/>
      <c r="Z200"/>
      <c r="AA200"/>
      <c r="AB200"/>
      <c r="AC200"/>
      <c r="AD200"/>
      <c r="AE200"/>
    </row>
    <row r="201" spans="1:31" x14ac:dyDescent="0.25">
      <c r="A201" s="1">
        <v>9010</v>
      </c>
      <c r="B201" s="1" t="s">
        <v>23</v>
      </c>
      <c r="C201" s="1" t="s">
        <v>24</v>
      </c>
      <c r="D201" s="2">
        <v>43664</v>
      </c>
      <c r="E201" s="3">
        <v>2</v>
      </c>
      <c r="F201" s="3">
        <v>25</v>
      </c>
      <c r="G201" s="3">
        <v>199</v>
      </c>
      <c r="H201" s="3">
        <v>491.90000000000003</v>
      </c>
      <c r="I201" s="4">
        <v>4</v>
      </c>
      <c r="J201" s="30">
        <v>166.67400000000001</v>
      </c>
      <c r="K201" s="8">
        <v>0.72599999999999998</v>
      </c>
      <c r="L201" s="1">
        <v>0.29800000000000004</v>
      </c>
      <c r="M201" s="8">
        <v>1.024</v>
      </c>
      <c r="N201" s="1">
        <v>0</v>
      </c>
      <c r="O201" s="1">
        <v>0</v>
      </c>
      <c r="P201" s="1">
        <v>0</v>
      </c>
      <c r="Q201" s="1">
        <v>0</v>
      </c>
      <c r="R201" s="1">
        <v>0</v>
      </c>
      <c r="S201" s="5">
        <v>0</v>
      </c>
      <c r="T201" s="90">
        <f t="shared" si="3"/>
        <v>1.024</v>
      </c>
      <c r="V201"/>
      <c r="W201"/>
      <c r="X201"/>
      <c r="Y201"/>
      <c r="Z201"/>
      <c r="AA201"/>
      <c r="AB201"/>
      <c r="AC201"/>
      <c r="AD201"/>
      <c r="AE201"/>
    </row>
    <row r="202" spans="1:31" x14ac:dyDescent="0.25">
      <c r="A202" s="1">
        <v>9002</v>
      </c>
      <c r="B202" s="1" t="s">
        <v>28</v>
      </c>
      <c r="C202" s="1" t="s">
        <v>24</v>
      </c>
      <c r="D202" s="2">
        <v>43664</v>
      </c>
      <c r="E202" s="3">
        <v>2</v>
      </c>
      <c r="F202" s="3">
        <v>25</v>
      </c>
      <c r="G202" s="3">
        <v>199</v>
      </c>
      <c r="H202" s="3">
        <v>491.90000000000003</v>
      </c>
      <c r="I202" s="4">
        <v>4</v>
      </c>
      <c r="J202" s="30">
        <v>205.12800000000001</v>
      </c>
      <c r="K202" s="8">
        <v>0.86599999999999999</v>
      </c>
      <c r="L202" s="1">
        <v>0.29599999999999993</v>
      </c>
      <c r="M202" s="8">
        <v>1.1619999999999999</v>
      </c>
      <c r="N202" s="1">
        <v>0</v>
      </c>
      <c r="O202" s="1">
        <v>0</v>
      </c>
      <c r="P202" s="1">
        <v>0</v>
      </c>
      <c r="Q202" s="1">
        <v>0</v>
      </c>
      <c r="R202" s="1">
        <v>0</v>
      </c>
      <c r="S202" s="5">
        <v>0</v>
      </c>
      <c r="T202" s="90">
        <f t="shared" si="3"/>
        <v>1.1619999999999999</v>
      </c>
      <c r="V202"/>
      <c r="W202"/>
      <c r="X202"/>
      <c r="Y202"/>
      <c r="Z202"/>
      <c r="AA202"/>
      <c r="AB202"/>
      <c r="AC202"/>
      <c r="AD202"/>
      <c r="AE202"/>
    </row>
    <row r="203" spans="1:31" x14ac:dyDescent="0.25">
      <c r="A203" s="1">
        <v>9007</v>
      </c>
      <c r="B203" s="1" t="s">
        <v>28</v>
      </c>
      <c r="C203" s="1" t="s">
        <v>24</v>
      </c>
      <c r="D203" s="2">
        <v>43664</v>
      </c>
      <c r="E203" s="3">
        <v>2</v>
      </c>
      <c r="F203" s="3">
        <v>25</v>
      </c>
      <c r="G203" s="3">
        <v>199</v>
      </c>
      <c r="H203" s="3">
        <v>491.90000000000003</v>
      </c>
      <c r="I203" s="4">
        <v>4</v>
      </c>
      <c r="J203" s="30">
        <v>292.43799999999999</v>
      </c>
      <c r="K203" s="8">
        <v>1.1480000000000001</v>
      </c>
      <c r="L203" s="1">
        <v>0.46799999999999997</v>
      </c>
      <c r="M203" s="8">
        <v>1.6160000000000001</v>
      </c>
      <c r="N203" s="1">
        <v>0</v>
      </c>
      <c r="O203" s="1">
        <v>0</v>
      </c>
      <c r="P203" s="1">
        <v>0</v>
      </c>
      <c r="Q203" s="1">
        <v>0</v>
      </c>
      <c r="R203" s="1">
        <v>0</v>
      </c>
      <c r="S203" s="5">
        <v>0</v>
      </c>
      <c r="T203" s="90">
        <f t="shared" si="3"/>
        <v>1.6160000000000001</v>
      </c>
      <c r="V203"/>
      <c r="W203"/>
      <c r="X203"/>
      <c r="Y203"/>
      <c r="Z203"/>
      <c r="AA203"/>
      <c r="AB203"/>
      <c r="AC203"/>
      <c r="AD203"/>
      <c r="AE203"/>
    </row>
    <row r="204" spans="1:31" x14ac:dyDescent="0.25">
      <c r="A204" s="1">
        <v>9012</v>
      </c>
      <c r="B204" s="1" t="s">
        <v>28</v>
      </c>
      <c r="C204" s="1" t="s">
        <v>24</v>
      </c>
      <c r="D204" s="2">
        <v>43664</v>
      </c>
      <c r="E204" s="3">
        <v>2</v>
      </c>
      <c r="F204" s="3">
        <v>25</v>
      </c>
      <c r="G204" s="3">
        <v>199</v>
      </c>
      <c r="H204" s="3">
        <v>491.90000000000003</v>
      </c>
      <c r="I204" s="4">
        <v>4</v>
      </c>
      <c r="J204" s="30">
        <v>235.02600000000001</v>
      </c>
      <c r="K204" s="8">
        <v>1.0580000000000001</v>
      </c>
      <c r="L204" s="1">
        <v>0.37799999999999995</v>
      </c>
      <c r="M204" s="8">
        <v>1.4359999999999999</v>
      </c>
      <c r="N204" s="1">
        <v>0</v>
      </c>
      <c r="O204" s="1">
        <v>0</v>
      </c>
      <c r="P204" s="1">
        <v>0</v>
      </c>
      <c r="Q204" s="1">
        <v>0</v>
      </c>
      <c r="R204" s="1">
        <v>0</v>
      </c>
      <c r="S204" s="5">
        <v>0</v>
      </c>
      <c r="T204" s="90">
        <f t="shared" si="3"/>
        <v>1.4359999999999999</v>
      </c>
      <c r="V204"/>
      <c r="W204"/>
      <c r="X204"/>
      <c r="Y204"/>
      <c r="Z204"/>
      <c r="AA204"/>
      <c r="AB204"/>
      <c r="AC204"/>
      <c r="AD204"/>
      <c r="AE204"/>
    </row>
    <row r="205" spans="1:31" x14ac:dyDescent="0.25">
      <c r="A205" s="1">
        <v>9003</v>
      </c>
      <c r="B205" s="1" t="s">
        <v>29</v>
      </c>
      <c r="C205" s="1" t="s">
        <v>24</v>
      </c>
      <c r="D205" s="2">
        <v>43664</v>
      </c>
      <c r="E205" s="3">
        <v>2</v>
      </c>
      <c r="F205" s="3">
        <v>25</v>
      </c>
      <c r="G205" s="3">
        <v>199</v>
      </c>
      <c r="H205" s="3">
        <v>491.90000000000003</v>
      </c>
      <c r="I205" s="4">
        <v>3</v>
      </c>
      <c r="J205" s="30">
        <v>187.21800000000002</v>
      </c>
      <c r="K205" s="8">
        <v>0.88800000000000012</v>
      </c>
      <c r="L205" s="1">
        <v>0.25399999999999989</v>
      </c>
      <c r="M205" s="8">
        <v>1.1419999999999999</v>
      </c>
      <c r="N205" s="1">
        <v>0</v>
      </c>
      <c r="O205" s="1">
        <v>0</v>
      </c>
      <c r="P205" s="1">
        <v>0</v>
      </c>
      <c r="Q205" s="1">
        <v>0</v>
      </c>
      <c r="R205" s="1">
        <v>0</v>
      </c>
      <c r="S205" s="5">
        <v>0</v>
      </c>
      <c r="T205" s="90">
        <f t="shared" si="3"/>
        <v>1.1419999999999999</v>
      </c>
      <c r="V205"/>
      <c r="W205"/>
      <c r="X205"/>
      <c r="Y205"/>
      <c r="Z205"/>
      <c r="AA205"/>
      <c r="AB205"/>
      <c r="AC205"/>
      <c r="AD205"/>
      <c r="AE205"/>
    </row>
    <row r="206" spans="1:31" x14ac:dyDescent="0.25">
      <c r="A206" s="1">
        <v>9006</v>
      </c>
      <c r="B206" s="1" t="s">
        <v>29</v>
      </c>
      <c r="C206" s="1" t="s">
        <v>24</v>
      </c>
      <c r="D206" s="2">
        <v>43664</v>
      </c>
      <c r="E206" s="3">
        <v>2</v>
      </c>
      <c r="F206" s="3">
        <v>25</v>
      </c>
      <c r="G206" s="3">
        <v>199</v>
      </c>
      <c r="H206" s="3">
        <v>491.90000000000003</v>
      </c>
      <c r="I206" s="4">
        <v>4</v>
      </c>
      <c r="J206" s="30">
        <v>176.34200000000001</v>
      </c>
      <c r="K206" s="8">
        <v>0.78800000000000003</v>
      </c>
      <c r="L206" s="1">
        <v>0.24799999999999994</v>
      </c>
      <c r="M206" s="8">
        <v>1.036</v>
      </c>
      <c r="N206" s="1">
        <v>0</v>
      </c>
      <c r="O206" s="1">
        <v>0</v>
      </c>
      <c r="P206" s="1">
        <v>0</v>
      </c>
      <c r="Q206" s="1">
        <v>0</v>
      </c>
      <c r="R206" s="1">
        <v>0</v>
      </c>
      <c r="S206" s="5">
        <v>0</v>
      </c>
      <c r="T206" s="90">
        <f t="shared" si="3"/>
        <v>1.036</v>
      </c>
      <c r="V206"/>
      <c r="W206"/>
      <c r="X206"/>
      <c r="Y206"/>
      <c r="Z206"/>
      <c r="AA206"/>
      <c r="AB206"/>
      <c r="AC206"/>
      <c r="AD206"/>
      <c r="AE206"/>
    </row>
    <row r="207" spans="1:31" x14ac:dyDescent="0.25">
      <c r="A207" s="1">
        <v>9009</v>
      </c>
      <c r="B207" s="1" t="s">
        <v>29</v>
      </c>
      <c r="C207" s="1" t="s">
        <v>24</v>
      </c>
      <c r="D207" s="2">
        <v>43664</v>
      </c>
      <c r="E207" s="3">
        <v>2</v>
      </c>
      <c r="F207" s="3">
        <v>25</v>
      </c>
      <c r="G207" s="3">
        <v>199</v>
      </c>
      <c r="H207" s="3">
        <v>491.90000000000003</v>
      </c>
      <c r="I207" s="4">
        <v>3</v>
      </c>
      <c r="J207" s="30">
        <v>169.69</v>
      </c>
      <c r="K207" s="8">
        <v>0.72599999999999998</v>
      </c>
      <c r="L207" s="1">
        <v>0.24000000000000005</v>
      </c>
      <c r="M207" s="8">
        <v>0.96599999999999997</v>
      </c>
      <c r="N207" s="1">
        <v>0</v>
      </c>
      <c r="O207" s="1">
        <v>0</v>
      </c>
      <c r="P207" s="1">
        <v>0</v>
      </c>
      <c r="Q207" s="1">
        <v>0</v>
      </c>
      <c r="R207" s="1">
        <v>0</v>
      </c>
      <c r="S207" s="5">
        <v>0</v>
      </c>
      <c r="T207" s="90">
        <f t="shared" si="3"/>
        <v>0.96599999999999997</v>
      </c>
      <c r="V207"/>
      <c r="W207"/>
      <c r="X207"/>
      <c r="Y207"/>
      <c r="Z207"/>
      <c r="AA207"/>
      <c r="AB207"/>
      <c r="AC207"/>
      <c r="AD207"/>
      <c r="AE207"/>
    </row>
    <row r="208" spans="1:31" x14ac:dyDescent="0.25">
      <c r="A208" s="1">
        <v>9004</v>
      </c>
      <c r="B208" s="1" t="s">
        <v>30</v>
      </c>
      <c r="C208" s="1" t="s">
        <v>24</v>
      </c>
      <c r="D208" s="2">
        <v>43664</v>
      </c>
      <c r="E208" s="3">
        <v>2</v>
      </c>
      <c r="F208" s="3">
        <v>25</v>
      </c>
      <c r="G208" s="3">
        <v>199</v>
      </c>
      <c r="H208" s="3">
        <v>491.90000000000003</v>
      </c>
      <c r="I208" s="4">
        <v>4</v>
      </c>
      <c r="J208" s="30">
        <v>217.86999999999998</v>
      </c>
      <c r="K208" s="8">
        <v>0.97</v>
      </c>
      <c r="L208" s="1">
        <v>0.33600000000000013</v>
      </c>
      <c r="M208" s="8">
        <v>1.306</v>
      </c>
      <c r="N208" s="1">
        <v>0</v>
      </c>
      <c r="O208" s="1">
        <v>0</v>
      </c>
      <c r="P208" s="1">
        <v>0</v>
      </c>
      <c r="Q208" s="1">
        <v>0</v>
      </c>
      <c r="R208" s="1">
        <v>0</v>
      </c>
      <c r="S208" s="5">
        <v>0</v>
      </c>
      <c r="T208" s="90">
        <f t="shared" si="3"/>
        <v>1.306</v>
      </c>
      <c r="V208"/>
      <c r="W208"/>
      <c r="X208"/>
      <c r="Y208"/>
      <c r="Z208"/>
      <c r="AA208"/>
      <c r="AB208"/>
      <c r="AC208"/>
      <c r="AD208"/>
      <c r="AE208"/>
    </row>
    <row r="209" spans="1:31" x14ac:dyDescent="0.25">
      <c r="A209" s="1">
        <v>9005</v>
      </c>
      <c r="B209" s="1" t="s">
        <v>30</v>
      </c>
      <c r="C209" s="1" t="s">
        <v>24</v>
      </c>
      <c r="D209" s="2">
        <v>43664</v>
      </c>
      <c r="E209" s="3">
        <v>2</v>
      </c>
      <c r="F209" s="3">
        <v>25</v>
      </c>
      <c r="G209" s="3">
        <v>199</v>
      </c>
      <c r="H209" s="3">
        <v>491.90000000000003</v>
      </c>
      <c r="I209" s="4">
        <v>4</v>
      </c>
      <c r="J209" s="30">
        <v>197.53800000000001</v>
      </c>
      <c r="K209" s="8">
        <v>0.85199999999999998</v>
      </c>
      <c r="L209" s="1">
        <v>0.27400000000000002</v>
      </c>
      <c r="M209" s="8">
        <v>1.1259999999999999</v>
      </c>
      <c r="N209" s="1">
        <v>0</v>
      </c>
      <c r="O209" s="1">
        <v>0</v>
      </c>
      <c r="P209" s="1">
        <v>0</v>
      </c>
      <c r="Q209" s="1">
        <v>0</v>
      </c>
      <c r="R209" s="1">
        <v>0</v>
      </c>
      <c r="S209" s="5">
        <v>0</v>
      </c>
      <c r="T209" s="90">
        <f t="shared" si="3"/>
        <v>1.1259999999999999</v>
      </c>
      <c r="V209"/>
      <c r="W209"/>
      <c r="X209"/>
      <c r="Y209"/>
      <c r="Z209"/>
      <c r="AA209"/>
      <c r="AB209"/>
      <c r="AC209"/>
      <c r="AD209"/>
      <c r="AE209"/>
    </row>
    <row r="210" spans="1:31" x14ac:dyDescent="0.25">
      <c r="A210" s="1">
        <v>9011</v>
      </c>
      <c r="B210" s="1" t="s">
        <v>30</v>
      </c>
      <c r="C210" s="1" t="s">
        <v>24</v>
      </c>
      <c r="D210" s="2">
        <v>43664</v>
      </c>
      <c r="E210" s="3">
        <v>2</v>
      </c>
      <c r="F210" s="3">
        <v>25</v>
      </c>
      <c r="G210" s="3">
        <v>199</v>
      </c>
      <c r="H210" s="3">
        <v>491.90000000000003</v>
      </c>
      <c r="I210" s="4">
        <v>4</v>
      </c>
      <c r="J210" s="30">
        <v>202.72399999999999</v>
      </c>
      <c r="K210" s="8">
        <v>0.68200000000000005</v>
      </c>
      <c r="L210" s="1">
        <v>0.25199999999999995</v>
      </c>
      <c r="M210" s="8">
        <v>0.93399999999999994</v>
      </c>
      <c r="N210" s="1">
        <v>0</v>
      </c>
      <c r="O210" s="1">
        <v>0</v>
      </c>
      <c r="P210" s="1">
        <v>0</v>
      </c>
      <c r="Q210" s="1">
        <v>0</v>
      </c>
      <c r="R210" s="1">
        <v>0</v>
      </c>
      <c r="S210" s="5">
        <v>0</v>
      </c>
      <c r="T210" s="90">
        <f t="shared" si="3"/>
        <v>0.93399999999999994</v>
      </c>
      <c r="V210"/>
      <c r="W210"/>
      <c r="X210"/>
      <c r="Y210"/>
      <c r="Z210"/>
      <c r="AA210"/>
      <c r="AB210"/>
      <c r="AC210"/>
      <c r="AD210"/>
      <c r="AE210"/>
    </row>
    <row r="211" spans="1:31" x14ac:dyDescent="0.25">
      <c r="A211" s="1">
        <v>9001</v>
      </c>
      <c r="B211" s="1" t="s">
        <v>23</v>
      </c>
      <c r="C211" s="1" t="s">
        <v>24</v>
      </c>
      <c r="D211" s="2">
        <v>43671</v>
      </c>
      <c r="E211" s="3">
        <v>3</v>
      </c>
      <c r="F211" s="3">
        <v>32</v>
      </c>
      <c r="G211" s="3">
        <v>206</v>
      </c>
      <c r="H211" s="3">
        <v>633.4</v>
      </c>
      <c r="I211" s="8">
        <v>6</v>
      </c>
      <c r="J211" s="30">
        <v>456.32399999999996</v>
      </c>
      <c r="K211" s="8">
        <v>1.8839999999999999</v>
      </c>
      <c r="L211" s="1">
        <v>1.0640000000000001</v>
      </c>
      <c r="M211" s="8">
        <v>2.948</v>
      </c>
      <c r="N211" s="1">
        <v>0</v>
      </c>
      <c r="O211" s="1">
        <v>0</v>
      </c>
      <c r="P211" s="1">
        <v>0</v>
      </c>
      <c r="Q211" s="1">
        <v>0</v>
      </c>
      <c r="R211" s="1">
        <v>0</v>
      </c>
      <c r="S211" s="5">
        <v>0</v>
      </c>
      <c r="T211" s="90">
        <f t="shared" si="3"/>
        <v>2.948</v>
      </c>
      <c r="V211"/>
      <c r="W211"/>
      <c r="X211"/>
      <c r="Y211"/>
      <c r="Z211"/>
      <c r="AA211"/>
      <c r="AB211"/>
      <c r="AC211"/>
      <c r="AD211"/>
      <c r="AE211"/>
    </row>
    <row r="212" spans="1:31" x14ac:dyDescent="0.25">
      <c r="A212" s="1">
        <v>9008</v>
      </c>
      <c r="B212" s="1" t="s">
        <v>23</v>
      </c>
      <c r="C212" s="1" t="s">
        <v>24</v>
      </c>
      <c r="D212" s="2">
        <v>43671</v>
      </c>
      <c r="E212" s="3">
        <v>3</v>
      </c>
      <c r="F212" s="3">
        <v>32</v>
      </c>
      <c r="G212" s="3">
        <v>206</v>
      </c>
      <c r="H212" s="3">
        <v>633.4</v>
      </c>
      <c r="I212" s="8">
        <v>5</v>
      </c>
      <c r="J212" s="30">
        <v>403.51400000000001</v>
      </c>
      <c r="K212" s="8">
        <v>1.702</v>
      </c>
      <c r="L212" s="1">
        <v>0.96000000000000019</v>
      </c>
      <c r="M212" s="8">
        <v>2.6619999999999999</v>
      </c>
      <c r="N212" s="1">
        <v>0</v>
      </c>
      <c r="O212" s="1">
        <v>0</v>
      </c>
      <c r="P212" s="1">
        <v>0</v>
      </c>
      <c r="Q212" s="1">
        <v>0</v>
      </c>
      <c r="R212" s="1">
        <v>0</v>
      </c>
      <c r="S212" s="5">
        <v>0</v>
      </c>
      <c r="T212" s="90">
        <f t="shared" si="3"/>
        <v>2.6619999999999999</v>
      </c>
    </row>
    <row r="213" spans="1:31" x14ac:dyDescent="0.25">
      <c r="A213" s="1">
        <v>9010</v>
      </c>
      <c r="B213" s="1" t="s">
        <v>23</v>
      </c>
      <c r="C213" s="1" t="s">
        <v>24</v>
      </c>
      <c r="D213" s="2">
        <v>43671</v>
      </c>
      <c r="E213" s="3">
        <v>3</v>
      </c>
      <c r="F213" s="3">
        <v>32</v>
      </c>
      <c r="G213" s="3">
        <v>206</v>
      </c>
      <c r="H213" s="3">
        <v>633.4</v>
      </c>
      <c r="I213" s="8">
        <v>6</v>
      </c>
      <c r="J213" s="30">
        <v>522.56600000000003</v>
      </c>
      <c r="K213" s="8">
        <v>1.9780000000000002</v>
      </c>
      <c r="L213" s="1">
        <v>1.052</v>
      </c>
      <c r="M213" s="8">
        <v>3.0300000000000002</v>
      </c>
      <c r="N213" s="1">
        <v>0</v>
      </c>
      <c r="O213" s="1">
        <v>0</v>
      </c>
      <c r="P213" s="1">
        <v>0</v>
      </c>
      <c r="Q213" s="1">
        <v>0</v>
      </c>
      <c r="R213" s="1">
        <v>0</v>
      </c>
      <c r="S213" s="5">
        <v>0</v>
      </c>
      <c r="T213" s="90">
        <f t="shared" si="3"/>
        <v>3.0300000000000002</v>
      </c>
    </row>
    <row r="214" spans="1:31" x14ac:dyDescent="0.25">
      <c r="A214" s="1">
        <v>9002</v>
      </c>
      <c r="B214" s="1" t="s">
        <v>28</v>
      </c>
      <c r="C214" s="1" t="s">
        <v>24</v>
      </c>
      <c r="D214" s="2">
        <v>43671</v>
      </c>
      <c r="E214" s="3">
        <v>3</v>
      </c>
      <c r="F214" s="3">
        <v>32</v>
      </c>
      <c r="G214" s="3">
        <v>206</v>
      </c>
      <c r="H214" s="3">
        <v>633.4</v>
      </c>
      <c r="I214" s="8">
        <v>6</v>
      </c>
      <c r="J214" s="30">
        <v>443.66400000000004</v>
      </c>
      <c r="K214" s="8">
        <v>1.698</v>
      </c>
      <c r="L214" s="1">
        <v>1.004</v>
      </c>
      <c r="M214" s="8">
        <v>2.702</v>
      </c>
      <c r="N214" s="1">
        <v>0</v>
      </c>
      <c r="O214" s="1">
        <v>0</v>
      </c>
      <c r="P214" s="1">
        <v>0</v>
      </c>
      <c r="Q214" s="1">
        <v>0</v>
      </c>
      <c r="R214" s="1">
        <v>0</v>
      </c>
      <c r="S214" s="5">
        <v>0</v>
      </c>
      <c r="T214" s="90">
        <f t="shared" si="3"/>
        <v>2.702</v>
      </c>
    </row>
    <row r="215" spans="1:31" x14ac:dyDescent="0.25">
      <c r="A215" s="1">
        <v>9007</v>
      </c>
      <c r="B215" s="1" t="s">
        <v>28</v>
      </c>
      <c r="C215" s="1" t="s">
        <v>24</v>
      </c>
      <c r="D215" s="2">
        <v>43671</v>
      </c>
      <c r="E215" s="3">
        <v>3</v>
      </c>
      <c r="F215" s="3">
        <v>32</v>
      </c>
      <c r="G215" s="3">
        <v>206</v>
      </c>
      <c r="H215" s="3">
        <v>633.4</v>
      </c>
      <c r="I215" s="8">
        <v>7</v>
      </c>
      <c r="J215" s="30">
        <v>677.43599999999992</v>
      </c>
      <c r="K215" s="8">
        <v>2.7960000000000003</v>
      </c>
      <c r="L215" s="1">
        <v>1.5259999999999998</v>
      </c>
      <c r="M215" s="8">
        <v>4.3220000000000001</v>
      </c>
      <c r="N215" s="1">
        <v>0</v>
      </c>
      <c r="O215" s="1">
        <v>0</v>
      </c>
      <c r="P215" s="1">
        <v>0</v>
      </c>
      <c r="Q215" s="1">
        <v>0</v>
      </c>
      <c r="R215" s="1">
        <v>0</v>
      </c>
      <c r="S215" s="5">
        <v>0</v>
      </c>
      <c r="T215" s="90">
        <f t="shared" si="3"/>
        <v>4.3220000000000001</v>
      </c>
    </row>
    <row r="216" spans="1:31" x14ac:dyDescent="0.25">
      <c r="A216" s="1">
        <v>9012</v>
      </c>
      <c r="B216" s="1" t="s">
        <v>28</v>
      </c>
      <c r="C216" s="1" t="s">
        <v>24</v>
      </c>
      <c r="D216" s="2">
        <v>43671</v>
      </c>
      <c r="E216" s="3">
        <v>3</v>
      </c>
      <c r="F216" s="3">
        <v>32</v>
      </c>
      <c r="G216" s="3">
        <v>206</v>
      </c>
      <c r="H216" s="3">
        <v>633.4</v>
      </c>
      <c r="I216" s="8">
        <v>6</v>
      </c>
      <c r="J216" s="30">
        <v>409.68199999999996</v>
      </c>
      <c r="K216" s="8">
        <v>1.698</v>
      </c>
      <c r="L216" s="1">
        <v>0.81400000000000006</v>
      </c>
      <c r="M216" s="8">
        <v>2.512</v>
      </c>
      <c r="N216" s="1">
        <v>0</v>
      </c>
      <c r="O216" s="1">
        <v>0</v>
      </c>
      <c r="P216" s="1">
        <v>0</v>
      </c>
      <c r="Q216" s="1">
        <v>0</v>
      </c>
      <c r="R216" s="1">
        <v>0</v>
      </c>
      <c r="S216" s="5">
        <v>0</v>
      </c>
      <c r="T216" s="90">
        <f t="shared" si="3"/>
        <v>2.512</v>
      </c>
    </row>
    <row r="217" spans="1:31" x14ac:dyDescent="0.25">
      <c r="A217" s="1">
        <v>9003</v>
      </c>
      <c r="B217" s="1" t="s">
        <v>29</v>
      </c>
      <c r="C217" s="1" t="s">
        <v>24</v>
      </c>
      <c r="D217" s="2">
        <v>43671</v>
      </c>
      <c r="E217" s="3">
        <v>3</v>
      </c>
      <c r="F217" s="3">
        <v>32</v>
      </c>
      <c r="G217" s="3">
        <v>206</v>
      </c>
      <c r="H217" s="3">
        <v>633.4</v>
      </c>
      <c r="I217" s="8">
        <v>7</v>
      </c>
      <c r="J217" s="30">
        <v>558.36599999999999</v>
      </c>
      <c r="K217" s="8">
        <v>2.472</v>
      </c>
      <c r="L217" s="1">
        <v>1.3679999999999999</v>
      </c>
      <c r="M217" s="8">
        <v>3.84</v>
      </c>
      <c r="N217" s="1">
        <v>0</v>
      </c>
      <c r="O217" s="1">
        <v>0</v>
      </c>
      <c r="P217" s="1">
        <v>0</v>
      </c>
      <c r="Q217" s="1">
        <v>0</v>
      </c>
      <c r="R217" s="1">
        <v>0</v>
      </c>
      <c r="S217" s="5">
        <v>0</v>
      </c>
      <c r="T217" s="90">
        <f t="shared" si="3"/>
        <v>3.84</v>
      </c>
    </row>
    <row r="218" spans="1:31" x14ac:dyDescent="0.25">
      <c r="A218" s="1">
        <v>9006</v>
      </c>
      <c r="B218" s="1" t="s">
        <v>29</v>
      </c>
      <c r="C218" s="1" t="s">
        <v>24</v>
      </c>
      <c r="D218" s="2">
        <v>43671</v>
      </c>
      <c r="E218" s="3">
        <v>3</v>
      </c>
      <c r="F218" s="3">
        <v>32</v>
      </c>
      <c r="G218" s="3">
        <v>206</v>
      </c>
      <c r="H218" s="3">
        <v>633.4</v>
      </c>
      <c r="I218" s="8">
        <v>5</v>
      </c>
      <c r="J218" s="30">
        <v>415.62600000000003</v>
      </c>
      <c r="K218" s="8">
        <v>1.6640000000000001</v>
      </c>
      <c r="L218" s="1">
        <v>0.81600000000000006</v>
      </c>
      <c r="M218" s="8">
        <v>2.48</v>
      </c>
      <c r="N218" s="1">
        <v>0</v>
      </c>
      <c r="O218" s="1">
        <v>0</v>
      </c>
      <c r="P218" s="1">
        <v>0</v>
      </c>
      <c r="Q218" s="1">
        <v>0</v>
      </c>
      <c r="R218" s="1">
        <v>0</v>
      </c>
      <c r="S218" s="5">
        <v>0</v>
      </c>
      <c r="T218" s="90">
        <f t="shared" si="3"/>
        <v>2.4800000000000004</v>
      </c>
    </row>
    <row r="219" spans="1:31" x14ac:dyDescent="0.25">
      <c r="A219" s="1">
        <v>9009</v>
      </c>
      <c r="B219" s="1" t="s">
        <v>29</v>
      </c>
      <c r="C219" s="1" t="s">
        <v>24</v>
      </c>
      <c r="D219" s="2">
        <v>43671</v>
      </c>
      <c r="E219" s="3">
        <v>3</v>
      </c>
      <c r="F219" s="3">
        <v>32</v>
      </c>
      <c r="G219" s="3">
        <v>206</v>
      </c>
      <c r="H219" s="3">
        <v>633.4</v>
      </c>
      <c r="I219" s="8">
        <v>6</v>
      </c>
      <c r="J219" s="30">
        <v>452.18</v>
      </c>
      <c r="K219" s="8">
        <v>2.0260000000000002</v>
      </c>
      <c r="L219" s="1">
        <v>0.84599999999999975</v>
      </c>
      <c r="M219" s="8">
        <v>2.8719999999999999</v>
      </c>
      <c r="N219" s="1">
        <v>0</v>
      </c>
      <c r="O219" s="1">
        <v>0</v>
      </c>
      <c r="P219" s="1">
        <v>0</v>
      </c>
      <c r="Q219" s="1">
        <v>0</v>
      </c>
      <c r="R219" s="1">
        <v>0</v>
      </c>
      <c r="S219" s="5">
        <v>0</v>
      </c>
      <c r="T219" s="90">
        <f t="shared" si="3"/>
        <v>2.8719999999999999</v>
      </c>
    </row>
    <row r="220" spans="1:31" x14ac:dyDescent="0.25">
      <c r="A220" s="1">
        <v>9004</v>
      </c>
      <c r="B220" s="1" t="s">
        <v>30</v>
      </c>
      <c r="C220" s="1" t="s">
        <v>24</v>
      </c>
      <c r="D220" s="2">
        <v>43671</v>
      </c>
      <c r="E220" s="3">
        <v>3</v>
      </c>
      <c r="F220" s="3">
        <v>32</v>
      </c>
      <c r="G220" s="3">
        <v>206</v>
      </c>
      <c r="H220" s="3">
        <v>633.4</v>
      </c>
      <c r="I220" s="8">
        <v>7</v>
      </c>
      <c r="J220" s="30">
        <v>593.12400000000002</v>
      </c>
      <c r="K220" s="8">
        <v>2.57</v>
      </c>
      <c r="L220" s="1">
        <v>1.5059999999999998</v>
      </c>
      <c r="M220" s="8">
        <v>4.0759999999999996</v>
      </c>
      <c r="N220" s="1">
        <v>0</v>
      </c>
      <c r="O220" s="1">
        <v>0</v>
      </c>
      <c r="P220" s="1">
        <v>0</v>
      </c>
      <c r="Q220" s="1">
        <v>0</v>
      </c>
      <c r="R220" s="1">
        <v>0</v>
      </c>
      <c r="S220" s="5">
        <v>0</v>
      </c>
      <c r="T220" s="90">
        <f t="shared" si="3"/>
        <v>4.0759999999999996</v>
      </c>
    </row>
    <row r="221" spans="1:31" x14ac:dyDescent="0.25">
      <c r="A221" s="1">
        <v>9005</v>
      </c>
      <c r="B221" s="1" t="s">
        <v>30</v>
      </c>
      <c r="C221" s="1" t="s">
        <v>24</v>
      </c>
      <c r="D221" s="2">
        <v>43671</v>
      </c>
      <c r="E221" s="3">
        <v>3</v>
      </c>
      <c r="F221" s="3">
        <v>32</v>
      </c>
      <c r="G221" s="3">
        <v>206</v>
      </c>
      <c r="H221" s="3">
        <v>633.4</v>
      </c>
      <c r="I221" s="8">
        <v>5</v>
      </c>
      <c r="J221" s="30">
        <v>533.03800000000001</v>
      </c>
      <c r="K221" s="8">
        <v>1.03</v>
      </c>
      <c r="L221" s="1">
        <v>1.264</v>
      </c>
      <c r="M221" s="8">
        <v>2.294</v>
      </c>
      <c r="N221" s="1">
        <v>0</v>
      </c>
      <c r="O221" s="1">
        <v>0</v>
      </c>
      <c r="P221" s="1">
        <v>0</v>
      </c>
      <c r="Q221" s="1">
        <v>0</v>
      </c>
      <c r="R221" s="1">
        <v>0</v>
      </c>
      <c r="S221" s="5">
        <v>0</v>
      </c>
      <c r="T221" s="90">
        <f t="shared" si="3"/>
        <v>2.294</v>
      </c>
    </row>
    <row r="222" spans="1:31" x14ac:dyDescent="0.25">
      <c r="A222" s="1">
        <v>9011</v>
      </c>
      <c r="B222" s="1" t="s">
        <v>30</v>
      </c>
      <c r="C222" s="1" t="s">
        <v>24</v>
      </c>
      <c r="D222" s="2">
        <v>43671</v>
      </c>
      <c r="E222" s="3">
        <v>3</v>
      </c>
      <c r="F222" s="3">
        <v>32</v>
      </c>
      <c r="G222" s="3">
        <v>206</v>
      </c>
      <c r="H222" s="3">
        <v>633.4</v>
      </c>
      <c r="I222" s="8">
        <v>6</v>
      </c>
      <c r="J222" s="30">
        <v>499.63</v>
      </c>
      <c r="K222" s="8">
        <v>1.9440000000000002</v>
      </c>
      <c r="L222" s="1">
        <v>0.99599999999999977</v>
      </c>
      <c r="M222" s="8">
        <v>2.94</v>
      </c>
      <c r="N222" s="1">
        <v>0</v>
      </c>
      <c r="O222" s="1">
        <v>0</v>
      </c>
      <c r="P222" s="1">
        <v>0</v>
      </c>
      <c r="Q222" s="1">
        <v>0</v>
      </c>
      <c r="R222" s="1">
        <v>0</v>
      </c>
      <c r="S222" s="5">
        <v>0</v>
      </c>
      <c r="T222" s="90">
        <f t="shared" si="3"/>
        <v>2.94</v>
      </c>
    </row>
    <row r="223" spans="1:31" x14ac:dyDescent="0.25">
      <c r="A223" s="1">
        <v>9001</v>
      </c>
      <c r="B223" s="1" t="s">
        <v>23</v>
      </c>
      <c r="C223" s="1" t="s">
        <v>24</v>
      </c>
      <c r="D223" s="2">
        <v>43675</v>
      </c>
      <c r="E223" s="3">
        <v>4</v>
      </c>
      <c r="F223" s="3">
        <v>36</v>
      </c>
      <c r="G223" s="3">
        <v>210</v>
      </c>
      <c r="H223" s="3">
        <v>706.59999999999991</v>
      </c>
      <c r="I223" s="1">
        <v>7</v>
      </c>
      <c r="J223" s="30">
        <v>654.98</v>
      </c>
      <c r="K223" s="1">
        <v>2.4059999999999997</v>
      </c>
      <c r="L223" s="1">
        <v>1.72</v>
      </c>
      <c r="M223" s="9">
        <v>4.1259999999999994</v>
      </c>
      <c r="N223" s="1">
        <v>0</v>
      </c>
      <c r="O223" s="1">
        <v>0</v>
      </c>
      <c r="P223" s="1">
        <v>0</v>
      </c>
      <c r="Q223" s="1">
        <v>0</v>
      </c>
      <c r="R223" s="1">
        <v>0</v>
      </c>
      <c r="S223" s="5">
        <v>0</v>
      </c>
      <c r="T223" s="90">
        <f t="shared" si="3"/>
        <v>4.1259999999999994</v>
      </c>
    </row>
    <row r="224" spans="1:31" x14ac:dyDescent="0.25">
      <c r="A224" s="1">
        <v>9008</v>
      </c>
      <c r="B224" s="1" t="s">
        <v>23</v>
      </c>
      <c r="C224" s="1" t="s">
        <v>24</v>
      </c>
      <c r="D224" s="2">
        <v>43675</v>
      </c>
      <c r="E224" s="3">
        <v>4</v>
      </c>
      <c r="F224" s="3">
        <v>36</v>
      </c>
      <c r="G224" s="3">
        <v>210</v>
      </c>
      <c r="H224" s="3">
        <v>706.59999999999991</v>
      </c>
      <c r="I224" s="1">
        <v>7</v>
      </c>
      <c r="J224" s="30">
        <v>715.78800000000001</v>
      </c>
      <c r="K224" s="1">
        <v>2.62</v>
      </c>
      <c r="L224" s="1">
        <v>1.7360000000000002</v>
      </c>
      <c r="M224" s="9">
        <v>4.3559999999999999</v>
      </c>
      <c r="N224" s="1">
        <v>0</v>
      </c>
      <c r="O224" s="1">
        <v>0</v>
      </c>
      <c r="P224" s="1">
        <v>0</v>
      </c>
      <c r="Q224" s="1">
        <v>0</v>
      </c>
      <c r="R224" s="1">
        <v>0</v>
      </c>
      <c r="S224" s="5">
        <v>0</v>
      </c>
      <c r="T224" s="90">
        <f t="shared" si="3"/>
        <v>4.3559999999999999</v>
      </c>
    </row>
    <row r="225" spans="1:20" x14ac:dyDescent="0.25">
      <c r="A225" s="1">
        <v>9010</v>
      </c>
      <c r="B225" s="1" t="s">
        <v>23</v>
      </c>
      <c r="C225" s="1" t="s">
        <v>24</v>
      </c>
      <c r="D225" s="2">
        <v>43675</v>
      </c>
      <c r="E225" s="3">
        <v>4</v>
      </c>
      <c r="F225" s="3">
        <v>36</v>
      </c>
      <c r="G225" s="3">
        <v>210</v>
      </c>
      <c r="H225" s="3">
        <v>706.59999999999991</v>
      </c>
      <c r="I225" s="1">
        <v>7</v>
      </c>
      <c r="J225" s="30">
        <v>778.49399999999991</v>
      </c>
      <c r="K225" s="1">
        <v>1.7719999999999998</v>
      </c>
      <c r="L225" s="1">
        <v>2.7379999999999995</v>
      </c>
      <c r="M225" s="9">
        <v>4.51</v>
      </c>
      <c r="N225" s="1">
        <v>0</v>
      </c>
      <c r="O225" s="1">
        <v>0</v>
      </c>
      <c r="P225" s="1">
        <v>0</v>
      </c>
      <c r="Q225" s="1">
        <v>0</v>
      </c>
      <c r="R225" s="1">
        <v>0</v>
      </c>
      <c r="S225" s="5">
        <v>0</v>
      </c>
      <c r="T225" s="90">
        <f t="shared" si="3"/>
        <v>4.51</v>
      </c>
    </row>
    <row r="226" spans="1:20" x14ac:dyDescent="0.25">
      <c r="A226" s="1">
        <v>9002</v>
      </c>
      <c r="B226" s="1" t="s">
        <v>28</v>
      </c>
      <c r="C226" s="1" t="s">
        <v>24</v>
      </c>
      <c r="D226" s="2">
        <v>43675</v>
      </c>
      <c r="E226" s="3">
        <v>4</v>
      </c>
      <c r="F226" s="3">
        <v>36</v>
      </c>
      <c r="G226" s="3">
        <v>210</v>
      </c>
      <c r="H226" s="3">
        <v>706.59999999999991</v>
      </c>
      <c r="I226" s="1">
        <v>7</v>
      </c>
      <c r="J226" s="30">
        <v>787.81799999999998</v>
      </c>
      <c r="K226" s="1">
        <v>2.6040000000000001</v>
      </c>
      <c r="L226" s="1">
        <v>1.6859999999999999</v>
      </c>
      <c r="M226" s="9">
        <v>4.29</v>
      </c>
      <c r="N226" s="1">
        <v>0</v>
      </c>
      <c r="O226" s="1">
        <v>0</v>
      </c>
      <c r="P226" s="1">
        <v>0</v>
      </c>
      <c r="Q226" s="1">
        <v>0</v>
      </c>
      <c r="R226" s="1">
        <v>0</v>
      </c>
      <c r="S226" s="5">
        <v>0</v>
      </c>
      <c r="T226" s="90">
        <f t="shared" si="3"/>
        <v>4.29</v>
      </c>
    </row>
    <row r="227" spans="1:20" x14ac:dyDescent="0.25">
      <c r="A227" s="1">
        <v>9007</v>
      </c>
      <c r="B227" s="1" t="s">
        <v>28</v>
      </c>
      <c r="C227" s="1" t="s">
        <v>24</v>
      </c>
      <c r="D227" s="2">
        <v>43675</v>
      </c>
      <c r="E227" s="3">
        <v>4</v>
      </c>
      <c r="F227" s="3">
        <v>36</v>
      </c>
      <c r="G227" s="3">
        <v>210</v>
      </c>
      <c r="H227" s="3">
        <v>706.59999999999991</v>
      </c>
      <c r="I227" s="1">
        <v>6</v>
      </c>
      <c r="J227" s="30">
        <v>741.73400000000004</v>
      </c>
      <c r="K227" s="1">
        <v>2.4140000000000001</v>
      </c>
      <c r="L227" s="1">
        <v>1.5019999999999996</v>
      </c>
      <c r="M227" s="9">
        <v>3.9159999999999995</v>
      </c>
      <c r="N227" s="1">
        <v>0</v>
      </c>
      <c r="O227" s="1">
        <v>0</v>
      </c>
      <c r="P227" s="1">
        <v>0</v>
      </c>
      <c r="Q227" s="1">
        <v>0</v>
      </c>
      <c r="R227" s="1">
        <v>0</v>
      </c>
      <c r="S227" s="5">
        <v>0</v>
      </c>
      <c r="T227" s="90">
        <f t="shared" si="3"/>
        <v>3.9159999999999995</v>
      </c>
    </row>
    <row r="228" spans="1:20" x14ac:dyDescent="0.25">
      <c r="A228" s="1">
        <v>9012</v>
      </c>
      <c r="B228" s="1" t="s">
        <v>28</v>
      </c>
      <c r="C228" s="1" t="s">
        <v>24</v>
      </c>
      <c r="D228" s="2">
        <v>43675</v>
      </c>
      <c r="E228" s="3">
        <v>4</v>
      </c>
      <c r="F228" s="3">
        <v>36</v>
      </c>
      <c r="G228" s="3">
        <v>210</v>
      </c>
      <c r="H228" s="3">
        <v>706.59999999999991</v>
      </c>
      <c r="I228" s="1">
        <v>9</v>
      </c>
      <c r="J228" s="30">
        <v>898.30799999999999</v>
      </c>
      <c r="K228" s="1">
        <v>3.18</v>
      </c>
      <c r="L228" s="1">
        <v>1.9760000000000002</v>
      </c>
      <c r="M228" s="9">
        <v>5.1560000000000006</v>
      </c>
      <c r="N228" s="1">
        <v>0</v>
      </c>
      <c r="O228" s="1">
        <v>0</v>
      </c>
      <c r="P228" s="1">
        <v>0</v>
      </c>
      <c r="Q228" s="1">
        <v>0</v>
      </c>
      <c r="R228" s="1">
        <v>0</v>
      </c>
      <c r="S228" s="5">
        <v>0</v>
      </c>
      <c r="T228" s="90">
        <f t="shared" si="3"/>
        <v>5.1560000000000006</v>
      </c>
    </row>
    <row r="229" spans="1:20" x14ac:dyDescent="0.25">
      <c r="A229" s="1">
        <v>9003</v>
      </c>
      <c r="B229" s="1" t="s">
        <v>29</v>
      </c>
      <c r="C229" s="1" t="s">
        <v>24</v>
      </c>
      <c r="D229" s="2">
        <v>43675</v>
      </c>
      <c r="E229" s="3">
        <v>4</v>
      </c>
      <c r="F229" s="3">
        <v>36</v>
      </c>
      <c r="G229" s="3">
        <v>210</v>
      </c>
      <c r="H229" s="3">
        <v>706.59999999999991</v>
      </c>
      <c r="I229" s="1">
        <v>7</v>
      </c>
      <c r="J229" s="30">
        <v>756.43799999999999</v>
      </c>
      <c r="K229" s="1">
        <v>2.8519999999999999</v>
      </c>
      <c r="L229" s="1">
        <v>1.6719999999999995</v>
      </c>
      <c r="M229" s="9">
        <v>4.5239999999999991</v>
      </c>
      <c r="N229" s="1">
        <v>0</v>
      </c>
      <c r="O229" s="1">
        <v>0</v>
      </c>
      <c r="P229" s="1">
        <v>0</v>
      </c>
      <c r="Q229" s="1">
        <v>0</v>
      </c>
      <c r="R229" s="1">
        <v>0</v>
      </c>
      <c r="S229" s="5">
        <v>0</v>
      </c>
      <c r="T229" s="90">
        <f t="shared" si="3"/>
        <v>4.5239999999999991</v>
      </c>
    </row>
    <row r="230" spans="1:20" x14ac:dyDescent="0.25">
      <c r="A230" s="1">
        <v>9006</v>
      </c>
      <c r="B230" s="1" t="s">
        <v>29</v>
      </c>
      <c r="C230" s="1" t="s">
        <v>24</v>
      </c>
      <c r="D230" s="2">
        <v>43675</v>
      </c>
      <c r="E230" s="3">
        <v>4</v>
      </c>
      <c r="F230" s="3">
        <v>36</v>
      </c>
      <c r="G230" s="3">
        <v>210</v>
      </c>
      <c r="H230" s="3">
        <v>706.59999999999991</v>
      </c>
      <c r="I230" s="1">
        <v>6</v>
      </c>
      <c r="J230" s="30">
        <v>585.11</v>
      </c>
      <c r="K230" s="1">
        <v>2.1440000000000001</v>
      </c>
      <c r="L230" s="1">
        <v>1.0539999999999998</v>
      </c>
      <c r="M230" s="9">
        <v>3.198</v>
      </c>
      <c r="N230" s="1">
        <v>0</v>
      </c>
      <c r="O230" s="1">
        <v>0</v>
      </c>
      <c r="P230" s="1">
        <v>0</v>
      </c>
      <c r="Q230" s="1">
        <v>0</v>
      </c>
      <c r="R230" s="1">
        <v>0</v>
      </c>
      <c r="S230" s="5">
        <v>0</v>
      </c>
      <c r="T230" s="90">
        <f t="shared" si="3"/>
        <v>3.198</v>
      </c>
    </row>
    <row r="231" spans="1:20" x14ac:dyDescent="0.25">
      <c r="A231" s="1">
        <v>9009</v>
      </c>
      <c r="B231" s="1" t="s">
        <v>29</v>
      </c>
      <c r="C231" s="1" t="s">
        <v>24</v>
      </c>
      <c r="D231" s="2">
        <v>43675</v>
      </c>
      <c r="E231" s="3">
        <v>4</v>
      </c>
      <c r="F231" s="3">
        <v>36</v>
      </c>
      <c r="G231" s="3">
        <v>210</v>
      </c>
      <c r="H231" s="3">
        <v>706.59999999999991</v>
      </c>
      <c r="I231" s="1">
        <v>7</v>
      </c>
      <c r="J231" s="30">
        <v>932.17399999999998</v>
      </c>
      <c r="K231" s="1">
        <v>3.1619999999999999</v>
      </c>
      <c r="L231" s="1">
        <v>1.8620000000000001</v>
      </c>
      <c r="M231" s="9">
        <v>5.024</v>
      </c>
      <c r="N231" s="1">
        <v>0</v>
      </c>
      <c r="O231" s="1">
        <v>0</v>
      </c>
      <c r="P231" s="1">
        <v>0</v>
      </c>
      <c r="Q231" s="1">
        <v>0</v>
      </c>
      <c r="R231" s="1">
        <v>0</v>
      </c>
      <c r="S231" s="5">
        <v>0</v>
      </c>
      <c r="T231" s="90">
        <f t="shared" si="3"/>
        <v>5.024</v>
      </c>
    </row>
    <row r="232" spans="1:20" x14ac:dyDescent="0.25">
      <c r="A232" s="1">
        <v>9004</v>
      </c>
      <c r="B232" s="1" t="s">
        <v>30</v>
      </c>
      <c r="C232" s="1" t="s">
        <v>24</v>
      </c>
      <c r="D232" s="2">
        <v>43675</v>
      </c>
      <c r="E232" s="3">
        <v>4</v>
      </c>
      <c r="F232" s="3">
        <v>36</v>
      </c>
      <c r="G232" s="3">
        <v>210</v>
      </c>
      <c r="H232" s="3">
        <v>706.59999999999991</v>
      </c>
      <c r="I232" s="1">
        <v>7</v>
      </c>
      <c r="J232" s="30">
        <v>852.84400000000005</v>
      </c>
      <c r="K232" s="1">
        <v>2.7559999999999998</v>
      </c>
      <c r="L232" s="1">
        <v>1.7580000000000002</v>
      </c>
      <c r="M232" s="9">
        <v>4.5140000000000002</v>
      </c>
      <c r="N232" s="1">
        <v>0</v>
      </c>
      <c r="O232" s="1">
        <v>0</v>
      </c>
      <c r="P232" s="1">
        <v>0</v>
      </c>
      <c r="Q232" s="1">
        <v>0</v>
      </c>
      <c r="R232" s="1">
        <v>0</v>
      </c>
      <c r="S232" s="5">
        <v>0</v>
      </c>
      <c r="T232" s="90">
        <f t="shared" si="3"/>
        <v>4.5140000000000002</v>
      </c>
    </row>
    <row r="233" spans="1:20" x14ac:dyDescent="0.25">
      <c r="A233" s="1">
        <v>9005</v>
      </c>
      <c r="B233" s="1" t="s">
        <v>30</v>
      </c>
      <c r="C233" s="1" t="s">
        <v>24</v>
      </c>
      <c r="D233" s="2">
        <v>43675</v>
      </c>
      <c r="E233" s="3">
        <v>4</v>
      </c>
      <c r="F233" s="3">
        <v>36</v>
      </c>
      <c r="G233" s="3">
        <v>210</v>
      </c>
      <c r="H233" s="3">
        <v>706.59999999999991</v>
      </c>
      <c r="I233" s="1">
        <v>7</v>
      </c>
      <c r="J233" s="30">
        <v>827.83400000000006</v>
      </c>
      <c r="K233" s="1">
        <v>2.782</v>
      </c>
      <c r="L233" s="1">
        <v>1.61</v>
      </c>
      <c r="M233" s="9">
        <v>4.3920000000000003</v>
      </c>
      <c r="N233" s="1">
        <v>0</v>
      </c>
      <c r="O233" s="1">
        <v>0</v>
      </c>
      <c r="P233" s="1">
        <v>0</v>
      </c>
      <c r="Q233" s="1">
        <v>0</v>
      </c>
      <c r="R233" s="1">
        <v>0</v>
      </c>
      <c r="S233" s="5">
        <v>0</v>
      </c>
      <c r="T233" s="90">
        <f t="shared" si="3"/>
        <v>4.3920000000000003</v>
      </c>
    </row>
    <row r="234" spans="1:20" x14ac:dyDescent="0.25">
      <c r="A234" s="1">
        <v>9011</v>
      </c>
      <c r="B234" s="1" t="s">
        <v>30</v>
      </c>
      <c r="C234" s="1" t="s">
        <v>24</v>
      </c>
      <c r="D234" s="2">
        <v>43675</v>
      </c>
      <c r="E234" s="3">
        <v>4</v>
      </c>
      <c r="F234" s="3">
        <v>36</v>
      </c>
      <c r="G234" s="3">
        <v>210</v>
      </c>
      <c r="H234" s="3">
        <v>706.59999999999991</v>
      </c>
      <c r="I234" s="1">
        <v>7</v>
      </c>
      <c r="J234" s="30">
        <v>710.92399999999998</v>
      </c>
      <c r="K234" s="1">
        <v>2.4319999999999999</v>
      </c>
      <c r="L234" s="1">
        <v>1.4140000000000001</v>
      </c>
      <c r="M234" s="9">
        <v>3.8460000000000001</v>
      </c>
      <c r="N234" s="1">
        <v>0</v>
      </c>
      <c r="O234" s="1">
        <v>0</v>
      </c>
      <c r="P234" s="1">
        <v>0</v>
      </c>
      <c r="Q234" s="1">
        <v>0</v>
      </c>
      <c r="R234" s="1">
        <v>0</v>
      </c>
      <c r="S234" s="5">
        <v>0</v>
      </c>
      <c r="T234" s="90">
        <f t="shared" si="3"/>
        <v>3.8460000000000001</v>
      </c>
    </row>
    <row r="235" spans="1:20" x14ac:dyDescent="0.25">
      <c r="A235" s="8">
        <v>9001</v>
      </c>
      <c r="B235" s="1" t="s">
        <v>23</v>
      </c>
      <c r="C235" s="8" t="s">
        <v>31</v>
      </c>
      <c r="D235" s="2">
        <v>43678</v>
      </c>
      <c r="E235" s="3">
        <v>5</v>
      </c>
      <c r="F235" s="3">
        <v>39</v>
      </c>
      <c r="G235" s="3">
        <v>213</v>
      </c>
      <c r="H235" s="3">
        <v>758.09999999999991</v>
      </c>
      <c r="I235" s="8">
        <v>5</v>
      </c>
      <c r="J235" s="31">
        <v>498.08</v>
      </c>
      <c r="K235" s="8">
        <v>1.89</v>
      </c>
      <c r="L235" s="1">
        <v>1.5800000000000003</v>
      </c>
      <c r="M235" s="8">
        <v>3.47</v>
      </c>
      <c r="N235" s="8">
        <v>2</v>
      </c>
      <c r="O235" s="8">
        <v>0</v>
      </c>
      <c r="P235" s="1">
        <v>0</v>
      </c>
      <c r="Q235" s="1">
        <v>0</v>
      </c>
      <c r="R235" s="1">
        <v>0</v>
      </c>
      <c r="S235" s="5">
        <v>0</v>
      </c>
      <c r="T235" s="90">
        <f t="shared" si="3"/>
        <v>3.47</v>
      </c>
    </row>
    <row r="236" spans="1:20" x14ac:dyDescent="0.25">
      <c r="A236" s="8">
        <v>9001</v>
      </c>
      <c r="B236" s="1" t="s">
        <v>23</v>
      </c>
      <c r="C236" s="8" t="s">
        <v>32</v>
      </c>
      <c r="D236" s="2">
        <v>43678</v>
      </c>
      <c r="E236" s="3">
        <v>5</v>
      </c>
      <c r="F236" s="3">
        <v>39</v>
      </c>
      <c r="G236" s="3">
        <v>213</v>
      </c>
      <c r="H236" s="3">
        <v>758.09999999999991</v>
      </c>
      <c r="I236" s="8">
        <v>9</v>
      </c>
      <c r="J236" s="31">
        <v>1027.04</v>
      </c>
      <c r="K236" s="8">
        <v>3.94</v>
      </c>
      <c r="L236" s="1">
        <v>3.03</v>
      </c>
      <c r="M236" s="8">
        <v>6.97</v>
      </c>
      <c r="N236" s="8">
        <v>0</v>
      </c>
      <c r="O236" s="8">
        <v>0</v>
      </c>
      <c r="P236" s="1">
        <v>0</v>
      </c>
      <c r="Q236" s="1">
        <v>0</v>
      </c>
      <c r="R236" s="1">
        <v>0</v>
      </c>
      <c r="S236" s="5">
        <v>0</v>
      </c>
      <c r="T236" s="90">
        <f t="shared" si="3"/>
        <v>6.97</v>
      </c>
    </row>
    <row r="237" spans="1:20" x14ac:dyDescent="0.25">
      <c r="A237" s="8">
        <v>9001</v>
      </c>
      <c r="B237" s="1" t="s">
        <v>23</v>
      </c>
      <c r="C237" s="8" t="s">
        <v>33</v>
      </c>
      <c r="D237" s="2">
        <v>43678</v>
      </c>
      <c r="E237" s="3">
        <v>5</v>
      </c>
      <c r="F237" s="3">
        <v>39</v>
      </c>
      <c r="G237" s="3">
        <v>213</v>
      </c>
      <c r="H237" s="3">
        <v>758.09999999999991</v>
      </c>
      <c r="I237" s="8">
        <v>7</v>
      </c>
      <c r="J237" s="31">
        <v>550.74</v>
      </c>
      <c r="K237" s="8">
        <v>2.16</v>
      </c>
      <c r="L237" s="1">
        <v>1.52</v>
      </c>
      <c r="M237" s="8">
        <v>3.68</v>
      </c>
      <c r="N237" s="8">
        <v>0</v>
      </c>
      <c r="O237" s="8">
        <v>0</v>
      </c>
      <c r="P237" s="1">
        <v>0</v>
      </c>
      <c r="Q237" s="1">
        <v>0</v>
      </c>
      <c r="R237" s="1">
        <v>0</v>
      </c>
      <c r="S237" s="5">
        <v>0</v>
      </c>
      <c r="T237" s="90">
        <f t="shared" si="3"/>
        <v>3.68</v>
      </c>
    </row>
    <row r="238" spans="1:20" x14ac:dyDescent="0.25">
      <c r="A238" s="8">
        <v>9001</v>
      </c>
      <c r="B238" s="1" t="s">
        <v>23</v>
      </c>
      <c r="C238" s="8" t="s">
        <v>34</v>
      </c>
      <c r="D238" s="2">
        <v>43678</v>
      </c>
      <c r="E238" s="3">
        <v>5</v>
      </c>
      <c r="F238" s="3">
        <v>39</v>
      </c>
      <c r="G238" s="3">
        <v>213</v>
      </c>
      <c r="H238" s="3">
        <v>758.09999999999991</v>
      </c>
      <c r="I238" s="8">
        <v>7</v>
      </c>
      <c r="J238" s="31">
        <v>673.24</v>
      </c>
      <c r="K238" s="8">
        <v>2.77</v>
      </c>
      <c r="L238" s="1">
        <v>1.9999999999999996</v>
      </c>
      <c r="M238" s="8">
        <v>4.7699999999999996</v>
      </c>
      <c r="N238" s="8">
        <v>0</v>
      </c>
      <c r="O238" s="8">
        <v>0</v>
      </c>
      <c r="P238" s="1">
        <v>0</v>
      </c>
      <c r="Q238" s="1">
        <v>0</v>
      </c>
      <c r="R238" s="1">
        <v>0</v>
      </c>
      <c r="S238" s="5">
        <v>0</v>
      </c>
      <c r="T238" s="90">
        <f t="shared" si="3"/>
        <v>4.7699999999999996</v>
      </c>
    </row>
    <row r="239" spans="1:20" x14ac:dyDescent="0.25">
      <c r="A239" s="8">
        <v>9001</v>
      </c>
      <c r="B239" s="1" t="s">
        <v>23</v>
      </c>
      <c r="C239" s="8" t="s">
        <v>35</v>
      </c>
      <c r="D239" s="2">
        <v>43678</v>
      </c>
      <c r="E239" s="3">
        <v>5</v>
      </c>
      <c r="F239" s="3">
        <v>39</v>
      </c>
      <c r="G239" s="3">
        <v>213</v>
      </c>
      <c r="H239" s="3">
        <v>758.09999999999991</v>
      </c>
      <c r="I239" s="8">
        <v>6</v>
      </c>
      <c r="J239" s="31">
        <v>855.74</v>
      </c>
      <c r="K239" s="8">
        <v>3.79</v>
      </c>
      <c r="L239" s="1">
        <v>3.1900000000000004</v>
      </c>
      <c r="M239" s="8">
        <v>6.98</v>
      </c>
      <c r="N239" s="8">
        <v>0</v>
      </c>
      <c r="O239" s="8">
        <v>0</v>
      </c>
      <c r="P239" s="1">
        <v>0</v>
      </c>
      <c r="Q239" s="1">
        <v>0</v>
      </c>
      <c r="R239" s="1">
        <v>0</v>
      </c>
      <c r="S239" s="5">
        <v>0</v>
      </c>
      <c r="T239" s="90">
        <f t="shared" si="3"/>
        <v>6.98</v>
      </c>
    </row>
    <row r="240" spans="1:20" x14ac:dyDescent="0.25">
      <c r="A240" s="8">
        <v>9008</v>
      </c>
      <c r="B240" s="1" t="s">
        <v>23</v>
      </c>
      <c r="C240" s="8" t="s">
        <v>31</v>
      </c>
      <c r="D240" s="2">
        <v>43678</v>
      </c>
      <c r="E240" s="3">
        <v>5</v>
      </c>
      <c r="F240" s="3">
        <v>39</v>
      </c>
      <c r="G240" s="3">
        <v>213</v>
      </c>
      <c r="H240" s="3">
        <v>758.09999999999991</v>
      </c>
      <c r="I240" s="8">
        <v>7</v>
      </c>
      <c r="J240" s="31">
        <v>738.38</v>
      </c>
      <c r="K240" s="8">
        <v>3.06</v>
      </c>
      <c r="L240" s="1">
        <v>1.8599999999999999</v>
      </c>
      <c r="M240" s="8">
        <v>4.92</v>
      </c>
      <c r="N240" s="8">
        <v>1</v>
      </c>
      <c r="O240" s="8">
        <v>0</v>
      </c>
      <c r="P240" s="1">
        <v>0</v>
      </c>
      <c r="Q240" s="1">
        <v>0</v>
      </c>
      <c r="R240" s="1">
        <v>0</v>
      </c>
      <c r="S240" s="5">
        <v>0</v>
      </c>
      <c r="T240" s="90">
        <f t="shared" si="3"/>
        <v>4.92</v>
      </c>
    </row>
    <row r="241" spans="1:20" x14ac:dyDescent="0.25">
      <c r="A241" s="8">
        <v>9008</v>
      </c>
      <c r="B241" s="1" t="s">
        <v>23</v>
      </c>
      <c r="C241" s="8" t="s">
        <v>32</v>
      </c>
      <c r="D241" s="2">
        <v>43678</v>
      </c>
      <c r="E241" s="3">
        <v>5</v>
      </c>
      <c r="F241" s="3">
        <v>39</v>
      </c>
      <c r="G241" s="3">
        <v>213</v>
      </c>
      <c r="H241" s="3">
        <v>758.09999999999991</v>
      </c>
      <c r="I241" s="8">
        <v>7</v>
      </c>
      <c r="J241" s="31">
        <v>691.82</v>
      </c>
      <c r="K241" s="8">
        <v>3.07</v>
      </c>
      <c r="L241" s="1">
        <v>1.81</v>
      </c>
      <c r="M241" s="8">
        <v>4.88</v>
      </c>
      <c r="N241" s="8">
        <v>3</v>
      </c>
      <c r="O241" s="8">
        <v>0</v>
      </c>
      <c r="P241" s="1">
        <v>0</v>
      </c>
      <c r="Q241" s="1">
        <v>0</v>
      </c>
      <c r="R241" s="1">
        <v>0</v>
      </c>
      <c r="S241" s="5">
        <v>0</v>
      </c>
      <c r="T241" s="90">
        <f t="shared" si="3"/>
        <v>4.88</v>
      </c>
    </row>
    <row r="242" spans="1:20" x14ac:dyDescent="0.25">
      <c r="A242" s="8">
        <v>9008</v>
      </c>
      <c r="B242" s="1" t="s">
        <v>23</v>
      </c>
      <c r="C242" s="8" t="s">
        <v>33</v>
      </c>
      <c r="D242" s="2">
        <v>43678</v>
      </c>
      <c r="E242" s="3">
        <v>5</v>
      </c>
      <c r="F242" s="3">
        <v>39</v>
      </c>
      <c r="G242" s="3">
        <v>213</v>
      </c>
      <c r="H242" s="3">
        <v>758.09999999999991</v>
      </c>
      <c r="I242" s="8">
        <v>7</v>
      </c>
      <c r="J242" s="31">
        <v>606.42999999999995</v>
      </c>
      <c r="K242" s="8">
        <v>2.5</v>
      </c>
      <c r="L242" s="1">
        <v>1.33</v>
      </c>
      <c r="M242" s="8">
        <v>3.83</v>
      </c>
      <c r="N242" s="8">
        <v>3</v>
      </c>
      <c r="O242" s="8">
        <v>0</v>
      </c>
      <c r="P242" s="1">
        <v>0</v>
      </c>
      <c r="Q242" s="1">
        <v>0</v>
      </c>
      <c r="R242" s="1">
        <v>0</v>
      </c>
      <c r="S242" s="5">
        <v>0</v>
      </c>
      <c r="T242" s="90">
        <f t="shared" si="3"/>
        <v>3.83</v>
      </c>
    </row>
    <row r="243" spans="1:20" x14ac:dyDescent="0.25">
      <c r="A243" s="8">
        <v>9008</v>
      </c>
      <c r="B243" s="1" t="s">
        <v>23</v>
      </c>
      <c r="C243" s="8" t="s">
        <v>34</v>
      </c>
      <c r="D243" s="2">
        <v>43678</v>
      </c>
      <c r="E243" s="3">
        <v>5</v>
      </c>
      <c r="F243" s="3">
        <v>39</v>
      </c>
      <c r="G243" s="3">
        <v>213</v>
      </c>
      <c r="H243" s="3">
        <v>758.09999999999991</v>
      </c>
      <c r="I243" s="8">
        <v>8</v>
      </c>
      <c r="J243" s="31">
        <v>907.81</v>
      </c>
      <c r="K243" s="8">
        <v>3.3</v>
      </c>
      <c r="L243" s="1">
        <v>2.2300000000000004</v>
      </c>
      <c r="M243" s="8">
        <v>5.53</v>
      </c>
      <c r="N243" s="8">
        <v>2</v>
      </c>
      <c r="O243" s="8">
        <v>0</v>
      </c>
      <c r="P243" s="1">
        <v>0</v>
      </c>
      <c r="Q243" s="1">
        <v>0</v>
      </c>
      <c r="R243" s="1">
        <v>0</v>
      </c>
      <c r="S243" s="5">
        <v>0</v>
      </c>
      <c r="T243" s="90">
        <f t="shared" si="3"/>
        <v>5.53</v>
      </c>
    </row>
    <row r="244" spans="1:20" x14ac:dyDescent="0.25">
      <c r="A244" s="8">
        <v>9008</v>
      </c>
      <c r="B244" s="1" t="s">
        <v>23</v>
      </c>
      <c r="C244" s="8" t="s">
        <v>35</v>
      </c>
      <c r="D244" s="2">
        <v>43678</v>
      </c>
      <c r="E244" s="3">
        <v>5</v>
      </c>
      <c r="F244" s="3">
        <v>39</v>
      </c>
      <c r="G244" s="3">
        <v>213</v>
      </c>
      <c r="H244" s="3">
        <v>758.09999999999991</v>
      </c>
      <c r="I244" s="8">
        <v>8</v>
      </c>
      <c r="J244" s="31">
        <v>749.22</v>
      </c>
      <c r="K244" s="8">
        <v>3.29</v>
      </c>
      <c r="L244" s="1">
        <v>2.42</v>
      </c>
      <c r="M244" s="8">
        <v>5.71</v>
      </c>
      <c r="N244" s="8">
        <v>6</v>
      </c>
      <c r="O244" s="8">
        <v>0</v>
      </c>
      <c r="P244" s="1">
        <v>0</v>
      </c>
      <c r="Q244" s="1">
        <v>0</v>
      </c>
      <c r="R244" s="1">
        <v>0</v>
      </c>
      <c r="S244" s="5">
        <v>0</v>
      </c>
      <c r="T244" s="90">
        <f t="shared" si="3"/>
        <v>5.71</v>
      </c>
    </row>
    <row r="245" spans="1:20" x14ac:dyDescent="0.25">
      <c r="A245" s="8">
        <v>9010</v>
      </c>
      <c r="B245" s="1" t="s">
        <v>23</v>
      </c>
      <c r="C245" s="8" t="s">
        <v>31</v>
      </c>
      <c r="D245" s="2">
        <v>43678</v>
      </c>
      <c r="E245" s="3">
        <v>5</v>
      </c>
      <c r="F245" s="3">
        <v>39</v>
      </c>
      <c r="G245" s="3">
        <v>213</v>
      </c>
      <c r="H245" s="3">
        <v>758.09999999999991</v>
      </c>
      <c r="I245" s="8">
        <v>9</v>
      </c>
      <c r="J245" s="31">
        <v>711.92</v>
      </c>
      <c r="K245" s="8">
        <v>2.88</v>
      </c>
      <c r="L245" s="1">
        <v>2.04</v>
      </c>
      <c r="M245" s="8">
        <v>4.92</v>
      </c>
      <c r="N245" s="8">
        <v>1</v>
      </c>
      <c r="O245" s="8">
        <v>0</v>
      </c>
      <c r="P245" s="1">
        <v>0</v>
      </c>
      <c r="Q245" s="1">
        <v>0</v>
      </c>
      <c r="R245" s="1">
        <v>0</v>
      </c>
      <c r="S245" s="5">
        <v>0</v>
      </c>
      <c r="T245" s="90">
        <f t="shared" si="3"/>
        <v>4.92</v>
      </c>
    </row>
    <row r="246" spans="1:20" x14ac:dyDescent="0.25">
      <c r="A246" s="8">
        <v>9010</v>
      </c>
      <c r="B246" s="1" t="s">
        <v>23</v>
      </c>
      <c r="C246" s="8" t="s">
        <v>32</v>
      </c>
      <c r="D246" s="2">
        <v>43678</v>
      </c>
      <c r="E246" s="3">
        <v>5</v>
      </c>
      <c r="F246" s="3">
        <v>39</v>
      </c>
      <c r="G246" s="3">
        <v>213</v>
      </c>
      <c r="H246" s="3">
        <v>758.09999999999991</v>
      </c>
      <c r="I246" s="8">
        <v>3</v>
      </c>
      <c r="J246" s="31">
        <v>1035.95</v>
      </c>
      <c r="K246" s="8">
        <v>4.3899999999999997</v>
      </c>
      <c r="L246" s="1">
        <v>2.9300000000000006</v>
      </c>
      <c r="M246" s="8">
        <v>7.32</v>
      </c>
      <c r="N246" s="8">
        <v>3</v>
      </c>
      <c r="O246" s="8">
        <v>0</v>
      </c>
      <c r="P246" s="1">
        <v>0</v>
      </c>
      <c r="Q246" s="1">
        <v>0</v>
      </c>
      <c r="R246" s="1">
        <v>0</v>
      </c>
      <c r="S246" s="5">
        <v>0</v>
      </c>
      <c r="T246" s="90">
        <f t="shared" si="3"/>
        <v>7.32</v>
      </c>
    </row>
    <row r="247" spans="1:20" x14ac:dyDescent="0.25">
      <c r="A247" s="8">
        <v>9010</v>
      </c>
      <c r="B247" s="1" t="s">
        <v>23</v>
      </c>
      <c r="C247" s="8" t="s">
        <v>33</v>
      </c>
      <c r="D247" s="2">
        <v>43678</v>
      </c>
      <c r="E247" s="3">
        <v>5</v>
      </c>
      <c r="F247" s="3">
        <v>39</v>
      </c>
      <c r="G247" s="3">
        <v>213</v>
      </c>
      <c r="H247" s="3">
        <v>758.09999999999991</v>
      </c>
      <c r="I247" s="8">
        <v>7</v>
      </c>
      <c r="J247" s="31">
        <v>773.89</v>
      </c>
      <c r="K247" s="8">
        <v>2.61</v>
      </c>
      <c r="L247" s="1">
        <v>1.77</v>
      </c>
      <c r="M247" s="8">
        <v>4.38</v>
      </c>
      <c r="N247" s="8">
        <v>0</v>
      </c>
      <c r="O247" s="8">
        <v>0</v>
      </c>
      <c r="P247" s="1">
        <v>0</v>
      </c>
      <c r="Q247" s="1">
        <v>0</v>
      </c>
      <c r="R247" s="1">
        <v>0</v>
      </c>
      <c r="S247" s="5">
        <v>0</v>
      </c>
      <c r="T247" s="90">
        <f t="shared" si="3"/>
        <v>4.38</v>
      </c>
    </row>
    <row r="248" spans="1:20" x14ac:dyDescent="0.25">
      <c r="A248" s="8">
        <v>9010</v>
      </c>
      <c r="B248" s="1" t="s">
        <v>23</v>
      </c>
      <c r="C248" s="8" t="s">
        <v>35</v>
      </c>
      <c r="D248" s="2">
        <v>43678</v>
      </c>
      <c r="E248" s="3">
        <v>5</v>
      </c>
      <c r="F248" s="3">
        <v>39</v>
      </c>
      <c r="G248" s="3">
        <v>213</v>
      </c>
      <c r="H248" s="3">
        <v>758.09999999999991</v>
      </c>
      <c r="I248" s="8">
        <v>7</v>
      </c>
      <c r="J248" s="31">
        <v>744.87</v>
      </c>
      <c r="K248" s="8">
        <v>2.9</v>
      </c>
      <c r="L248" s="1">
        <v>1.8699999999999997</v>
      </c>
      <c r="M248" s="8">
        <v>4.7699999999999996</v>
      </c>
      <c r="N248" s="8">
        <v>3</v>
      </c>
      <c r="O248" s="8">
        <v>0</v>
      </c>
      <c r="P248" s="1">
        <v>0</v>
      </c>
      <c r="Q248" s="1">
        <v>0</v>
      </c>
      <c r="R248" s="1">
        <v>0</v>
      </c>
      <c r="S248" s="5">
        <v>0</v>
      </c>
      <c r="T248" s="90">
        <f t="shared" si="3"/>
        <v>4.7699999999999996</v>
      </c>
    </row>
    <row r="249" spans="1:20" x14ac:dyDescent="0.25">
      <c r="A249" s="8">
        <v>9002</v>
      </c>
      <c r="B249" s="1" t="s">
        <v>28</v>
      </c>
      <c r="C249" s="8" t="s">
        <v>31</v>
      </c>
      <c r="D249" s="2">
        <v>43678</v>
      </c>
      <c r="E249" s="3">
        <v>5</v>
      </c>
      <c r="F249" s="3">
        <v>39</v>
      </c>
      <c r="G249" s="3">
        <v>213</v>
      </c>
      <c r="H249" s="3">
        <v>758.09999999999991</v>
      </c>
      <c r="I249" s="8">
        <v>7</v>
      </c>
      <c r="J249" s="31">
        <v>881.52</v>
      </c>
      <c r="K249" s="8">
        <v>3.28</v>
      </c>
      <c r="L249" s="1">
        <v>1.73</v>
      </c>
      <c r="M249" s="8">
        <v>5.01</v>
      </c>
      <c r="N249" s="8">
        <v>0</v>
      </c>
      <c r="O249" s="8">
        <v>0</v>
      </c>
      <c r="P249" s="1">
        <v>0</v>
      </c>
      <c r="Q249" s="1">
        <v>0</v>
      </c>
      <c r="R249" s="1">
        <v>0</v>
      </c>
      <c r="S249" s="5">
        <v>0</v>
      </c>
      <c r="T249" s="90">
        <f t="shared" si="3"/>
        <v>5.01</v>
      </c>
    </row>
    <row r="250" spans="1:20" x14ac:dyDescent="0.25">
      <c r="A250" s="8">
        <v>9002</v>
      </c>
      <c r="B250" s="1" t="s">
        <v>28</v>
      </c>
      <c r="C250" s="8" t="s">
        <v>32</v>
      </c>
      <c r="D250" s="2">
        <v>43678</v>
      </c>
      <c r="E250" s="3">
        <v>5</v>
      </c>
      <c r="F250" s="3">
        <v>39</v>
      </c>
      <c r="G250" s="3">
        <v>213</v>
      </c>
      <c r="H250" s="3">
        <v>758.09999999999991</v>
      </c>
      <c r="I250" s="8">
        <v>8</v>
      </c>
      <c r="J250" s="31">
        <v>979.19</v>
      </c>
      <c r="K250" s="8">
        <v>3.19</v>
      </c>
      <c r="L250" s="1">
        <v>1.9600000000000004</v>
      </c>
      <c r="M250" s="8">
        <v>5.15</v>
      </c>
      <c r="N250" s="8">
        <v>0</v>
      </c>
      <c r="O250" s="8">
        <v>0</v>
      </c>
      <c r="P250" s="1">
        <v>0</v>
      </c>
      <c r="Q250" s="1">
        <v>0</v>
      </c>
      <c r="R250" s="1">
        <v>0</v>
      </c>
      <c r="S250" s="5">
        <v>0</v>
      </c>
      <c r="T250" s="90">
        <f t="shared" si="3"/>
        <v>5.15</v>
      </c>
    </row>
    <row r="251" spans="1:20" x14ac:dyDescent="0.25">
      <c r="A251" s="8">
        <v>9002</v>
      </c>
      <c r="B251" s="1" t="s">
        <v>28</v>
      </c>
      <c r="C251" s="8" t="s">
        <v>34</v>
      </c>
      <c r="D251" s="2">
        <v>43678</v>
      </c>
      <c r="E251" s="3">
        <v>5</v>
      </c>
      <c r="F251" s="3">
        <v>39</v>
      </c>
      <c r="G251" s="3">
        <v>213</v>
      </c>
      <c r="H251" s="3">
        <v>758.09999999999991</v>
      </c>
      <c r="I251" s="8">
        <v>8</v>
      </c>
      <c r="J251" s="31">
        <v>1225.3399999999999</v>
      </c>
      <c r="K251" s="8">
        <v>4.63</v>
      </c>
      <c r="L251" s="1">
        <v>2.5</v>
      </c>
      <c r="M251" s="8">
        <v>7.13</v>
      </c>
      <c r="N251" s="8">
        <v>2</v>
      </c>
      <c r="O251" s="8">
        <v>0</v>
      </c>
      <c r="P251" s="1">
        <v>0</v>
      </c>
      <c r="Q251" s="1">
        <v>0</v>
      </c>
      <c r="R251" s="1">
        <v>0</v>
      </c>
      <c r="S251" s="5">
        <v>0</v>
      </c>
      <c r="T251" s="90">
        <f t="shared" si="3"/>
        <v>7.13</v>
      </c>
    </row>
    <row r="252" spans="1:20" x14ac:dyDescent="0.25">
      <c r="A252" s="8">
        <v>9002</v>
      </c>
      <c r="B252" s="1" t="s">
        <v>28</v>
      </c>
      <c r="C252" s="8" t="s">
        <v>35</v>
      </c>
      <c r="D252" s="2">
        <v>43678</v>
      </c>
      <c r="E252" s="3">
        <v>5</v>
      </c>
      <c r="F252" s="3">
        <v>39</v>
      </c>
      <c r="G252" s="3">
        <v>213</v>
      </c>
      <c r="H252" s="3">
        <v>758.09999999999991</v>
      </c>
      <c r="I252" s="8">
        <v>7</v>
      </c>
      <c r="J252" s="31">
        <v>970.95</v>
      </c>
      <c r="K252" s="8">
        <v>3.37</v>
      </c>
      <c r="L252" s="1">
        <v>1.9699999999999998</v>
      </c>
      <c r="M252" s="8">
        <v>5.34</v>
      </c>
      <c r="N252" s="8">
        <v>0</v>
      </c>
      <c r="O252" s="8">
        <v>0</v>
      </c>
      <c r="P252" s="1">
        <v>0</v>
      </c>
      <c r="Q252" s="1">
        <v>0</v>
      </c>
      <c r="R252" s="1">
        <v>0</v>
      </c>
      <c r="S252" s="5">
        <v>0</v>
      </c>
      <c r="T252" s="90">
        <f t="shared" ref="T252:T315" si="4">SUM(K252,L252,P252)</f>
        <v>5.34</v>
      </c>
    </row>
    <row r="253" spans="1:20" x14ac:dyDescent="0.25">
      <c r="A253" s="8">
        <v>9007</v>
      </c>
      <c r="B253" s="1" t="s">
        <v>28</v>
      </c>
      <c r="C253" s="8" t="s">
        <v>31</v>
      </c>
      <c r="D253" s="2">
        <v>43678</v>
      </c>
      <c r="E253" s="3">
        <v>5</v>
      </c>
      <c r="F253" s="3">
        <v>39</v>
      </c>
      <c r="G253" s="3">
        <v>213</v>
      </c>
      <c r="H253" s="3">
        <v>758.09999999999991</v>
      </c>
      <c r="I253" s="8">
        <v>8</v>
      </c>
      <c r="J253" s="31">
        <v>1157.25</v>
      </c>
      <c r="K253" s="8">
        <v>4.59</v>
      </c>
      <c r="L253" s="1">
        <v>2.9800000000000004</v>
      </c>
      <c r="M253" s="8">
        <v>7.57</v>
      </c>
      <c r="N253" s="8">
        <v>0</v>
      </c>
      <c r="O253" s="8">
        <v>0</v>
      </c>
      <c r="P253" s="1">
        <v>0</v>
      </c>
      <c r="Q253" s="1">
        <v>0</v>
      </c>
      <c r="R253" s="1">
        <v>0</v>
      </c>
      <c r="S253" s="5">
        <v>0</v>
      </c>
      <c r="T253" s="90">
        <f t="shared" si="4"/>
        <v>7.57</v>
      </c>
    </row>
    <row r="254" spans="1:20" x14ac:dyDescent="0.25">
      <c r="A254" s="8">
        <v>9007</v>
      </c>
      <c r="B254" s="1" t="s">
        <v>28</v>
      </c>
      <c r="C254" s="8" t="s">
        <v>32</v>
      </c>
      <c r="D254" s="2">
        <v>43678</v>
      </c>
      <c r="E254" s="3">
        <v>5</v>
      </c>
      <c r="F254" s="3">
        <v>39</v>
      </c>
      <c r="G254" s="3">
        <v>213</v>
      </c>
      <c r="H254" s="3">
        <v>758.09999999999991</v>
      </c>
      <c r="I254" s="8">
        <v>7</v>
      </c>
      <c r="J254" s="31">
        <v>1020.01</v>
      </c>
      <c r="K254" s="8">
        <v>3.72</v>
      </c>
      <c r="L254" s="1">
        <v>2.1999999999999997</v>
      </c>
      <c r="M254" s="8">
        <v>5.92</v>
      </c>
      <c r="N254" s="8">
        <v>0</v>
      </c>
      <c r="O254" s="8">
        <v>0</v>
      </c>
      <c r="P254" s="1">
        <v>0</v>
      </c>
      <c r="Q254" s="1">
        <v>0</v>
      </c>
      <c r="R254" s="1">
        <v>0</v>
      </c>
      <c r="S254" s="5">
        <v>0</v>
      </c>
      <c r="T254" s="90">
        <f t="shared" si="4"/>
        <v>5.92</v>
      </c>
    </row>
    <row r="255" spans="1:20" x14ac:dyDescent="0.25">
      <c r="A255" s="8">
        <v>9007</v>
      </c>
      <c r="B255" s="1" t="s">
        <v>28</v>
      </c>
      <c r="C255" s="8" t="s">
        <v>33</v>
      </c>
      <c r="D255" s="2">
        <v>43678</v>
      </c>
      <c r="E255" s="3">
        <v>5</v>
      </c>
      <c r="F255" s="3">
        <v>39</v>
      </c>
      <c r="G255" s="3">
        <v>213</v>
      </c>
      <c r="H255" s="3">
        <v>758.09999999999991</v>
      </c>
      <c r="I255" s="8">
        <v>7</v>
      </c>
      <c r="J255" s="31">
        <v>1017.21</v>
      </c>
      <c r="K255" s="8">
        <v>3.85</v>
      </c>
      <c r="L255" s="1">
        <v>2.2799999999999998</v>
      </c>
      <c r="M255" s="8">
        <v>6.13</v>
      </c>
      <c r="N255" s="8">
        <v>0</v>
      </c>
      <c r="O255" s="8">
        <v>0</v>
      </c>
      <c r="P255" s="1">
        <v>0</v>
      </c>
      <c r="Q255" s="1">
        <v>0</v>
      </c>
      <c r="R255" s="1">
        <v>0</v>
      </c>
      <c r="S255" s="5">
        <v>0</v>
      </c>
      <c r="T255" s="90">
        <f t="shared" si="4"/>
        <v>6.13</v>
      </c>
    </row>
    <row r="256" spans="1:20" x14ac:dyDescent="0.25">
      <c r="A256" s="8">
        <v>9007</v>
      </c>
      <c r="B256" s="1" t="s">
        <v>28</v>
      </c>
      <c r="C256" s="8" t="s">
        <v>34</v>
      </c>
      <c r="D256" s="2">
        <v>43678</v>
      </c>
      <c r="E256" s="3">
        <v>5</v>
      </c>
      <c r="F256" s="3">
        <v>39</v>
      </c>
      <c r="G256" s="3">
        <v>213</v>
      </c>
      <c r="H256" s="3">
        <v>758.09999999999991</v>
      </c>
      <c r="I256" s="8">
        <v>7</v>
      </c>
      <c r="J256" s="31">
        <v>834.22</v>
      </c>
      <c r="K256" s="8">
        <v>2.86</v>
      </c>
      <c r="L256" s="1">
        <v>1.7399999999999998</v>
      </c>
      <c r="M256" s="8">
        <v>4.5999999999999996</v>
      </c>
      <c r="N256" s="8">
        <v>0</v>
      </c>
      <c r="O256" s="8">
        <v>0</v>
      </c>
      <c r="P256" s="1">
        <v>0</v>
      </c>
      <c r="Q256" s="1">
        <v>0</v>
      </c>
      <c r="R256" s="1">
        <v>0</v>
      </c>
      <c r="S256" s="5">
        <v>0</v>
      </c>
      <c r="T256" s="90">
        <f t="shared" si="4"/>
        <v>4.5999999999999996</v>
      </c>
    </row>
    <row r="257" spans="1:20" x14ac:dyDescent="0.25">
      <c r="A257" s="8">
        <v>9007</v>
      </c>
      <c r="B257" s="1" t="s">
        <v>28</v>
      </c>
      <c r="C257" s="8" t="s">
        <v>35</v>
      </c>
      <c r="D257" s="2">
        <v>43678</v>
      </c>
      <c r="E257" s="3">
        <v>5</v>
      </c>
      <c r="F257" s="3">
        <v>39</v>
      </c>
      <c r="G257" s="3">
        <v>213</v>
      </c>
      <c r="H257" s="3">
        <v>758.09999999999991</v>
      </c>
      <c r="I257" s="8">
        <v>8</v>
      </c>
      <c r="J257" s="31">
        <v>846.49</v>
      </c>
      <c r="K257" s="8">
        <v>3.11</v>
      </c>
      <c r="L257" s="1">
        <v>1.9600000000000004</v>
      </c>
      <c r="M257" s="8">
        <v>5.07</v>
      </c>
      <c r="N257" s="8">
        <v>0</v>
      </c>
      <c r="O257" s="8">
        <v>0</v>
      </c>
      <c r="P257" s="1">
        <v>0</v>
      </c>
      <c r="Q257" s="1">
        <v>0</v>
      </c>
      <c r="R257" s="1">
        <v>0</v>
      </c>
      <c r="S257" s="5">
        <v>0</v>
      </c>
      <c r="T257" s="90">
        <f t="shared" si="4"/>
        <v>5.07</v>
      </c>
    </row>
    <row r="258" spans="1:20" x14ac:dyDescent="0.25">
      <c r="A258" s="8">
        <v>9012</v>
      </c>
      <c r="B258" s="1" t="s">
        <v>28</v>
      </c>
      <c r="C258" s="8" t="s">
        <v>32</v>
      </c>
      <c r="D258" s="2">
        <v>43678</v>
      </c>
      <c r="E258" s="3">
        <v>5</v>
      </c>
      <c r="F258" s="3">
        <v>39</v>
      </c>
      <c r="G258" s="3">
        <v>213</v>
      </c>
      <c r="H258" s="3">
        <v>758.09999999999991</v>
      </c>
      <c r="I258" s="8">
        <v>9</v>
      </c>
      <c r="J258" s="31">
        <v>1267.0899999999999</v>
      </c>
      <c r="K258" s="8">
        <v>4.45</v>
      </c>
      <c r="L258" s="1">
        <v>2.8099999999999996</v>
      </c>
      <c r="M258" s="8">
        <v>7.26</v>
      </c>
      <c r="N258" s="8">
        <v>0</v>
      </c>
      <c r="O258" s="8">
        <v>0</v>
      </c>
      <c r="P258" s="1">
        <v>0</v>
      </c>
      <c r="Q258" s="1">
        <v>0</v>
      </c>
      <c r="R258" s="1">
        <v>0</v>
      </c>
      <c r="S258" s="5">
        <v>0</v>
      </c>
      <c r="T258" s="90">
        <f t="shared" si="4"/>
        <v>7.26</v>
      </c>
    </row>
    <row r="259" spans="1:20" x14ac:dyDescent="0.25">
      <c r="A259" s="8">
        <v>9012</v>
      </c>
      <c r="B259" s="1" t="s">
        <v>28</v>
      </c>
      <c r="C259" s="8" t="s">
        <v>33</v>
      </c>
      <c r="D259" s="2">
        <v>43678</v>
      </c>
      <c r="E259" s="3">
        <v>5</v>
      </c>
      <c r="F259" s="3">
        <v>39</v>
      </c>
      <c r="G259" s="3">
        <v>213</v>
      </c>
      <c r="H259" s="3">
        <v>758.09999999999991</v>
      </c>
      <c r="I259" s="8">
        <v>9</v>
      </c>
      <c r="J259" s="31">
        <v>767.24</v>
      </c>
      <c r="K259" s="8">
        <v>3.09</v>
      </c>
      <c r="L259" s="1">
        <v>1.63</v>
      </c>
      <c r="M259" s="8">
        <v>4.72</v>
      </c>
      <c r="N259" s="8">
        <v>0</v>
      </c>
      <c r="O259" s="8">
        <v>0</v>
      </c>
      <c r="P259" s="1">
        <v>0</v>
      </c>
      <c r="Q259" s="1">
        <v>0</v>
      </c>
      <c r="R259" s="1">
        <v>0</v>
      </c>
      <c r="S259" s="5">
        <v>0</v>
      </c>
      <c r="T259" s="90">
        <f t="shared" si="4"/>
        <v>4.72</v>
      </c>
    </row>
    <row r="260" spans="1:20" x14ac:dyDescent="0.25">
      <c r="A260" s="8">
        <v>9012</v>
      </c>
      <c r="B260" s="1" t="s">
        <v>28</v>
      </c>
      <c r="C260" s="8" t="s">
        <v>34</v>
      </c>
      <c r="D260" s="2">
        <v>43678</v>
      </c>
      <c r="E260" s="3">
        <v>5</v>
      </c>
      <c r="F260" s="3">
        <v>39</v>
      </c>
      <c r="G260" s="3">
        <v>213</v>
      </c>
      <c r="H260" s="3">
        <v>758.09999999999991</v>
      </c>
      <c r="I260" s="8">
        <v>7</v>
      </c>
      <c r="J260" s="31">
        <v>837.35</v>
      </c>
      <c r="K260" s="8">
        <v>3.31</v>
      </c>
      <c r="L260" s="1">
        <v>1.69</v>
      </c>
      <c r="M260" s="8">
        <v>5</v>
      </c>
      <c r="N260" s="8">
        <v>0</v>
      </c>
      <c r="O260" s="8">
        <v>0</v>
      </c>
      <c r="P260" s="1">
        <v>0</v>
      </c>
      <c r="Q260" s="1">
        <v>0</v>
      </c>
      <c r="R260" s="1">
        <v>0</v>
      </c>
      <c r="S260" s="5">
        <v>0</v>
      </c>
      <c r="T260" s="90">
        <f t="shared" si="4"/>
        <v>5</v>
      </c>
    </row>
    <row r="261" spans="1:20" x14ac:dyDescent="0.25">
      <c r="A261" s="8">
        <v>9012</v>
      </c>
      <c r="B261" s="1" t="s">
        <v>28</v>
      </c>
      <c r="C261" s="8" t="s">
        <v>35</v>
      </c>
      <c r="D261" s="2">
        <v>43678</v>
      </c>
      <c r="E261" s="3">
        <v>5</v>
      </c>
      <c r="F261" s="3">
        <v>39</v>
      </c>
      <c r="G261" s="3">
        <v>213</v>
      </c>
      <c r="H261" s="3">
        <v>758.09999999999991</v>
      </c>
      <c r="I261" s="8">
        <v>7</v>
      </c>
      <c r="J261" s="31">
        <v>958.57</v>
      </c>
      <c r="K261" s="8">
        <v>3.51</v>
      </c>
      <c r="L261" s="1">
        <v>1.8399999999999999</v>
      </c>
      <c r="M261" s="8">
        <v>5.35</v>
      </c>
      <c r="N261" s="8">
        <v>0</v>
      </c>
      <c r="O261" s="8">
        <v>0</v>
      </c>
      <c r="P261" s="1">
        <v>0</v>
      </c>
      <c r="Q261" s="1">
        <v>0</v>
      </c>
      <c r="R261" s="1">
        <v>0</v>
      </c>
      <c r="S261" s="5">
        <v>0</v>
      </c>
      <c r="T261" s="90">
        <f t="shared" si="4"/>
        <v>5.35</v>
      </c>
    </row>
    <row r="262" spans="1:20" x14ac:dyDescent="0.25">
      <c r="A262" s="8">
        <v>9003</v>
      </c>
      <c r="B262" s="1" t="s">
        <v>29</v>
      </c>
      <c r="C262" s="8" t="s">
        <v>31</v>
      </c>
      <c r="D262" s="2">
        <v>43678</v>
      </c>
      <c r="E262" s="3">
        <v>5</v>
      </c>
      <c r="F262" s="3">
        <v>39</v>
      </c>
      <c r="G262" s="3">
        <v>213</v>
      </c>
      <c r="H262" s="3">
        <v>758.09999999999991</v>
      </c>
      <c r="I262" s="8">
        <v>6</v>
      </c>
      <c r="J262" s="31">
        <v>838.28</v>
      </c>
      <c r="K262" s="8">
        <v>3.03</v>
      </c>
      <c r="L262" s="1">
        <v>1.77</v>
      </c>
      <c r="M262" s="8">
        <v>4.8</v>
      </c>
      <c r="N262" s="8">
        <v>0</v>
      </c>
      <c r="O262" s="8">
        <v>0</v>
      </c>
      <c r="P262" s="1">
        <v>0</v>
      </c>
      <c r="Q262" s="1">
        <v>0</v>
      </c>
      <c r="R262" s="1">
        <v>0</v>
      </c>
      <c r="S262" s="5">
        <v>0</v>
      </c>
      <c r="T262" s="90">
        <f t="shared" si="4"/>
        <v>4.8</v>
      </c>
    </row>
    <row r="263" spans="1:20" x14ac:dyDescent="0.25">
      <c r="A263" s="8">
        <v>9003</v>
      </c>
      <c r="B263" s="1" t="s">
        <v>29</v>
      </c>
      <c r="C263" s="8" t="s">
        <v>32</v>
      </c>
      <c r="D263" s="2">
        <v>43678</v>
      </c>
      <c r="E263" s="3">
        <v>5</v>
      </c>
      <c r="F263" s="3">
        <v>39</v>
      </c>
      <c r="G263" s="3">
        <v>213</v>
      </c>
      <c r="H263" s="3">
        <v>758.09999999999991</v>
      </c>
      <c r="I263" s="8">
        <v>6</v>
      </c>
      <c r="J263" s="31">
        <v>588.80999999999995</v>
      </c>
      <c r="K263" s="8">
        <v>1.89</v>
      </c>
      <c r="L263" s="1">
        <v>1.1300000000000001</v>
      </c>
      <c r="M263" s="8">
        <v>3.02</v>
      </c>
      <c r="N263" s="8">
        <v>0</v>
      </c>
      <c r="O263" s="8">
        <v>0</v>
      </c>
      <c r="P263" s="1">
        <v>0</v>
      </c>
      <c r="Q263" s="1">
        <v>0</v>
      </c>
      <c r="R263" s="1">
        <v>0</v>
      </c>
      <c r="S263" s="5">
        <v>0</v>
      </c>
      <c r="T263" s="90">
        <f t="shared" si="4"/>
        <v>3.02</v>
      </c>
    </row>
    <row r="264" spans="1:20" x14ac:dyDescent="0.25">
      <c r="A264" s="8">
        <v>9003</v>
      </c>
      <c r="B264" s="1" t="s">
        <v>29</v>
      </c>
      <c r="C264" s="8" t="s">
        <v>33</v>
      </c>
      <c r="D264" s="2">
        <v>43678</v>
      </c>
      <c r="E264" s="3">
        <v>5</v>
      </c>
      <c r="F264" s="3">
        <v>39</v>
      </c>
      <c r="G264" s="3">
        <v>213</v>
      </c>
      <c r="H264" s="3">
        <v>758.09999999999991</v>
      </c>
      <c r="I264" s="8">
        <v>6</v>
      </c>
      <c r="J264" s="31">
        <v>728.47</v>
      </c>
      <c r="K264" s="8">
        <v>2.68</v>
      </c>
      <c r="L264" s="1">
        <v>1.3599999999999999</v>
      </c>
      <c r="M264" s="8">
        <v>4.04</v>
      </c>
      <c r="N264" s="8">
        <v>0</v>
      </c>
      <c r="O264" s="8">
        <v>0</v>
      </c>
      <c r="P264" s="1">
        <v>0</v>
      </c>
      <c r="Q264" s="1">
        <v>0</v>
      </c>
      <c r="R264" s="1">
        <v>0</v>
      </c>
      <c r="S264" s="5">
        <v>0</v>
      </c>
      <c r="T264" s="90">
        <f t="shared" si="4"/>
        <v>4.04</v>
      </c>
    </row>
    <row r="265" spans="1:20" x14ac:dyDescent="0.25">
      <c r="A265" s="8">
        <v>9003</v>
      </c>
      <c r="B265" s="1" t="s">
        <v>29</v>
      </c>
      <c r="C265" s="8" t="s">
        <v>34</v>
      </c>
      <c r="D265" s="2">
        <v>43678</v>
      </c>
      <c r="E265" s="3">
        <v>5</v>
      </c>
      <c r="F265" s="3">
        <v>39</v>
      </c>
      <c r="G265" s="3">
        <v>213</v>
      </c>
      <c r="H265" s="3">
        <v>758.09999999999991</v>
      </c>
      <c r="I265" s="8">
        <v>6</v>
      </c>
      <c r="J265" s="31">
        <v>670.35</v>
      </c>
      <c r="K265" s="8">
        <v>2.37</v>
      </c>
      <c r="L265" s="1">
        <v>1.3599999999999999</v>
      </c>
      <c r="M265" s="8">
        <v>3.73</v>
      </c>
      <c r="N265" s="8">
        <v>0</v>
      </c>
      <c r="O265" s="8">
        <v>0</v>
      </c>
      <c r="P265" s="1">
        <v>0</v>
      </c>
      <c r="Q265" s="1">
        <v>0</v>
      </c>
      <c r="R265" s="1">
        <v>0</v>
      </c>
      <c r="S265" s="5">
        <v>0</v>
      </c>
      <c r="T265" s="90">
        <f t="shared" si="4"/>
        <v>3.73</v>
      </c>
    </row>
    <row r="266" spans="1:20" x14ac:dyDescent="0.25">
      <c r="A266" s="8">
        <v>9003</v>
      </c>
      <c r="B266" s="1" t="s">
        <v>29</v>
      </c>
      <c r="C266" s="8" t="s">
        <v>35</v>
      </c>
      <c r="D266" s="2">
        <v>43678</v>
      </c>
      <c r="E266" s="3">
        <v>5</v>
      </c>
      <c r="F266" s="3">
        <v>39</v>
      </c>
      <c r="G266" s="3">
        <v>213</v>
      </c>
      <c r="H266" s="3">
        <v>758.09999999999991</v>
      </c>
      <c r="I266" s="8">
        <v>8</v>
      </c>
      <c r="J266" s="31">
        <v>993.74</v>
      </c>
      <c r="K266" s="8">
        <v>3.61</v>
      </c>
      <c r="L266" s="1">
        <v>2.0500000000000003</v>
      </c>
      <c r="M266" s="8">
        <v>5.66</v>
      </c>
      <c r="N266" s="8">
        <v>2</v>
      </c>
      <c r="O266" s="8">
        <v>0</v>
      </c>
      <c r="P266" s="1">
        <v>0</v>
      </c>
      <c r="Q266" s="1">
        <v>0</v>
      </c>
      <c r="R266" s="1">
        <v>0</v>
      </c>
      <c r="S266" s="5">
        <v>0</v>
      </c>
      <c r="T266" s="90">
        <f t="shared" si="4"/>
        <v>5.66</v>
      </c>
    </row>
    <row r="267" spans="1:20" x14ac:dyDescent="0.25">
      <c r="A267" s="8">
        <v>9006</v>
      </c>
      <c r="B267" s="1" t="s">
        <v>29</v>
      </c>
      <c r="C267" s="8" t="s">
        <v>31</v>
      </c>
      <c r="D267" s="2">
        <v>43678</v>
      </c>
      <c r="E267" s="3">
        <v>5</v>
      </c>
      <c r="F267" s="3">
        <v>39</v>
      </c>
      <c r="G267" s="3">
        <v>213</v>
      </c>
      <c r="H267" s="3">
        <v>758.09999999999991</v>
      </c>
      <c r="I267" s="8">
        <v>6</v>
      </c>
      <c r="J267" s="31">
        <v>700.25</v>
      </c>
      <c r="K267" s="8">
        <v>2.67</v>
      </c>
      <c r="L267" s="1">
        <v>1.5200000000000005</v>
      </c>
      <c r="M267" s="8">
        <v>4.1900000000000004</v>
      </c>
      <c r="N267" s="8">
        <v>0</v>
      </c>
      <c r="O267" s="8">
        <v>0</v>
      </c>
      <c r="P267" s="1">
        <v>0</v>
      </c>
      <c r="Q267" s="1">
        <v>0</v>
      </c>
      <c r="R267" s="1">
        <v>0</v>
      </c>
      <c r="S267" s="5">
        <v>0</v>
      </c>
      <c r="T267" s="90">
        <f t="shared" si="4"/>
        <v>4.1900000000000004</v>
      </c>
    </row>
    <row r="268" spans="1:20" x14ac:dyDescent="0.25">
      <c r="A268" s="8">
        <v>9006</v>
      </c>
      <c r="B268" s="1" t="s">
        <v>29</v>
      </c>
      <c r="C268" s="8" t="s">
        <v>32</v>
      </c>
      <c r="D268" s="2">
        <v>43678</v>
      </c>
      <c r="E268" s="3">
        <v>5</v>
      </c>
      <c r="F268" s="3">
        <v>39</v>
      </c>
      <c r="G268" s="3">
        <v>213</v>
      </c>
      <c r="H268" s="3">
        <v>758.09999999999991</v>
      </c>
      <c r="I268" s="8">
        <v>2</v>
      </c>
      <c r="J268" s="31">
        <v>1030.3599999999999</v>
      </c>
      <c r="K268" s="8">
        <v>4.12</v>
      </c>
      <c r="L268" s="1">
        <v>2.21</v>
      </c>
      <c r="M268" s="8">
        <v>6.33</v>
      </c>
      <c r="N268" s="8">
        <v>2</v>
      </c>
      <c r="O268" s="8">
        <v>0</v>
      </c>
      <c r="P268" s="1">
        <v>0</v>
      </c>
      <c r="Q268" s="1">
        <v>0</v>
      </c>
      <c r="R268" s="1">
        <v>0</v>
      </c>
      <c r="S268" s="5">
        <v>0</v>
      </c>
      <c r="T268" s="90">
        <f t="shared" si="4"/>
        <v>6.33</v>
      </c>
    </row>
    <row r="269" spans="1:20" x14ac:dyDescent="0.25">
      <c r="A269" s="8">
        <v>9006</v>
      </c>
      <c r="B269" s="1" t="s">
        <v>29</v>
      </c>
      <c r="C269" s="8" t="s">
        <v>33</v>
      </c>
      <c r="D269" s="2">
        <v>43678</v>
      </c>
      <c r="E269" s="3">
        <v>5</v>
      </c>
      <c r="F269" s="3">
        <v>39</v>
      </c>
      <c r="G269" s="3">
        <v>213</v>
      </c>
      <c r="H269" s="3">
        <v>758.09999999999991</v>
      </c>
      <c r="I269" s="8">
        <v>9</v>
      </c>
      <c r="J269" s="31">
        <v>1074.18</v>
      </c>
      <c r="K269" s="8">
        <v>4.43</v>
      </c>
      <c r="L269" s="1">
        <v>2.4700000000000006</v>
      </c>
      <c r="M269" s="8">
        <v>6.9</v>
      </c>
      <c r="N269" s="8">
        <v>2</v>
      </c>
      <c r="O269" s="8">
        <v>0</v>
      </c>
      <c r="P269" s="1">
        <v>0</v>
      </c>
      <c r="Q269" s="1">
        <v>0</v>
      </c>
      <c r="R269" s="1">
        <v>0</v>
      </c>
      <c r="S269" s="5">
        <v>0</v>
      </c>
      <c r="T269" s="90">
        <f t="shared" si="4"/>
        <v>6.9</v>
      </c>
    </row>
    <row r="270" spans="1:20" x14ac:dyDescent="0.25">
      <c r="A270" s="8">
        <v>9006</v>
      </c>
      <c r="B270" s="1" t="s">
        <v>29</v>
      </c>
      <c r="C270" s="8" t="s">
        <v>34</v>
      </c>
      <c r="D270" s="2">
        <v>43678</v>
      </c>
      <c r="E270" s="3">
        <v>5</v>
      </c>
      <c r="F270" s="3">
        <v>39</v>
      </c>
      <c r="G270" s="3">
        <v>213</v>
      </c>
      <c r="H270" s="3">
        <v>758.09999999999991</v>
      </c>
      <c r="I270" s="8">
        <v>8</v>
      </c>
      <c r="J270" s="31">
        <v>837.75</v>
      </c>
      <c r="K270" s="8">
        <v>2.6</v>
      </c>
      <c r="L270" s="1">
        <v>1.5699999999999998</v>
      </c>
      <c r="M270" s="8">
        <v>4.17</v>
      </c>
      <c r="N270" s="8">
        <v>0</v>
      </c>
      <c r="O270" s="8">
        <v>0</v>
      </c>
      <c r="P270" s="1">
        <v>0</v>
      </c>
      <c r="Q270" s="1">
        <v>0</v>
      </c>
      <c r="R270" s="1">
        <v>0</v>
      </c>
      <c r="S270" s="5">
        <v>0</v>
      </c>
      <c r="T270" s="90">
        <f t="shared" si="4"/>
        <v>4.17</v>
      </c>
    </row>
    <row r="271" spans="1:20" x14ac:dyDescent="0.25">
      <c r="A271" s="8">
        <v>9006</v>
      </c>
      <c r="B271" s="1" t="s">
        <v>29</v>
      </c>
      <c r="C271" s="8" t="s">
        <v>35</v>
      </c>
      <c r="D271" s="2">
        <v>43678</v>
      </c>
      <c r="E271" s="3">
        <v>5</v>
      </c>
      <c r="F271" s="3">
        <v>39</v>
      </c>
      <c r="G271" s="3">
        <v>213</v>
      </c>
      <c r="H271" s="3">
        <v>758.09999999999991</v>
      </c>
      <c r="I271" s="8">
        <v>6</v>
      </c>
      <c r="J271" s="31">
        <v>586.23</v>
      </c>
      <c r="K271" s="8">
        <v>2.0099999999999998</v>
      </c>
      <c r="L271" s="1">
        <v>1.29</v>
      </c>
      <c r="M271" s="8">
        <v>3.3</v>
      </c>
      <c r="N271" s="8">
        <v>1</v>
      </c>
      <c r="O271" s="8">
        <v>0</v>
      </c>
      <c r="P271" s="1">
        <v>0</v>
      </c>
      <c r="Q271" s="1">
        <v>0</v>
      </c>
      <c r="R271" s="1">
        <v>0</v>
      </c>
      <c r="S271" s="5">
        <v>0</v>
      </c>
      <c r="T271" s="90">
        <f t="shared" si="4"/>
        <v>3.3</v>
      </c>
    </row>
    <row r="272" spans="1:20" x14ac:dyDescent="0.25">
      <c r="A272" s="8">
        <v>9009</v>
      </c>
      <c r="B272" s="1" t="s">
        <v>29</v>
      </c>
      <c r="C272" s="8" t="s">
        <v>32</v>
      </c>
      <c r="D272" s="2">
        <v>43678</v>
      </c>
      <c r="E272" s="3">
        <v>5</v>
      </c>
      <c r="F272" s="3">
        <v>39</v>
      </c>
      <c r="G272" s="3">
        <v>213</v>
      </c>
      <c r="H272" s="3">
        <v>758.09999999999991</v>
      </c>
      <c r="I272" s="8">
        <v>8</v>
      </c>
      <c r="J272" s="31">
        <v>852.68</v>
      </c>
      <c r="K272" s="8">
        <v>2.98</v>
      </c>
      <c r="L272" s="1">
        <v>1.5500000000000003</v>
      </c>
      <c r="M272" s="8">
        <v>4.53</v>
      </c>
      <c r="N272" s="8">
        <v>0</v>
      </c>
      <c r="O272" s="8">
        <v>0</v>
      </c>
      <c r="P272" s="1">
        <v>0</v>
      </c>
      <c r="Q272" s="1">
        <v>0</v>
      </c>
      <c r="R272" s="1">
        <v>0</v>
      </c>
      <c r="S272" s="5">
        <v>0</v>
      </c>
      <c r="T272" s="90">
        <f t="shared" si="4"/>
        <v>4.53</v>
      </c>
    </row>
    <row r="273" spans="1:20" x14ac:dyDescent="0.25">
      <c r="A273" s="8">
        <v>9009</v>
      </c>
      <c r="B273" s="1" t="s">
        <v>29</v>
      </c>
      <c r="C273" s="8" t="s">
        <v>33</v>
      </c>
      <c r="D273" s="2">
        <v>43678</v>
      </c>
      <c r="E273" s="3">
        <v>5</v>
      </c>
      <c r="F273" s="3">
        <v>39</v>
      </c>
      <c r="G273" s="3">
        <v>213</v>
      </c>
      <c r="H273" s="3">
        <v>758.09999999999991</v>
      </c>
      <c r="I273" s="8">
        <v>9</v>
      </c>
      <c r="J273" s="31">
        <v>973.67</v>
      </c>
      <c r="K273" s="8">
        <v>3.38</v>
      </c>
      <c r="L273" s="1">
        <v>1.9100000000000001</v>
      </c>
      <c r="M273" s="8">
        <v>5.29</v>
      </c>
      <c r="N273" s="8">
        <v>0</v>
      </c>
      <c r="O273" s="8">
        <v>0</v>
      </c>
      <c r="P273" s="1">
        <v>0</v>
      </c>
      <c r="Q273" s="1">
        <v>0</v>
      </c>
      <c r="R273" s="1">
        <v>0</v>
      </c>
      <c r="S273" s="5">
        <v>0</v>
      </c>
      <c r="T273" s="90">
        <f t="shared" si="4"/>
        <v>5.29</v>
      </c>
    </row>
    <row r="274" spans="1:20" x14ac:dyDescent="0.25">
      <c r="A274" s="8">
        <v>9009</v>
      </c>
      <c r="B274" s="1" t="s">
        <v>29</v>
      </c>
      <c r="C274" s="8" t="s">
        <v>34</v>
      </c>
      <c r="D274" s="2">
        <v>43678</v>
      </c>
      <c r="E274" s="3">
        <v>5</v>
      </c>
      <c r="F274" s="3">
        <v>39</v>
      </c>
      <c r="G274" s="3">
        <v>213</v>
      </c>
      <c r="H274" s="3">
        <v>758.09999999999991</v>
      </c>
      <c r="I274" s="8">
        <v>8</v>
      </c>
      <c r="J274" s="31">
        <v>895.31</v>
      </c>
      <c r="K274" s="8">
        <v>3.38</v>
      </c>
      <c r="L274" s="1">
        <v>1.8899999999999997</v>
      </c>
      <c r="M274" s="8">
        <v>5.27</v>
      </c>
      <c r="N274" s="8">
        <v>0</v>
      </c>
      <c r="O274" s="8">
        <v>0</v>
      </c>
      <c r="P274" s="1">
        <v>0</v>
      </c>
      <c r="Q274" s="1">
        <v>0</v>
      </c>
      <c r="R274" s="1">
        <v>0</v>
      </c>
      <c r="S274" s="5">
        <v>0</v>
      </c>
      <c r="T274" s="90">
        <f t="shared" si="4"/>
        <v>5.27</v>
      </c>
    </row>
    <row r="275" spans="1:20" x14ac:dyDescent="0.25">
      <c r="A275" s="8">
        <v>9009</v>
      </c>
      <c r="B275" s="1" t="s">
        <v>29</v>
      </c>
      <c r="C275" s="8" t="s">
        <v>35</v>
      </c>
      <c r="D275" s="2">
        <v>43678</v>
      </c>
      <c r="E275" s="3">
        <v>5</v>
      </c>
      <c r="F275" s="3">
        <v>39</v>
      </c>
      <c r="G275" s="3">
        <v>213</v>
      </c>
      <c r="H275" s="3">
        <v>758.09999999999991</v>
      </c>
      <c r="I275" s="8">
        <v>6</v>
      </c>
      <c r="J275" s="31">
        <v>726.82</v>
      </c>
      <c r="K275" s="8">
        <v>2.73</v>
      </c>
      <c r="L275" s="1">
        <v>1.52</v>
      </c>
      <c r="M275" s="8">
        <v>4.25</v>
      </c>
      <c r="N275" s="8">
        <v>1</v>
      </c>
      <c r="O275" s="8">
        <v>0</v>
      </c>
      <c r="P275" s="1">
        <v>0</v>
      </c>
      <c r="Q275" s="1">
        <v>0</v>
      </c>
      <c r="R275" s="1">
        <v>0</v>
      </c>
      <c r="S275" s="5">
        <v>0</v>
      </c>
      <c r="T275" s="90">
        <f t="shared" si="4"/>
        <v>4.25</v>
      </c>
    </row>
    <row r="276" spans="1:20" x14ac:dyDescent="0.25">
      <c r="A276" s="8">
        <v>9004</v>
      </c>
      <c r="B276" s="1" t="s">
        <v>30</v>
      </c>
      <c r="C276" s="8" t="s">
        <v>32</v>
      </c>
      <c r="D276" s="2">
        <v>43678</v>
      </c>
      <c r="E276" s="3">
        <v>5</v>
      </c>
      <c r="F276" s="3">
        <v>39</v>
      </c>
      <c r="G276" s="3">
        <v>213</v>
      </c>
      <c r="H276" s="3">
        <v>758.09999999999991</v>
      </c>
      <c r="I276" s="8">
        <v>7</v>
      </c>
      <c r="J276" s="31">
        <v>963.72</v>
      </c>
      <c r="K276" s="8">
        <v>3.79</v>
      </c>
      <c r="L276" s="1">
        <v>2.0700000000000003</v>
      </c>
      <c r="M276" s="8">
        <v>5.86</v>
      </c>
      <c r="N276" s="8">
        <v>0</v>
      </c>
      <c r="O276" s="8">
        <v>0</v>
      </c>
      <c r="P276" s="1">
        <v>0</v>
      </c>
      <c r="Q276" s="1">
        <v>0</v>
      </c>
      <c r="R276" s="1">
        <v>0</v>
      </c>
      <c r="S276" s="5">
        <v>0</v>
      </c>
      <c r="T276" s="90">
        <f t="shared" si="4"/>
        <v>5.86</v>
      </c>
    </row>
    <row r="277" spans="1:20" x14ac:dyDescent="0.25">
      <c r="A277" s="8">
        <v>9004</v>
      </c>
      <c r="B277" s="1" t="s">
        <v>30</v>
      </c>
      <c r="C277" s="8" t="s">
        <v>33</v>
      </c>
      <c r="D277" s="2">
        <v>43678</v>
      </c>
      <c r="E277" s="3">
        <v>5</v>
      </c>
      <c r="F277" s="3">
        <v>39</v>
      </c>
      <c r="G277" s="3">
        <v>213</v>
      </c>
      <c r="H277" s="3">
        <v>758.09999999999991</v>
      </c>
      <c r="I277" s="8">
        <v>10</v>
      </c>
      <c r="J277" s="31">
        <v>1138.57</v>
      </c>
      <c r="K277" s="8">
        <v>4.3499999999999996</v>
      </c>
      <c r="L277" s="1">
        <v>2.7</v>
      </c>
      <c r="M277" s="8">
        <v>7.05</v>
      </c>
      <c r="N277" s="8">
        <v>2</v>
      </c>
      <c r="O277" s="8">
        <v>0</v>
      </c>
      <c r="P277" s="1">
        <v>0</v>
      </c>
      <c r="Q277" s="1">
        <v>0</v>
      </c>
      <c r="R277" s="1">
        <v>0</v>
      </c>
      <c r="S277" s="5">
        <v>0</v>
      </c>
      <c r="T277" s="90">
        <f t="shared" si="4"/>
        <v>7.05</v>
      </c>
    </row>
    <row r="278" spans="1:20" x14ac:dyDescent="0.25">
      <c r="A278" s="8">
        <v>9004</v>
      </c>
      <c r="B278" s="1" t="s">
        <v>30</v>
      </c>
      <c r="C278" s="8" t="s">
        <v>34</v>
      </c>
      <c r="D278" s="2">
        <v>43678</v>
      </c>
      <c r="E278" s="3">
        <v>5</v>
      </c>
      <c r="F278" s="3">
        <v>39</v>
      </c>
      <c r="G278" s="3">
        <v>213</v>
      </c>
      <c r="H278" s="3">
        <v>758.09999999999991</v>
      </c>
      <c r="I278" s="8">
        <v>8</v>
      </c>
      <c r="J278" s="31">
        <v>1157.2</v>
      </c>
      <c r="K278" s="8">
        <v>4.67</v>
      </c>
      <c r="L278" s="1">
        <v>2.74</v>
      </c>
      <c r="M278" s="8">
        <v>7.41</v>
      </c>
      <c r="N278" s="8">
        <v>2</v>
      </c>
      <c r="O278" s="8">
        <v>0</v>
      </c>
      <c r="P278" s="1">
        <v>0</v>
      </c>
      <c r="Q278" s="1">
        <v>0</v>
      </c>
      <c r="R278" s="1">
        <v>0</v>
      </c>
      <c r="S278" s="5">
        <v>0</v>
      </c>
      <c r="T278" s="90">
        <f t="shared" si="4"/>
        <v>7.41</v>
      </c>
    </row>
    <row r="279" spans="1:20" x14ac:dyDescent="0.25">
      <c r="A279" s="8">
        <v>9004</v>
      </c>
      <c r="B279" s="1" t="s">
        <v>30</v>
      </c>
      <c r="C279" s="8" t="s">
        <v>35</v>
      </c>
      <c r="D279" s="2">
        <v>43678</v>
      </c>
      <c r="E279" s="3">
        <v>5</v>
      </c>
      <c r="F279" s="3">
        <v>39</v>
      </c>
      <c r="G279" s="3">
        <v>213</v>
      </c>
      <c r="H279" s="3">
        <v>758.09999999999991</v>
      </c>
      <c r="I279" s="8">
        <v>7</v>
      </c>
      <c r="J279" s="31">
        <v>1092.6099999999999</v>
      </c>
      <c r="K279" s="8">
        <v>4.03</v>
      </c>
      <c r="L279" s="1">
        <v>2.2599999999999998</v>
      </c>
      <c r="M279" s="8">
        <v>6.29</v>
      </c>
      <c r="N279" s="8">
        <v>0</v>
      </c>
      <c r="O279" s="8">
        <v>0</v>
      </c>
      <c r="P279" s="1">
        <v>0</v>
      </c>
      <c r="Q279" s="1">
        <v>0</v>
      </c>
      <c r="R279" s="1">
        <v>0</v>
      </c>
      <c r="S279" s="5">
        <v>0</v>
      </c>
      <c r="T279" s="90">
        <f t="shared" si="4"/>
        <v>6.29</v>
      </c>
    </row>
    <row r="280" spans="1:20" x14ac:dyDescent="0.25">
      <c r="A280" s="8">
        <v>9005</v>
      </c>
      <c r="B280" s="1" t="s">
        <v>30</v>
      </c>
      <c r="C280" s="8" t="s">
        <v>31</v>
      </c>
      <c r="D280" s="2">
        <v>43678</v>
      </c>
      <c r="E280" s="3">
        <v>5</v>
      </c>
      <c r="F280" s="3">
        <v>39</v>
      </c>
      <c r="G280" s="3">
        <v>213</v>
      </c>
      <c r="H280" s="3">
        <v>758.09999999999991</v>
      </c>
      <c r="I280" s="8">
        <v>9</v>
      </c>
      <c r="J280" s="31">
        <v>1012.06</v>
      </c>
      <c r="K280" s="8">
        <v>3.96</v>
      </c>
      <c r="L280" s="1">
        <v>2.3200000000000003</v>
      </c>
      <c r="M280" s="8">
        <v>6.28</v>
      </c>
      <c r="N280" s="8">
        <v>0</v>
      </c>
      <c r="O280" s="8">
        <v>0</v>
      </c>
      <c r="P280" s="1">
        <v>0</v>
      </c>
      <c r="Q280" s="1">
        <v>0</v>
      </c>
      <c r="R280" s="1">
        <v>0</v>
      </c>
      <c r="S280" s="5">
        <v>0</v>
      </c>
      <c r="T280" s="90">
        <f t="shared" si="4"/>
        <v>6.28</v>
      </c>
    </row>
    <row r="281" spans="1:20" x14ac:dyDescent="0.25">
      <c r="A281" s="8">
        <v>9005</v>
      </c>
      <c r="B281" s="1" t="s">
        <v>30</v>
      </c>
      <c r="C281" s="8" t="s">
        <v>32</v>
      </c>
      <c r="D281" s="2">
        <v>43678</v>
      </c>
      <c r="E281" s="3">
        <v>5</v>
      </c>
      <c r="F281" s="3">
        <v>39</v>
      </c>
      <c r="G281" s="3">
        <v>213</v>
      </c>
      <c r="H281" s="3">
        <v>758.09999999999991</v>
      </c>
      <c r="I281" s="8">
        <v>8</v>
      </c>
      <c r="J281" s="31">
        <v>1094.81</v>
      </c>
      <c r="K281" s="8">
        <v>4.8499999999999996</v>
      </c>
      <c r="L281" s="1">
        <v>2.5200000000000005</v>
      </c>
      <c r="M281" s="8">
        <v>7.37</v>
      </c>
      <c r="N281" s="8">
        <v>3</v>
      </c>
      <c r="O281" s="8">
        <v>0</v>
      </c>
      <c r="P281" s="1">
        <v>0</v>
      </c>
      <c r="Q281" s="1">
        <v>0</v>
      </c>
      <c r="R281" s="1">
        <v>0</v>
      </c>
      <c r="S281" s="5">
        <v>0</v>
      </c>
      <c r="T281" s="90">
        <f t="shared" si="4"/>
        <v>7.37</v>
      </c>
    </row>
    <row r="282" spans="1:20" x14ac:dyDescent="0.25">
      <c r="A282" s="8">
        <v>9005</v>
      </c>
      <c r="B282" s="1" t="s">
        <v>30</v>
      </c>
      <c r="C282" s="8" t="s">
        <v>33</v>
      </c>
      <c r="D282" s="2">
        <v>43678</v>
      </c>
      <c r="E282" s="3">
        <v>5</v>
      </c>
      <c r="F282" s="3">
        <v>39</v>
      </c>
      <c r="G282" s="3">
        <v>213</v>
      </c>
      <c r="H282" s="3">
        <v>758.09999999999991</v>
      </c>
      <c r="I282" s="8">
        <v>11</v>
      </c>
      <c r="J282" s="31">
        <v>1229.92</v>
      </c>
      <c r="K282" s="8">
        <v>4.38</v>
      </c>
      <c r="L282" s="1">
        <v>2.71</v>
      </c>
      <c r="M282" s="8">
        <v>7.09</v>
      </c>
      <c r="N282" s="8">
        <v>0</v>
      </c>
      <c r="O282" s="8">
        <v>0</v>
      </c>
      <c r="P282" s="1">
        <v>0</v>
      </c>
      <c r="Q282" s="1">
        <v>0</v>
      </c>
      <c r="R282" s="1">
        <v>0</v>
      </c>
      <c r="S282" s="5">
        <v>0</v>
      </c>
      <c r="T282" s="90">
        <f t="shared" si="4"/>
        <v>7.09</v>
      </c>
    </row>
    <row r="283" spans="1:20" x14ac:dyDescent="0.25">
      <c r="A283" s="8">
        <v>9005</v>
      </c>
      <c r="B283" s="1" t="s">
        <v>30</v>
      </c>
      <c r="C283" s="8" t="s">
        <v>34</v>
      </c>
      <c r="D283" s="2">
        <v>43678</v>
      </c>
      <c r="E283" s="3">
        <v>5</v>
      </c>
      <c r="F283" s="3">
        <v>39</v>
      </c>
      <c r="G283" s="3">
        <v>213</v>
      </c>
      <c r="H283" s="3">
        <v>758.09999999999991</v>
      </c>
      <c r="I283" s="8">
        <v>7</v>
      </c>
      <c r="J283" s="31">
        <v>981.83</v>
      </c>
      <c r="K283" s="8">
        <v>3.4</v>
      </c>
      <c r="L283" s="1">
        <v>1.6800000000000002</v>
      </c>
      <c r="M283" s="8">
        <v>5.08</v>
      </c>
      <c r="N283" s="8">
        <v>1</v>
      </c>
      <c r="O283" s="8">
        <v>0</v>
      </c>
      <c r="P283" s="1">
        <v>0</v>
      </c>
      <c r="Q283" s="1">
        <v>0</v>
      </c>
      <c r="R283" s="1">
        <v>0</v>
      </c>
      <c r="S283" s="5">
        <v>0</v>
      </c>
      <c r="T283" s="90">
        <f t="shared" si="4"/>
        <v>5.08</v>
      </c>
    </row>
    <row r="284" spans="1:20" x14ac:dyDescent="0.25">
      <c r="A284" s="8">
        <v>9005</v>
      </c>
      <c r="B284" s="1" t="s">
        <v>30</v>
      </c>
      <c r="C284" s="8" t="s">
        <v>35</v>
      </c>
      <c r="D284" s="2">
        <v>43678</v>
      </c>
      <c r="E284" s="3">
        <v>5</v>
      </c>
      <c r="F284" s="3">
        <v>39</v>
      </c>
      <c r="G284" s="3">
        <v>213</v>
      </c>
      <c r="H284" s="3">
        <v>758.09999999999991</v>
      </c>
      <c r="I284" s="8">
        <v>10</v>
      </c>
      <c r="J284" s="31">
        <v>1140.68</v>
      </c>
      <c r="K284" s="8">
        <v>4.0599999999999996</v>
      </c>
      <c r="L284" s="1">
        <v>2.3500000000000005</v>
      </c>
      <c r="M284" s="8">
        <v>6.41</v>
      </c>
      <c r="N284" s="8">
        <v>0</v>
      </c>
      <c r="O284" s="8">
        <v>0</v>
      </c>
      <c r="P284" s="1">
        <v>0</v>
      </c>
      <c r="Q284" s="1">
        <v>0</v>
      </c>
      <c r="R284" s="1">
        <v>0</v>
      </c>
      <c r="S284" s="5">
        <v>0</v>
      </c>
      <c r="T284" s="90">
        <f t="shared" si="4"/>
        <v>6.41</v>
      </c>
    </row>
    <row r="285" spans="1:20" x14ac:dyDescent="0.25">
      <c r="A285" s="8">
        <v>9011</v>
      </c>
      <c r="B285" s="1" t="s">
        <v>30</v>
      </c>
      <c r="C285" s="8" t="s">
        <v>32</v>
      </c>
      <c r="D285" s="2">
        <v>43678</v>
      </c>
      <c r="E285" s="3">
        <v>5</v>
      </c>
      <c r="F285" s="3">
        <v>39</v>
      </c>
      <c r="G285" s="3">
        <v>213</v>
      </c>
      <c r="H285" s="3">
        <v>758.09999999999991</v>
      </c>
      <c r="I285" s="8">
        <v>7</v>
      </c>
      <c r="J285" s="31">
        <v>812.38</v>
      </c>
      <c r="K285" s="8">
        <v>2.78</v>
      </c>
      <c r="L285" s="1">
        <v>1.5500000000000003</v>
      </c>
      <c r="M285" s="8">
        <v>4.33</v>
      </c>
      <c r="N285" s="8">
        <v>0</v>
      </c>
      <c r="O285" s="8">
        <v>0</v>
      </c>
      <c r="P285" s="1">
        <v>0</v>
      </c>
      <c r="Q285" s="1">
        <v>0</v>
      </c>
      <c r="R285" s="1">
        <v>0</v>
      </c>
      <c r="S285" s="5">
        <v>0</v>
      </c>
      <c r="T285" s="90">
        <f t="shared" si="4"/>
        <v>4.33</v>
      </c>
    </row>
    <row r="286" spans="1:20" x14ac:dyDescent="0.25">
      <c r="A286" s="8">
        <v>9011</v>
      </c>
      <c r="B286" s="1" t="s">
        <v>30</v>
      </c>
      <c r="C286" s="8" t="s">
        <v>33</v>
      </c>
      <c r="D286" s="2">
        <v>43678</v>
      </c>
      <c r="E286" s="3">
        <v>5</v>
      </c>
      <c r="F286" s="3">
        <v>39</v>
      </c>
      <c r="G286" s="3">
        <v>213</v>
      </c>
      <c r="H286" s="3">
        <v>758.09999999999991</v>
      </c>
      <c r="I286" s="8">
        <v>8</v>
      </c>
      <c r="J286" s="31">
        <v>1018.28</v>
      </c>
      <c r="K286" s="8">
        <v>3.45</v>
      </c>
      <c r="L286" s="1">
        <v>2.2699999999999996</v>
      </c>
      <c r="M286" s="8">
        <v>5.72</v>
      </c>
      <c r="N286" s="8">
        <v>0</v>
      </c>
      <c r="O286" s="8">
        <v>0</v>
      </c>
      <c r="P286" s="1">
        <v>0</v>
      </c>
      <c r="Q286" s="1">
        <v>0</v>
      </c>
      <c r="R286" s="1">
        <v>0</v>
      </c>
      <c r="S286" s="5">
        <v>0</v>
      </c>
      <c r="T286" s="90">
        <f t="shared" si="4"/>
        <v>5.72</v>
      </c>
    </row>
    <row r="287" spans="1:20" x14ac:dyDescent="0.25">
      <c r="A287" s="8">
        <v>9011</v>
      </c>
      <c r="B287" s="1" t="s">
        <v>30</v>
      </c>
      <c r="C287" s="8" t="s">
        <v>34</v>
      </c>
      <c r="D287" s="2">
        <v>43678</v>
      </c>
      <c r="E287" s="3">
        <v>5</v>
      </c>
      <c r="F287" s="3">
        <v>39</v>
      </c>
      <c r="G287" s="3">
        <v>213</v>
      </c>
      <c r="H287" s="3">
        <v>758.09999999999991</v>
      </c>
      <c r="I287" s="8">
        <v>11</v>
      </c>
      <c r="J287" s="31">
        <v>1141.53</v>
      </c>
      <c r="K287" s="8">
        <v>4.41</v>
      </c>
      <c r="L287" s="1">
        <v>2.7</v>
      </c>
      <c r="M287" s="8">
        <v>7.11</v>
      </c>
      <c r="N287" s="8">
        <v>1</v>
      </c>
      <c r="O287" s="8">
        <v>0</v>
      </c>
      <c r="P287" s="1">
        <v>0</v>
      </c>
      <c r="Q287" s="1">
        <v>0</v>
      </c>
      <c r="R287" s="1">
        <v>0</v>
      </c>
      <c r="S287" s="5">
        <v>0</v>
      </c>
      <c r="T287" s="90">
        <f t="shared" si="4"/>
        <v>7.11</v>
      </c>
    </row>
    <row r="288" spans="1:20" x14ac:dyDescent="0.25">
      <c r="A288" s="8">
        <v>9011</v>
      </c>
      <c r="B288" s="1" t="s">
        <v>30</v>
      </c>
      <c r="C288" s="8" t="s">
        <v>35</v>
      </c>
      <c r="D288" s="2">
        <v>43678</v>
      </c>
      <c r="E288" s="3">
        <v>5</v>
      </c>
      <c r="F288" s="3">
        <v>39</v>
      </c>
      <c r="G288" s="3">
        <v>213</v>
      </c>
      <c r="H288" s="3">
        <v>758.09999999999991</v>
      </c>
      <c r="I288" s="8">
        <v>10</v>
      </c>
      <c r="J288" s="31">
        <v>1252.68</v>
      </c>
      <c r="K288" s="8">
        <v>4.1900000000000004</v>
      </c>
      <c r="L288" s="1">
        <v>2.67</v>
      </c>
      <c r="M288" s="8">
        <v>6.86</v>
      </c>
      <c r="N288" s="8">
        <v>0</v>
      </c>
      <c r="O288" s="8">
        <v>0</v>
      </c>
      <c r="P288" s="1">
        <v>0</v>
      </c>
      <c r="Q288" s="1">
        <v>0</v>
      </c>
      <c r="R288" s="1">
        <v>0</v>
      </c>
      <c r="S288" s="5">
        <v>0</v>
      </c>
      <c r="T288" s="90">
        <f t="shared" si="4"/>
        <v>6.86</v>
      </c>
    </row>
    <row r="289" spans="1:20" x14ac:dyDescent="0.25">
      <c r="A289" s="3">
        <v>9001</v>
      </c>
      <c r="B289" s="1" t="s">
        <v>23</v>
      </c>
      <c r="C289" s="3" t="s">
        <v>37</v>
      </c>
      <c r="D289" s="2">
        <v>43685</v>
      </c>
      <c r="E289" s="3">
        <v>6</v>
      </c>
      <c r="F289" s="3">
        <v>46</v>
      </c>
      <c r="G289" s="3">
        <v>220</v>
      </c>
      <c r="H289" s="3">
        <v>877.8</v>
      </c>
      <c r="I289" s="3">
        <v>7</v>
      </c>
      <c r="J289" s="30">
        <v>1072.2</v>
      </c>
      <c r="K289" s="3">
        <v>5.13</v>
      </c>
      <c r="L289" s="1">
        <v>4.45</v>
      </c>
      <c r="M289" s="3">
        <v>9.58</v>
      </c>
      <c r="N289" s="3">
        <v>3</v>
      </c>
      <c r="O289" s="3">
        <v>0</v>
      </c>
      <c r="P289" s="1">
        <v>0</v>
      </c>
      <c r="Q289" s="1">
        <v>0</v>
      </c>
      <c r="R289" s="1">
        <v>0</v>
      </c>
      <c r="S289" s="5">
        <v>0</v>
      </c>
      <c r="T289" s="90">
        <f t="shared" si="4"/>
        <v>9.58</v>
      </c>
    </row>
    <row r="290" spans="1:20" x14ac:dyDescent="0.25">
      <c r="A290" s="3">
        <v>9001</v>
      </c>
      <c r="B290" s="1" t="s">
        <v>23</v>
      </c>
      <c r="C290" s="3" t="s">
        <v>38</v>
      </c>
      <c r="D290" s="2">
        <v>43685</v>
      </c>
      <c r="E290" s="3">
        <v>6</v>
      </c>
      <c r="F290" s="3">
        <v>46</v>
      </c>
      <c r="G290" s="3">
        <v>220</v>
      </c>
      <c r="H290" s="3">
        <v>877.8</v>
      </c>
      <c r="I290" s="3">
        <v>8</v>
      </c>
      <c r="J290" s="30">
        <v>942.95</v>
      </c>
      <c r="K290" s="3">
        <v>4.09</v>
      </c>
      <c r="L290" s="1">
        <v>3.08</v>
      </c>
      <c r="M290" s="3">
        <v>7.17</v>
      </c>
      <c r="N290" s="3">
        <v>3</v>
      </c>
      <c r="O290" s="3">
        <v>0</v>
      </c>
      <c r="P290" s="1">
        <v>0</v>
      </c>
      <c r="Q290" s="1">
        <v>0</v>
      </c>
      <c r="R290" s="1">
        <v>0</v>
      </c>
      <c r="S290" s="5">
        <v>0</v>
      </c>
      <c r="T290" s="90">
        <f t="shared" si="4"/>
        <v>7.17</v>
      </c>
    </row>
    <row r="291" spans="1:20" x14ac:dyDescent="0.25">
      <c r="A291" s="3">
        <v>9001</v>
      </c>
      <c r="B291" s="1" t="s">
        <v>23</v>
      </c>
      <c r="C291" s="3" t="s">
        <v>34</v>
      </c>
      <c r="D291" s="2">
        <v>43685</v>
      </c>
      <c r="E291" s="3">
        <v>6</v>
      </c>
      <c r="F291" s="3">
        <v>46</v>
      </c>
      <c r="G291" s="3">
        <v>220</v>
      </c>
      <c r="H291" s="3">
        <v>877.8</v>
      </c>
      <c r="I291" s="3">
        <v>8</v>
      </c>
      <c r="J291" s="30">
        <v>949.42</v>
      </c>
      <c r="K291" s="3">
        <v>3.87</v>
      </c>
      <c r="L291" s="1">
        <v>3.76</v>
      </c>
      <c r="M291" s="3">
        <v>7.63</v>
      </c>
      <c r="N291" s="3">
        <v>3</v>
      </c>
      <c r="O291" s="3">
        <v>0</v>
      </c>
      <c r="P291" s="1">
        <v>0</v>
      </c>
      <c r="Q291" s="1">
        <v>0</v>
      </c>
      <c r="R291" s="1">
        <v>0</v>
      </c>
      <c r="S291" s="5">
        <v>0</v>
      </c>
      <c r="T291" s="90">
        <f t="shared" si="4"/>
        <v>7.63</v>
      </c>
    </row>
    <row r="292" spans="1:20" x14ac:dyDescent="0.25">
      <c r="A292" s="3">
        <v>9008</v>
      </c>
      <c r="B292" s="1" t="s">
        <v>23</v>
      </c>
      <c r="C292" s="3" t="s">
        <v>36</v>
      </c>
      <c r="D292" s="2">
        <v>43685</v>
      </c>
      <c r="E292" s="3">
        <v>6</v>
      </c>
      <c r="F292" s="3">
        <v>46</v>
      </c>
      <c r="G292" s="3">
        <v>220</v>
      </c>
      <c r="H292" s="3">
        <v>877.8</v>
      </c>
      <c r="I292" s="3">
        <v>8</v>
      </c>
      <c r="J292" s="30">
        <v>1023.61</v>
      </c>
      <c r="K292" s="3">
        <v>4.22</v>
      </c>
      <c r="L292" s="1">
        <v>3.3100000000000005</v>
      </c>
      <c r="M292" s="3">
        <v>7.53</v>
      </c>
      <c r="N292" s="3">
        <v>4</v>
      </c>
      <c r="O292" s="3">
        <v>0</v>
      </c>
      <c r="P292" s="1">
        <v>0</v>
      </c>
      <c r="Q292" s="3">
        <v>0</v>
      </c>
      <c r="R292" s="1">
        <v>0</v>
      </c>
      <c r="S292" s="5">
        <v>0</v>
      </c>
      <c r="T292" s="90">
        <f t="shared" si="4"/>
        <v>7.53</v>
      </c>
    </row>
    <row r="293" spans="1:20" x14ac:dyDescent="0.25">
      <c r="A293" s="3">
        <v>9008</v>
      </c>
      <c r="B293" s="1" t="s">
        <v>23</v>
      </c>
      <c r="C293" s="3" t="s">
        <v>32</v>
      </c>
      <c r="D293" s="2">
        <v>43685</v>
      </c>
      <c r="E293" s="3">
        <v>6</v>
      </c>
      <c r="F293" s="3">
        <v>46</v>
      </c>
      <c r="G293" s="3">
        <v>220</v>
      </c>
      <c r="H293" s="3">
        <v>877.8</v>
      </c>
      <c r="I293" s="3">
        <v>8</v>
      </c>
      <c r="J293" s="30">
        <v>1053.33</v>
      </c>
      <c r="K293" s="3">
        <v>4.5199999999999996</v>
      </c>
      <c r="L293" s="1">
        <v>3.7900000000000009</v>
      </c>
      <c r="M293" s="3">
        <v>8.31</v>
      </c>
      <c r="N293" s="3">
        <v>9</v>
      </c>
      <c r="O293" s="3">
        <v>0</v>
      </c>
      <c r="P293" s="1">
        <v>0</v>
      </c>
      <c r="Q293" s="3">
        <v>0</v>
      </c>
      <c r="R293" s="1">
        <v>0</v>
      </c>
      <c r="S293" s="5">
        <v>0</v>
      </c>
      <c r="T293" s="90">
        <f t="shared" si="4"/>
        <v>8.31</v>
      </c>
    </row>
    <row r="294" spans="1:20" x14ac:dyDescent="0.25">
      <c r="A294" s="3">
        <v>9008</v>
      </c>
      <c r="B294" s="1" t="s">
        <v>23</v>
      </c>
      <c r="C294" s="3" t="s">
        <v>38</v>
      </c>
      <c r="D294" s="2">
        <v>43685</v>
      </c>
      <c r="E294" s="3">
        <v>6</v>
      </c>
      <c r="F294" s="3">
        <v>46</v>
      </c>
      <c r="G294" s="3">
        <v>220</v>
      </c>
      <c r="H294" s="3">
        <v>877.8</v>
      </c>
      <c r="I294" s="3">
        <v>7</v>
      </c>
      <c r="J294" s="30">
        <v>922.67</v>
      </c>
      <c r="K294" s="3">
        <v>4.13</v>
      </c>
      <c r="L294" s="1">
        <v>3.54</v>
      </c>
      <c r="M294" s="3">
        <v>7.67</v>
      </c>
      <c r="N294" s="3">
        <v>5</v>
      </c>
      <c r="O294" s="3">
        <v>0</v>
      </c>
      <c r="P294" s="1">
        <v>0</v>
      </c>
      <c r="Q294" s="3">
        <v>0</v>
      </c>
      <c r="R294" s="1">
        <v>0</v>
      </c>
      <c r="S294" s="5">
        <v>0</v>
      </c>
      <c r="T294" s="90">
        <f t="shared" si="4"/>
        <v>7.67</v>
      </c>
    </row>
    <row r="295" spans="1:20" x14ac:dyDescent="0.25">
      <c r="A295" s="3">
        <v>9008</v>
      </c>
      <c r="B295" s="1" t="s">
        <v>23</v>
      </c>
      <c r="C295" s="3" t="s">
        <v>39</v>
      </c>
      <c r="D295" s="2">
        <v>43685</v>
      </c>
      <c r="E295" s="3">
        <v>6</v>
      </c>
      <c r="F295" s="3">
        <v>46</v>
      </c>
      <c r="G295" s="3">
        <v>220</v>
      </c>
      <c r="H295" s="3">
        <v>877.8</v>
      </c>
      <c r="I295" s="3">
        <v>7</v>
      </c>
      <c r="J295" s="30">
        <v>865.25</v>
      </c>
      <c r="K295" s="3">
        <v>3.81</v>
      </c>
      <c r="L295" s="1">
        <v>3.9</v>
      </c>
      <c r="M295" s="3">
        <v>7.71</v>
      </c>
      <c r="N295" s="3">
        <v>6</v>
      </c>
      <c r="O295" s="3">
        <v>0</v>
      </c>
      <c r="P295" s="1">
        <v>0</v>
      </c>
      <c r="Q295" s="3">
        <v>0</v>
      </c>
      <c r="R295" s="1">
        <v>0</v>
      </c>
      <c r="S295" s="5">
        <v>0</v>
      </c>
      <c r="T295" s="90">
        <f t="shared" si="4"/>
        <v>7.71</v>
      </c>
    </row>
    <row r="296" spans="1:20" x14ac:dyDescent="0.25">
      <c r="A296" s="3">
        <v>9010</v>
      </c>
      <c r="B296" s="1" t="s">
        <v>23</v>
      </c>
      <c r="C296" s="3" t="s">
        <v>36</v>
      </c>
      <c r="D296" s="2">
        <v>43685</v>
      </c>
      <c r="E296" s="3">
        <v>6</v>
      </c>
      <c r="F296" s="3">
        <v>46</v>
      </c>
      <c r="G296" s="3">
        <v>220</v>
      </c>
      <c r="H296" s="3">
        <v>877.8</v>
      </c>
      <c r="I296" s="3">
        <v>10</v>
      </c>
      <c r="J296" s="30">
        <v>1324.23</v>
      </c>
      <c r="K296" s="3">
        <v>5.62</v>
      </c>
      <c r="L296" s="1">
        <v>5.0100000000000007</v>
      </c>
      <c r="M296" s="3">
        <v>10.63</v>
      </c>
      <c r="N296" s="3">
        <v>5</v>
      </c>
      <c r="O296" s="3">
        <v>0</v>
      </c>
      <c r="P296" s="1">
        <v>0</v>
      </c>
      <c r="Q296" s="3">
        <v>0</v>
      </c>
      <c r="R296" s="1">
        <v>0</v>
      </c>
      <c r="S296" s="5">
        <v>0</v>
      </c>
      <c r="T296" s="90">
        <f t="shared" si="4"/>
        <v>10.63</v>
      </c>
    </row>
    <row r="297" spans="1:20" x14ac:dyDescent="0.25">
      <c r="A297" s="3">
        <v>9010</v>
      </c>
      <c r="B297" s="1" t="s">
        <v>23</v>
      </c>
      <c r="C297" s="3" t="s">
        <v>32</v>
      </c>
      <c r="D297" s="2">
        <v>43685</v>
      </c>
      <c r="E297" s="3">
        <v>6</v>
      </c>
      <c r="F297" s="3">
        <v>46</v>
      </c>
      <c r="G297" s="3">
        <v>220</v>
      </c>
      <c r="H297" s="3">
        <v>877.8</v>
      </c>
      <c r="I297" s="3">
        <v>7</v>
      </c>
      <c r="J297" s="30">
        <v>908.48</v>
      </c>
      <c r="K297" s="3">
        <v>3.79</v>
      </c>
      <c r="L297" s="1">
        <v>3.29</v>
      </c>
      <c r="M297" s="3">
        <v>7.08</v>
      </c>
      <c r="N297" s="3">
        <v>5</v>
      </c>
      <c r="O297" s="3">
        <v>0</v>
      </c>
      <c r="P297" s="1">
        <v>0</v>
      </c>
      <c r="Q297" s="3">
        <v>0</v>
      </c>
      <c r="R297" s="1">
        <v>0</v>
      </c>
      <c r="S297" s="5">
        <v>0</v>
      </c>
      <c r="T297" s="90">
        <f t="shared" si="4"/>
        <v>7.08</v>
      </c>
    </row>
    <row r="298" spans="1:20" x14ac:dyDescent="0.25">
      <c r="A298" s="3">
        <v>9010</v>
      </c>
      <c r="B298" s="1" t="s">
        <v>23</v>
      </c>
      <c r="C298" s="3" t="s">
        <v>33</v>
      </c>
      <c r="D298" s="2">
        <v>43685</v>
      </c>
      <c r="E298" s="3">
        <v>6</v>
      </c>
      <c r="F298" s="3">
        <v>46</v>
      </c>
      <c r="G298" s="3">
        <v>220</v>
      </c>
      <c r="H298" s="3">
        <v>877.8</v>
      </c>
      <c r="I298" s="3">
        <v>8</v>
      </c>
      <c r="J298" s="30">
        <v>922.67</v>
      </c>
      <c r="K298" s="3">
        <v>3.8</v>
      </c>
      <c r="L298" s="1">
        <v>3.7700000000000005</v>
      </c>
      <c r="M298" s="3">
        <v>7.57</v>
      </c>
      <c r="N298" s="3">
        <v>4</v>
      </c>
      <c r="O298" s="3">
        <v>0</v>
      </c>
      <c r="P298" s="1">
        <v>0</v>
      </c>
      <c r="Q298" s="3">
        <v>0</v>
      </c>
      <c r="R298" s="1">
        <v>0</v>
      </c>
      <c r="S298" s="5">
        <v>0</v>
      </c>
      <c r="T298" s="90">
        <f t="shared" si="4"/>
        <v>7.57</v>
      </c>
    </row>
    <row r="299" spans="1:20" x14ac:dyDescent="0.25">
      <c r="A299" s="3">
        <v>9010</v>
      </c>
      <c r="B299" s="1" t="s">
        <v>23</v>
      </c>
      <c r="C299" s="3" t="s">
        <v>34</v>
      </c>
      <c r="D299" s="2">
        <v>43685</v>
      </c>
      <c r="E299" s="3">
        <v>6</v>
      </c>
      <c r="F299" s="3">
        <v>46</v>
      </c>
      <c r="G299" s="3">
        <v>220</v>
      </c>
      <c r="H299" s="3">
        <v>877.8</v>
      </c>
      <c r="I299" s="3">
        <v>8</v>
      </c>
      <c r="J299" s="30">
        <v>999.51</v>
      </c>
      <c r="K299" s="3">
        <v>4.59</v>
      </c>
      <c r="L299" s="1">
        <v>4.0500000000000007</v>
      </c>
      <c r="M299" s="3">
        <v>8.64</v>
      </c>
      <c r="N299" s="3">
        <v>2</v>
      </c>
      <c r="O299" s="3">
        <v>0</v>
      </c>
      <c r="P299" s="1">
        <v>0</v>
      </c>
      <c r="Q299" s="3">
        <v>0</v>
      </c>
      <c r="R299" s="1">
        <v>0</v>
      </c>
      <c r="S299" s="5">
        <v>0</v>
      </c>
      <c r="T299" s="90">
        <f t="shared" si="4"/>
        <v>8.64</v>
      </c>
    </row>
    <row r="300" spans="1:20" x14ac:dyDescent="0.25">
      <c r="A300" s="3">
        <v>9010</v>
      </c>
      <c r="B300" s="1" t="s">
        <v>23</v>
      </c>
      <c r="C300" s="3" t="s">
        <v>35</v>
      </c>
      <c r="D300" s="2">
        <v>43685</v>
      </c>
      <c r="E300" s="3">
        <v>6</v>
      </c>
      <c r="F300" s="3">
        <v>46</v>
      </c>
      <c r="G300" s="3">
        <v>220</v>
      </c>
      <c r="H300" s="3">
        <v>877.8</v>
      </c>
      <c r="I300" s="3">
        <v>8</v>
      </c>
      <c r="J300" s="30">
        <v>951.75</v>
      </c>
      <c r="K300" s="3">
        <v>4.1100000000000003</v>
      </c>
      <c r="L300" s="1">
        <v>3.29</v>
      </c>
      <c r="M300" s="3">
        <v>7.4</v>
      </c>
      <c r="N300" s="3">
        <v>2</v>
      </c>
      <c r="O300" s="3">
        <v>0</v>
      </c>
      <c r="P300" s="1">
        <v>0</v>
      </c>
      <c r="Q300" s="3">
        <v>0</v>
      </c>
      <c r="R300" s="1">
        <v>0</v>
      </c>
      <c r="S300" s="5">
        <v>0</v>
      </c>
      <c r="T300" s="90">
        <f t="shared" si="4"/>
        <v>7.4</v>
      </c>
    </row>
    <row r="301" spans="1:20" x14ac:dyDescent="0.25">
      <c r="A301" s="3">
        <v>9002</v>
      </c>
      <c r="B301" s="1" t="s">
        <v>28</v>
      </c>
      <c r="C301" s="3" t="s">
        <v>36</v>
      </c>
      <c r="D301" s="2">
        <v>43685</v>
      </c>
      <c r="E301" s="3">
        <v>6</v>
      </c>
      <c r="F301" s="3">
        <v>46</v>
      </c>
      <c r="G301" s="3">
        <v>220</v>
      </c>
      <c r="H301" s="3">
        <v>877.8</v>
      </c>
      <c r="I301" s="3">
        <v>7</v>
      </c>
      <c r="J301" s="30">
        <v>1128.19</v>
      </c>
      <c r="K301" s="3">
        <v>4.66</v>
      </c>
      <c r="L301" s="1">
        <v>3.7699999999999996</v>
      </c>
      <c r="M301" s="3">
        <v>8.43</v>
      </c>
      <c r="N301" s="3">
        <v>9</v>
      </c>
      <c r="O301" s="3">
        <v>0</v>
      </c>
      <c r="P301" s="1">
        <v>0</v>
      </c>
      <c r="Q301" s="1">
        <v>0</v>
      </c>
      <c r="R301" s="1">
        <v>0</v>
      </c>
      <c r="S301" s="5">
        <v>0</v>
      </c>
      <c r="T301" s="90">
        <f t="shared" si="4"/>
        <v>8.43</v>
      </c>
    </row>
    <row r="302" spans="1:20" x14ac:dyDescent="0.25">
      <c r="A302" s="3">
        <v>9002</v>
      </c>
      <c r="B302" s="1" t="s">
        <v>28</v>
      </c>
      <c r="C302" s="3" t="s">
        <v>37</v>
      </c>
      <c r="D302" s="2">
        <v>43685</v>
      </c>
      <c r="E302" s="3">
        <v>6</v>
      </c>
      <c r="F302" s="3">
        <v>46</v>
      </c>
      <c r="G302" s="3">
        <v>220</v>
      </c>
      <c r="H302" s="3">
        <v>877.8</v>
      </c>
      <c r="I302" s="3">
        <v>8</v>
      </c>
      <c r="J302" s="30">
        <v>1243.8900000000001</v>
      </c>
      <c r="K302" s="3">
        <v>4.53</v>
      </c>
      <c r="L302" s="1">
        <v>3.79</v>
      </c>
      <c r="M302" s="3">
        <v>8.32</v>
      </c>
      <c r="N302" s="3">
        <v>8</v>
      </c>
      <c r="O302" s="3">
        <v>0</v>
      </c>
      <c r="P302" s="1">
        <v>0</v>
      </c>
      <c r="Q302" s="1">
        <v>0</v>
      </c>
      <c r="R302" s="1">
        <v>0</v>
      </c>
      <c r="S302" s="5">
        <v>0</v>
      </c>
      <c r="T302" s="90">
        <f t="shared" si="4"/>
        <v>8.32</v>
      </c>
    </row>
    <row r="303" spans="1:20" x14ac:dyDescent="0.25">
      <c r="A303" s="3">
        <v>9002</v>
      </c>
      <c r="B303" s="1" t="s">
        <v>28</v>
      </c>
      <c r="C303" s="3" t="s">
        <v>38</v>
      </c>
      <c r="D303" s="2">
        <v>43685</v>
      </c>
      <c r="E303" s="3">
        <v>6</v>
      </c>
      <c r="F303" s="3">
        <v>46</v>
      </c>
      <c r="G303" s="3">
        <v>220</v>
      </c>
      <c r="H303" s="3">
        <v>877.8</v>
      </c>
      <c r="I303" s="3">
        <v>9</v>
      </c>
      <c r="J303" s="30">
        <v>1508.36</v>
      </c>
      <c r="K303" s="3">
        <v>6.45</v>
      </c>
      <c r="L303" s="1">
        <v>5.13</v>
      </c>
      <c r="M303" s="3">
        <v>11.58</v>
      </c>
      <c r="N303" s="3">
        <v>12</v>
      </c>
      <c r="O303" s="3">
        <v>0</v>
      </c>
      <c r="P303" s="1">
        <v>0</v>
      </c>
      <c r="Q303" s="1">
        <v>0</v>
      </c>
      <c r="R303" s="1">
        <v>0</v>
      </c>
      <c r="S303" s="5">
        <v>0</v>
      </c>
      <c r="T303" s="90">
        <f t="shared" si="4"/>
        <v>11.58</v>
      </c>
    </row>
    <row r="304" spans="1:20" x14ac:dyDescent="0.25">
      <c r="A304" s="3">
        <v>9002</v>
      </c>
      <c r="B304" s="1" t="s">
        <v>28</v>
      </c>
      <c r="C304" s="3" t="s">
        <v>40</v>
      </c>
      <c r="D304" s="2">
        <v>43685</v>
      </c>
      <c r="E304" s="3">
        <v>6</v>
      </c>
      <c r="F304" s="3">
        <v>46</v>
      </c>
      <c r="G304" s="3">
        <v>220</v>
      </c>
      <c r="H304" s="3">
        <v>877.8</v>
      </c>
      <c r="I304" s="3">
        <v>7</v>
      </c>
      <c r="J304" s="30">
        <v>828.19</v>
      </c>
      <c r="K304" s="3">
        <v>2.48</v>
      </c>
      <c r="L304" s="1">
        <v>2.2100000000000004</v>
      </c>
      <c r="M304" s="3">
        <v>4.6900000000000004</v>
      </c>
      <c r="N304" s="3">
        <v>8</v>
      </c>
      <c r="O304" s="3">
        <v>0</v>
      </c>
      <c r="P304" s="1">
        <v>0</v>
      </c>
      <c r="Q304" s="1">
        <v>0</v>
      </c>
      <c r="R304" s="1">
        <v>0</v>
      </c>
      <c r="S304" s="5">
        <v>0</v>
      </c>
      <c r="T304" s="90">
        <f t="shared" si="4"/>
        <v>4.6900000000000004</v>
      </c>
    </row>
    <row r="305" spans="1:20" x14ac:dyDescent="0.25">
      <c r="A305" s="3">
        <v>9007</v>
      </c>
      <c r="B305" s="1" t="s">
        <v>28</v>
      </c>
      <c r="C305" s="3" t="s">
        <v>36</v>
      </c>
      <c r="D305" s="2">
        <v>43685</v>
      </c>
      <c r="E305" s="3">
        <v>6</v>
      </c>
      <c r="F305" s="3">
        <v>46</v>
      </c>
      <c r="G305" s="3">
        <v>220</v>
      </c>
      <c r="H305" s="3">
        <v>877.8</v>
      </c>
      <c r="I305" s="3">
        <v>8</v>
      </c>
      <c r="J305" s="30">
        <v>1173.58</v>
      </c>
      <c r="K305" s="3">
        <v>5.46</v>
      </c>
      <c r="L305" s="1">
        <v>3.8</v>
      </c>
      <c r="M305" s="3">
        <v>9.26</v>
      </c>
      <c r="N305" s="3">
        <v>8</v>
      </c>
      <c r="O305" s="3">
        <v>0</v>
      </c>
      <c r="P305" s="1">
        <v>0</v>
      </c>
      <c r="Q305" s="3">
        <v>0</v>
      </c>
      <c r="R305" s="1">
        <v>0</v>
      </c>
      <c r="S305" s="5">
        <v>0</v>
      </c>
      <c r="T305" s="90">
        <f t="shared" si="4"/>
        <v>9.26</v>
      </c>
    </row>
    <row r="306" spans="1:20" x14ac:dyDescent="0.25">
      <c r="A306" s="3">
        <v>9007</v>
      </c>
      <c r="B306" s="1" t="s">
        <v>28</v>
      </c>
      <c r="C306" s="3" t="s">
        <v>37</v>
      </c>
      <c r="D306" s="2">
        <v>43685</v>
      </c>
      <c r="E306" s="3">
        <v>6</v>
      </c>
      <c r="F306" s="3">
        <v>46</v>
      </c>
      <c r="G306" s="3">
        <v>220</v>
      </c>
      <c r="H306" s="3">
        <v>877.8</v>
      </c>
      <c r="I306" s="3">
        <v>9</v>
      </c>
      <c r="J306" s="30">
        <v>1263.55</v>
      </c>
      <c r="K306" s="3">
        <v>4.97</v>
      </c>
      <c r="L306" s="1">
        <v>4.62</v>
      </c>
      <c r="M306" s="3">
        <v>9.59</v>
      </c>
      <c r="N306" s="3">
        <v>11</v>
      </c>
      <c r="O306" s="3">
        <v>0</v>
      </c>
      <c r="P306" s="1">
        <v>0</v>
      </c>
      <c r="Q306" s="3">
        <v>0</v>
      </c>
      <c r="R306" s="1">
        <v>0</v>
      </c>
      <c r="S306" s="5">
        <v>0</v>
      </c>
      <c r="T306" s="90">
        <f t="shared" si="4"/>
        <v>9.59</v>
      </c>
    </row>
    <row r="307" spans="1:20" x14ac:dyDescent="0.25">
      <c r="A307" s="3">
        <v>9007</v>
      </c>
      <c r="B307" s="1" t="s">
        <v>28</v>
      </c>
      <c r="C307" s="3" t="s">
        <v>38</v>
      </c>
      <c r="D307" s="2">
        <v>43685</v>
      </c>
      <c r="E307" s="3">
        <v>6</v>
      </c>
      <c r="F307" s="3">
        <v>46</v>
      </c>
      <c r="G307" s="3">
        <v>220</v>
      </c>
      <c r="H307" s="3">
        <v>877.8</v>
      </c>
      <c r="I307" s="3">
        <v>8</v>
      </c>
      <c r="J307" s="30">
        <v>1197.9000000000001</v>
      </c>
      <c r="K307" s="3">
        <v>5.36</v>
      </c>
      <c r="L307" s="1">
        <v>4.4299999999999988</v>
      </c>
      <c r="M307" s="3">
        <v>9.7899999999999991</v>
      </c>
      <c r="N307" s="3">
        <v>7</v>
      </c>
      <c r="O307" s="3">
        <v>0</v>
      </c>
      <c r="P307" s="1">
        <v>0</v>
      </c>
      <c r="Q307" s="3">
        <v>0</v>
      </c>
      <c r="R307" s="1">
        <v>0</v>
      </c>
      <c r="S307" s="5">
        <v>0</v>
      </c>
      <c r="T307" s="90">
        <f t="shared" si="4"/>
        <v>9.7899999999999991</v>
      </c>
    </row>
    <row r="308" spans="1:20" x14ac:dyDescent="0.25">
      <c r="A308" s="3">
        <v>9007</v>
      </c>
      <c r="B308" s="1" t="s">
        <v>28</v>
      </c>
      <c r="C308" s="3" t="s">
        <v>40</v>
      </c>
      <c r="D308" s="2">
        <v>43685</v>
      </c>
      <c r="E308" s="3">
        <v>6</v>
      </c>
      <c r="F308" s="3">
        <v>46</v>
      </c>
      <c r="G308" s="3">
        <v>220</v>
      </c>
      <c r="H308" s="3">
        <v>877.8</v>
      </c>
      <c r="I308" s="3">
        <v>10</v>
      </c>
      <c r="J308" s="30">
        <v>1614.08</v>
      </c>
      <c r="K308" s="3">
        <v>6.45</v>
      </c>
      <c r="L308" s="1">
        <v>5.0200000000000005</v>
      </c>
      <c r="M308" s="3">
        <v>11.47</v>
      </c>
      <c r="N308" s="3">
        <v>7</v>
      </c>
      <c r="O308" s="3">
        <v>0</v>
      </c>
      <c r="P308" s="1">
        <v>0</v>
      </c>
      <c r="Q308" s="3">
        <v>0</v>
      </c>
      <c r="R308" s="1">
        <v>0</v>
      </c>
      <c r="S308" s="5">
        <v>0</v>
      </c>
      <c r="T308" s="90">
        <f t="shared" si="4"/>
        <v>11.47</v>
      </c>
    </row>
    <row r="309" spans="1:20" x14ac:dyDescent="0.25">
      <c r="A309" s="3">
        <v>9012</v>
      </c>
      <c r="B309" s="1" t="s">
        <v>28</v>
      </c>
      <c r="C309" s="3" t="s">
        <v>36</v>
      </c>
      <c r="D309" s="2">
        <v>43685</v>
      </c>
      <c r="E309" s="3">
        <v>6</v>
      </c>
      <c r="F309" s="3">
        <v>46</v>
      </c>
      <c r="G309" s="3">
        <v>220</v>
      </c>
      <c r="H309" s="3">
        <v>877.8</v>
      </c>
      <c r="I309" s="3">
        <v>7</v>
      </c>
      <c r="J309" s="30">
        <v>933.87</v>
      </c>
      <c r="K309" s="3">
        <v>2.99</v>
      </c>
      <c r="L309" s="1">
        <v>2.1099999999999994</v>
      </c>
      <c r="M309" s="3">
        <v>5.0999999999999996</v>
      </c>
      <c r="N309" s="3">
        <v>0</v>
      </c>
      <c r="O309" s="3">
        <v>0</v>
      </c>
      <c r="P309" s="1">
        <v>0</v>
      </c>
      <c r="Q309" s="3">
        <v>0</v>
      </c>
      <c r="R309" s="1">
        <v>0</v>
      </c>
      <c r="S309" s="5">
        <v>0</v>
      </c>
      <c r="T309" s="90">
        <f t="shared" si="4"/>
        <v>5.0999999999999996</v>
      </c>
    </row>
    <row r="310" spans="1:20" x14ac:dyDescent="0.25">
      <c r="A310" s="3">
        <v>9012</v>
      </c>
      <c r="B310" s="1" t="s">
        <v>28</v>
      </c>
      <c r="C310" s="3" t="s">
        <v>37</v>
      </c>
      <c r="D310" s="2">
        <v>43685</v>
      </c>
      <c r="E310" s="3">
        <v>6</v>
      </c>
      <c r="F310" s="3">
        <v>46</v>
      </c>
      <c r="G310" s="3">
        <v>220</v>
      </c>
      <c r="H310" s="3">
        <v>877.8</v>
      </c>
      <c r="I310" s="3">
        <v>10</v>
      </c>
      <c r="J310" s="30">
        <v>1606.3</v>
      </c>
      <c r="K310" s="3">
        <v>6.01</v>
      </c>
      <c r="L310" s="1">
        <v>3.9800000000000004</v>
      </c>
      <c r="M310" s="3">
        <v>9.99</v>
      </c>
      <c r="N310" s="3">
        <v>8</v>
      </c>
      <c r="O310" s="3">
        <v>0</v>
      </c>
      <c r="P310" s="1">
        <v>0</v>
      </c>
      <c r="Q310" s="3">
        <v>0</v>
      </c>
      <c r="R310" s="1">
        <v>0</v>
      </c>
      <c r="S310" s="5">
        <v>0</v>
      </c>
      <c r="T310" s="90">
        <f t="shared" si="4"/>
        <v>9.99</v>
      </c>
    </row>
    <row r="311" spans="1:20" x14ac:dyDescent="0.25">
      <c r="A311" s="3">
        <v>9012</v>
      </c>
      <c r="B311" s="1" t="s">
        <v>28</v>
      </c>
      <c r="C311" s="3" t="s">
        <v>38</v>
      </c>
      <c r="D311" s="2">
        <v>43685</v>
      </c>
      <c r="E311" s="3">
        <v>6</v>
      </c>
      <c r="F311" s="3">
        <v>46</v>
      </c>
      <c r="G311" s="3">
        <v>220</v>
      </c>
      <c r="H311" s="3">
        <v>877.8</v>
      </c>
      <c r="I311" s="3">
        <v>10</v>
      </c>
      <c r="J311" s="30">
        <v>1296.94</v>
      </c>
      <c r="K311" s="3">
        <v>5.39</v>
      </c>
      <c r="L311" s="1">
        <v>4.1399999999999997</v>
      </c>
      <c r="M311" s="3">
        <v>9.5299999999999994</v>
      </c>
      <c r="N311" s="3">
        <v>7</v>
      </c>
      <c r="O311" s="3">
        <v>0</v>
      </c>
      <c r="P311" s="1">
        <v>0</v>
      </c>
      <c r="Q311" s="3">
        <v>0</v>
      </c>
      <c r="R311" s="1">
        <v>0</v>
      </c>
      <c r="S311" s="5">
        <v>0</v>
      </c>
      <c r="T311" s="90">
        <f t="shared" si="4"/>
        <v>9.5299999999999994</v>
      </c>
    </row>
    <row r="312" spans="1:20" x14ac:dyDescent="0.25">
      <c r="A312" s="3">
        <v>9012</v>
      </c>
      <c r="B312" s="1" t="s">
        <v>28</v>
      </c>
      <c r="C312" s="3" t="s">
        <v>40</v>
      </c>
      <c r="D312" s="2">
        <v>43685</v>
      </c>
      <c r="E312" s="3">
        <v>6</v>
      </c>
      <c r="F312" s="3">
        <v>46</v>
      </c>
      <c r="G312" s="3">
        <v>220</v>
      </c>
      <c r="H312" s="3">
        <v>877.8</v>
      </c>
      <c r="I312" s="3">
        <v>7</v>
      </c>
      <c r="J312" s="30">
        <v>840.37</v>
      </c>
      <c r="K312" s="3">
        <v>3.06</v>
      </c>
      <c r="L312" s="1">
        <v>2.0900000000000003</v>
      </c>
      <c r="M312" s="3">
        <v>5.15</v>
      </c>
      <c r="N312" s="3">
        <v>3</v>
      </c>
      <c r="O312" s="3">
        <v>0</v>
      </c>
      <c r="P312" s="1">
        <v>0</v>
      </c>
      <c r="Q312" s="3">
        <v>0</v>
      </c>
      <c r="R312" s="1">
        <v>0</v>
      </c>
      <c r="S312" s="5">
        <v>0</v>
      </c>
      <c r="T312" s="90">
        <f t="shared" si="4"/>
        <v>5.15</v>
      </c>
    </row>
    <row r="313" spans="1:20" x14ac:dyDescent="0.25">
      <c r="A313" s="3">
        <v>9012</v>
      </c>
      <c r="B313" s="1" t="s">
        <v>28</v>
      </c>
      <c r="C313" s="3" t="s">
        <v>39</v>
      </c>
      <c r="D313" s="2">
        <v>43685</v>
      </c>
      <c r="E313" s="3">
        <v>6</v>
      </c>
      <c r="F313" s="3">
        <v>46</v>
      </c>
      <c r="G313" s="3">
        <v>220</v>
      </c>
      <c r="H313" s="3">
        <v>877.8</v>
      </c>
      <c r="I313" s="3">
        <v>9</v>
      </c>
      <c r="J313" s="30">
        <v>1342.35</v>
      </c>
      <c r="K313" s="3">
        <v>5.48</v>
      </c>
      <c r="L313" s="1">
        <v>4.0499999999999989</v>
      </c>
      <c r="M313" s="3">
        <v>9.5299999999999994</v>
      </c>
      <c r="N313" s="3">
        <v>7</v>
      </c>
      <c r="O313" s="3">
        <v>0</v>
      </c>
      <c r="P313" s="1">
        <v>0</v>
      </c>
      <c r="Q313" s="3">
        <v>0</v>
      </c>
      <c r="R313" s="1">
        <v>0</v>
      </c>
      <c r="S313" s="5">
        <v>0</v>
      </c>
      <c r="T313" s="90">
        <f t="shared" si="4"/>
        <v>9.5299999999999994</v>
      </c>
    </row>
    <row r="314" spans="1:20" x14ac:dyDescent="0.25">
      <c r="A314" s="3">
        <v>9003</v>
      </c>
      <c r="B314" s="1" t="s">
        <v>29</v>
      </c>
      <c r="C314" s="3" t="s">
        <v>36</v>
      </c>
      <c r="D314" s="2">
        <v>43685</v>
      </c>
      <c r="E314" s="3">
        <v>6</v>
      </c>
      <c r="F314" s="3">
        <v>46</v>
      </c>
      <c r="G314" s="3">
        <v>220</v>
      </c>
      <c r="H314" s="3">
        <v>877.8</v>
      </c>
      <c r="I314" s="3">
        <v>10</v>
      </c>
      <c r="J314" s="30">
        <v>1345.16</v>
      </c>
      <c r="K314" s="3">
        <v>6.31</v>
      </c>
      <c r="L314" s="1">
        <v>4.6700000000000008</v>
      </c>
      <c r="M314" s="3">
        <v>10.98</v>
      </c>
      <c r="N314" s="3">
        <v>9</v>
      </c>
      <c r="O314" s="3">
        <v>0</v>
      </c>
      <c r="P314" s="1">
        <v>0</v>
      </c>
      <c r="Q314" s="1">
        <v>0</v>
      </c>
      <c r="R314" s="1">
        <v>0</v>
      </c>
      <c r="S314" s="5">
        <v>0</v>
      </c>
      <c r="T314" s="90">
        <f t="shared" si="4"/>
        <v>10.98</v>
      </c>
    </row>
    <row r="315" spans="1:20" x14ac:dyDescent="0.25">
      <c r="A315" s="3">
        <v>9003</v>
      </c>
      <c r="B315" s="1" t="s">
        <v>29</v>
      </c>
      <c r="C315" s="3" t="s">
        <v>32</v>
      </c>
      <c r="D315" s="2">
        <v>43685</v>
      </c>
      <c r="E315" s="3">
        <v>6</v>
      </c>
      <c r="F315" s="3">
        <v>46</v>
      </c>
      <c r="G315" s="3">
        <v>220</v>
      </c>
      <c r="H315" s="3">
        <v>877.8</v>
      </c>
      <c r="I315" s="3">
        <v>9</v>
      </c>
      <c r="J315" s="30">
        <v>1353.26</v>
      </c>
      <c r="K315" s="3">
        <v>7.29</v>
      </c>
      <c r="L315" s="1">
        <v>5.2700000000000005</v>
      </c>
      <c r="M315" s="3">
        <v>12.56</v>
      </c>
      <c r="N315" s="3">
        <v>5</v>
      </c>
      <c r="O315" s="3">
        <v>0</v>
      </c>
      <c r="P315" s="1">
        <v>0</v>
      </c>
      <c r="Q315" s="1">
        <v>0</v>
      </c>
      <c r="R315" s="1">
        <v>0</v>
      </c>
      <c r="S315" s="5">
        <v>0</v>
      </c>
      <c r="T315" s="90">
        <f t="shared" si="4"/>
        <v>12.56</v>
      </c>
    </row>
    <row r="316" spans="1:20" x14ac:dyDescent="0.25">
      <c r="A316" s="3">
        <v>9003</v>
      </c>
      <c r="B316" s="1" t="s">
        <v>29</v>
      </c>
      <c r="C316" s="3" t="s">
        <v>38</v>
      </c>
      <c r="D316" s="2">
        <v>43685</v>
      </c>
      <c r="E316" s="3">
        <v>6</v>
      </c>
      <c r="F316" s="3">
        <v>46</v>
      </c>
      <c r="G316" s="3">
        <v>220</v>
      </c>
      <c r="H316" s="3">
        <v>877.8</v>
      </c>
      <c r="I316" s="3">
        <v>10</v>
      </c>
      <c r="J316" s="30">
        <v>1524.02</v>
      </c>
      <c r="K316" s="3">
        <v>6.41</v>
      </c>
      <c r="L316" s="1">
        <v>4.8100000000000005</v>
      </c>
      <c r="M316" s="3">
        <v>11.22</v>
      </c>
      <c r="N316" s="3">
        <v>8</v>
      </c>
      <c r="O316" s="3">
        <v>0</v>
      </c>
      <c r="P316" s="1">
        <v>0</v>
      </c>
      <c r="Q316" s="1">
        <v>0</v>
      </c>
      <c r="R316" s="1">
        <v>0</v>
      </c>
      <c r="S316" s="5">
        <v>0</v>
      </c>
      <c r="T316" s="90">
        <f t="shared" ref="T316:T376" si="5">SUM(K316,L316,P316)</f>
        <v>11.22</v>
      </c>
    </row>
    <row r="317" spans="1:20" x14ac:dyDescent="0.25">
      <c r="A317" s="3">
        <v>9003</v>
      </c>
      <c r="B317" s="1" t="s">
        <v>29</v>
      </c>
      <c r="C317" s="3" t="s">
        <v>40</v>
      </c>
      <c r="D317" s="2">
        <v>43685</v>
      </c>
      <c r="E317" s="3">
        <v>6</v>
      </c>
      <c r="F317" s="3">
        <v>46</v>
      </c>
      <c r="G317" s="3">
        <v>220</v>
      </c>
      <c r="H317" s="3">
        <v>877.8</v>
      </c>
      <c r="I317" s="3">
        <v>7</v>
      </c>
      <c r="J317" s="30">
        <v>1096.23</v>
      </c>
      <c r="K317" s="3">
        <v>5.04</v>
      </c>
      <c r="L317" s="1">
        <v>3.6000000000000005</v>
      </c>
      <c r="M317" s="3">
        <v>8.64</v>
      </c>
      <c r="N317" s="3">
        <v>10</v>
      </c>
      <c r="O317" s="3">
        <v>0</v>
      </c>
      <c r="P317" s="1">
        <v>0</v>
      </c>
      <c r="Q317" s="1">
        <v>0</v>
      </c>
      <c r="R317" s="1">
        <v>0</v>
      </c>
      <c r="S317" s="5">
        <v>0</v>
      </c>
      <c r="T317" s="90">
        <f t="shared" si="5"/>
        <v>8.64</v>
      </c>
    </row>
    <row r="318" spans="1:20" x14ac:dyDescent="0.25">
      <c r="A318" s="3">
        <v>9003</v>
      </c>
      <c r="B318" s="1" t="s">
        <v>29</v>
      </c>
      <c r="C318" s="3" t="s">
        <v>39</v>
      </c>
      <c r="D318" s="2">
        <v>43685</v>
      </c>
      <c r="E318" s="3">
        <v>6</v>
      </c>
      <c r="F318" s="3">
        <v>46</v>
      </c>
      <c r="G318" s="3">
        <v>220</v>
      </c>
      <c r="H318" s="3">
        <v>877.8</v>
      </c>
      <c r="I318" s="3">
        <v>8</v>
      </c>
      <c r="J318" s="30">
        <v>752.02</v>
      </c>
      <c r="K318" s="3">
        <v>2.61</v>
      </c>
      <c r="L318" s="1">
        <v>2.1999999999999997</v>
      </c>
      <c r="M318" s="3">
        <v>4.8099999999999996</v>
      </c>
      <c r="N318" s="3">
        <v>0</v>
      </c>
      <c r="O318" s="3">
        <v>0</v>
      </c>
      <c r="P318" s="1">
        <v>0</v>
      </c>
      <c r="Q318" s="3">
        <v>0</v>
      </c>
      <c r="R318" s="1">
        <v>0</v>
      </c>
      <c r="S318" s="5">
        <v>0</v>
      </c>
      <c r="T318" s="90">
        <f t="shared" si="5"/>
        <v>4.8099999999999996</v>
      </c>
    </row>
    <row r="319" spans="1:20" x14ac:dyDescent="0.25">
      <c r="A319" s="3">
        <v>9006</v>
      </c>
      <c r="B319" s="1" t="s">
        <v>29</v>
      </c>
      <c r="C319" s="3" t="s">
        <v>36</v>
      </c>
      <c r="D319" s="2">
        <v>43685</v>
      </c>
      <c r="E319" s="3">
        <v>6</v>
      </c>
      <c r="F319" s="3">
        <v>46</v>
      </c>
      <c r="G319" s="3">
        <v>220</v>
      </c>
      <c r="H319" s="3">
        <v>877.8</v>
      </c>
      <c r="I319" s="3">
        <v>7</v>
      </c>
      <c r="J319" s="30">
        <v>815.96</v>
      </c>
      <c r="K319" s="3">
        <v>3.81</v>
      </c>
      <c r="L319" s="1">
        <v>2.9</v>
      </c>
      <c r="M319" s="3">
        <v>6.71</v>
      </c>
      <c r="N319" s="3">
        <v>1</v>
      </c>
      <c r="O319" s="3">
        <v>0</v>
      </c>
      <c r="P319" s="1">
        <v>0</v>
      </c>
      <c r="Q319" s="3">
        <v>0</v>
      </c>
      <c r="R319" s="1">
        <v>0</v>
      </c>
      <c r="S319" s="5">
        <v>0</v>
      </c>
      <c r="T319" s="90">
        <f t="shared" si="5"/>
        <v>6.71</v>
      </c>
    </row>
    <row r="320" spans="1:20" x14ac:dyDescent="0.25">
      <c r="A320" s="3">
        <v>9006</v>
      </c>
      <c r="B320" s="1" t="s">
        <v>29</v>
      </c>
      <c r="C320" s="3" t="s">
        <v>37</v>
      </c>
      <c r="D320" s="2">
        <v>43685</v>
      </c>
      <c r="E320" s="3">
        <v>6</v>
      </c>
      <c r="F320" s="3">
        <v>46</v>
      </c>
      <c r="G320" s="3">
        <v>220</v>
      </c>
      <c r="H320" s="3">
        <v>877.8</v>
      </c>
      <c r="I320" s="3">
        <v>8</v>
      </c>
      <c r="J320" s="30">
        <v>1248.6500000000001</v>
      </c>
      <c r="K320" s="3">
        <v>5.31</v>
      </c>
      <c r="L320" s="1">
        <v>4.5000000000000009</v>
      </c>
      <c r="M320" s="3">
        <v>9.81</v>
      </c>
      <c r="N320" s="3">
        <v>9</v>
      </c>
      <c r="O320" s="3">
        <v>0</v>
      </c>
      <c r="P320" s="1">
        <v>0</v>
      </c>
      <c r="Q320" s="3">
        <v>0</v>
      </c>
      <c r="R320" s="1">
        <v>0</v>
      </c>
      <c r="S320" s="5">
        <v>0</v>
      </c>
      <c r="T320" s="90">
        <f t="shared" si="5"/>
        <v>9.81</v>
      </c>
    </row>
    <row r="321" spans="1:20" x14ac:dyDescent="0.25">
      <c r="A321" s="3">
        <v>9006</v>
      </c>
      <c r="B321" s="1" t="s">
        <v>29</v>
      </c>
      <c r="C321" s="3" t="s">
        <v>38</v>
      </c>
      <c r="D321" s="2">
        <v>43685</v>
      </c>
      <c r="E321" s="3">
        <v>6</v>
      </c>
      <c r="F321" s="3">
        <v>46</v>
      </c>
      <c r="G321" s="3">
        <v>220</v>
      </c>
      <c r="H321" s="3">
        <v>877.8</v>
      </c>
      <c r="I321" s="3">
        <v>9</v>
      </c>
      <c r="J321" s="30">
        <v>1148.95</v>
      </c>
      <c r="K321" s="3">
        <v>5.48</v>
      </c>
      <c r="L321" s="1">
        <v>3.99</v>
      </c>
      <c r="M321" s="3">
        <v>9.4700000000000006</v>
      </c>
      <c r="N321" s="3">
        <v>3</v>
      </c>
      <c r="O321" s="3">
        <v>0</v>
      </c>
      <c r="P321" s="1">
        <v>0</v>
      </c>
      <c r="Q321" s="3">
        <v>0</v>
      </c>
      <c r="R321" s="1">
        <v>0</v>
      </c>
      <c r="S321" s="5">
        <v>0</v>
      </c>
      <c r="T321" s="90">
        <f t="shared" si="5"/>
        <v>9.4700000000000006</v>
      </c>
    </row>
    <row r="322" spans="1:20" x14ac:dyDescent="0.25">
      <c r="A322" s="3">
        <v>9006</v>
      </c>
      <c r="B322" s="1" t="s">
        <v>29</v>
      </c>
      <c r="C322" s="3" t="s">
        <v>40</v>
      </c>
      <c r="D322" s="2">
        <v>43685</v>
      </c>
      <c r="E322" s="3">
        <v>6</v>
      </c>
      <c r="F322" s="3">
        <v>46</v>
      </c>
      <c r="G322" s="3">
        <v>220</v>
      </c>
      <c r="H322" s="3">
        <v>877.8</v>
      </c>
      <c r="I322" s="3">
        <v>9</v>
      </c>
      <c r="J322" s="30">
        <v>1226.98</v>
      </c>
      <c r="K322" s="3">
        <v>6.04</v>
      </c>
      <c r="L322" s="1">
        <v>3.9899999999999993</v>
      </c>
      <c r="M322" s="3">
        <v>10.029999999999999</v>
      </c>
      <c r="N322" s="3">
        <v>6</v>
      </c>
      <c r="O322" s="3">
        <v>0</v>
      </c>
      <c r="P322" s="1">
        <v>0</v>
      </c>
      <c r="Q322" s="3">
        <v>0</v>
      </c>
      <c r="R322" s="1">
        <v>0</v>
      </c>
      <c r="S322" s="5">
        <v>0</v>
      </c>
      <c r="T322" s="90">
        <f t="shared" si="5"/>
        <v>10.029999999999999</v>
      </c>
    </row>
    <row r="323" spans="1:20" x14ac:dyDescent="0.25">
      <c r="A323" s="3">
        <v>9006</v>
      </c>
      <c r="B323" s="1" t="s">
        <v>29</v>
      </c>
      <c r="C323" s="3" t="s">
        <v>39</v>
      </c>
      <c r="D323" s="2">
        <v>43685</v>
      </c>
      <c r="E323" s="3">
        <v>6</v>
      </c>
      <c r="F323" s="3">
        <v>46</v>
      </c>
      <c r="G323" s="3">
        <v>220</v>
      </c>
      <c r="H323" s="3">
        <v>877.8</v>
      </c>
      <c r="I323" s="3">
        <v>8</v>
      </c>
      <c r="J323" s="30">
        <v>959.92</v>
      </c>
      <c r="K323" s="3">
        <v>4.63</v>
      </c>
      <c r="L323" s="1">
        <v>3.3899999999999997</v>
      </c>
      <c r="M323" s="3">
        <v>8.02</v>
      </c>
      <c r="N323" s="3">
        <v>4</v>
      </c>
      <c r="O323" s="3">
        <v>0</v>
      </c>
      <c r="P323" s="1">
        <v>0</v>
      </c>
      <c r="Q323" s="3">
        <v>0</v>
      </c>
      <c r="R323" s="1">
        <v>0</v>
      </c>
      <c r="S323" s="5">
        <v>0</v>
      </c>
      <c r="T323" s="90">
        <f t="shared" si="5"/>
        <v>8.02</v>
      </c>
    </row>
    <row r="324" spans="1:20" x14ac:dyDescent="0.25">
      <c r="A324" s="3">
        <v>9009</v>
      </c>
      <c r="B324" s="1" t="s">
        <v>29</v>
      </c>
      <c r="C324" s="3" t="s">
        <v>36</v>
      </c>
      <c r="D324" s="2">
        <v>43685</v>
      </c>
      <c r="E324" s="3">
        <v>6</v>
      </c>
      <c r="F324" s="3">
        <v>46</v>
      </c>
      <c r="G324" s="3">
        <v>220</v>
      </c>
      <c r="H324" s="3">
        <v>877.8</v>
      </c>
      <c r="I324" s="3">
        <v>7</v>
      </c>
      <c r="J324" s="30">
        <v>719.85</v>
      </c>
      <c r="K324" s="3">
        <v>3.13</v>
      </c>
      <c r="L324" s="1">
        <v>4.16</v>
      </c>
      <c r="M324" s="3">
        <v>7.29</v>
      </c>
      <c r="N324" s="3">
        <v>5</v>
      </c>
      <c r="O324" s="3">
        <v>0</v>
      </c>
      <c r="P324" s="1">
        <v>0</v>
      </c>
      <c r="Q324" s="3">
        <v>0</v>
      </c>
      <c r="R324" s="1">
        <v>0</v>
      </c>
      <c r="S324" s="5">
        <v>0</v>
      </c>
      <c r="T324" s="90">
        <f t="shared" si="5"/>
        <v>7.29</v>
      </c>
    </row>
    <row r="325" spans="1:20" x14ac:dyDescent="0.25">
      <c r="A325" s="3">
        <v>9009</v>
      </c>
      <c r="B325" s="1" t="s">
        <v>29</v>
      </c>
      <c r="C325" s="3" t="s">
        <v>37</v>
      </c>
      <c r="D325" s="2">
        <v>43685</v>
      </c>
      <c r="E325" s="3">
        <v>6</v>
      </c>
      <c r="F325" s="3">
        <v>46</v>
      </c>
      <c r="G325" s="3">
        <v>220</v>
      </c>
      <c r="H325" s="3">
        <v>877.8</v>
      </c>
      <c r="I325" s="3">
        <v>7</v>
      </c>
      <c r="J325" s="30">
        <v>997.08</v>
      </c>
      <c r="K325" s="3">
        <v>4.08</v>
      </c>
      <c r="L325" s="1">
        <v>3.4799999999999995</v>
      </c>
      <c r="M325" s="3">
        <v>7.56</v>
      </c>
      <c r="N325" s="3">
        <v>9</v>
      </c>
      <c r="O325" s="3">
        <v>0</v>
      </c>
      <c r="P325" s="1">
        <v>0</v>
      </c>
      <c r="Q325" s="3">
        <v>0</v>
      </c>
      <c r="R325" s="1">
        <v>0</v>
      </c>
      <c r="S325" s="5">
        <v>0</v>
      </c>
      <c r="T325" s="90">
        <f t="shared" si="5"/>
        <v>7.56</v>
      </c>
    </row>
    <row r="326" spans="1:20" x14ac:dyDescent="0.25">
      <c r="A326" s="3">
        <v>9009</v>
      </c>
      <c r="B326" s="1" t="s">
        <v>29</v>
      </c>
      <c r="C326" s="3" t="s">
        <v>40</v>
      </c>
      <c r="D326" s="2">
        <v>43685</v>
      </c>
      <c r="E326" s="3">
        <v>6</v>
      </c>
      <c r="F326" s="3">
        <v>46</v>
      </c>
      <c r="G326" s="3">
        <v>220</v>
      </c>
      <c r="H326" s="3">
        <v>877.8</v>
      </c>
      <c r="I326" s="3">
        <v>8</v>
      </c>
      <c r="J326" s="30">
        <v>985.95</v>
      </c>
      <c r="K326" s="3">
        <v>4.0999999999999996</v>
      </c>
      <c r="L326" s="1">
        <v>2.8800000000000008</v>
      </c>
      <c r="M326" s="3">
        <v>6.98</v>
      </c>
      <c r="N326" s="3">
        <v>6</v>
      </c>
      <c r="O326" s="3">
        <v>0</v>
      </c>
      <c r="P326" s="1">
        <v>0</v>
      </c>
      <c r="Q326" s="3">
        <v>0</v>
      </c>
      <c r="R326" s="1">
        <v>0</v>
      </c>
      <c r="S326" s="5">
        <v>0</v>
      </c>
      <c r="T326" s="90">
        <f t="shared" si="5"/>
        <v>6.98</v>
      </c>
    </row>
    <row r="327" spans="1:20" x14ac:dyDescent="0.25">
      <c r="A327" s="3">
        <v>9004</v>
      </c>
      <c r="B327" s="1" t="s">
        <v>30</v>
      </c>
      <c r="C327" s="3" t="s">
        <v>31</v>
      </c>
      <c r="D327" s="2">
        <v>43685</v>
      </c>
      <c r="E327" s="3">
        <v>6</v>
      </c>
      <c r="F327" s="3">
        <v>46</v>
      </c>
      <c r="G327" s="3">
        <v>220</v>
      </c>
      <c r="H327" s="3">
        <v>877.8</v>
      </c>
      <c r="I327" s="3">
        <v>9</v>
      </c>
      <c r="J327" s="30">
        <v>1161.1300000000001</v>
      </c>
      <c r="K327" s="3">
        <v>5.6</v>
      </c>
      <c r="L327" s="1">
        <v>4.4000000000000004</v>
      </c>
      <c r="M327" s="3">
        <v>10</v>
      </c>
      <c r="N327" s="3">
        <v>4</v>
      </c>
      <c r="O327" s="3">
        <v>0</v>
      </c>
      <c r="P327" s="1">
        <v>0</v>
      </c>
      <c r="Q327" s="3">
        <v>0</v>
      </c>
      <c r="R327" s="1">
        <v>0</v>
      </c>
      <c r="S327" s="5">
        <v>0</v>
      </c>
      <c r="T327" s="90">
        <f t="shared" si="5"/>
        <v>10</v>
      </c>
    </row>
    <row r="328" spans="1:20" x14ac:dyDescent="0.25">
      <c r="A328" s="3">
        <v>9004</v>
      </c>
      <c r="B328" s="1" t="s">
        <v>30</v>
      </c>
      <c r="C328" s="3" t="s">
        <v>32</v>
      </c>
      <c r="D328" s="2">
        <v>43685</v>
      </c>
      <c r="E328" s="3">
        <v>6</v>
      </c>
      <c r="F328" s="3">
        <v>46</v>
      </c>
      <c r="G328" s="3">
        <v>220</v>
      </c>
      <c r="H328" s="3">
        <v>877.8</v>
      </c>
      <c r="I328" s="3">
        <v>10</v>
      </c>
      <c r="J328" s="30">
        <v>1406.7</v>
      </c>
      <c r="K328" s="3">
        <v>4.47</v>
      </c>
      <c r="L328" s="1">
        <v>4.05</v>
      </c>
      <c r="M328" s="3">
        <v>8.52</v>
      </c>
      <c r="N328" s="3">
        <v>2</v>
      </c>
      <c r="O328" s="3">
        <v>0</v>
      </c>
      <c r="P328" s="1">
        <v>0</v>
      </c>
      <c r="Q328" s="3">
        <v>0</v>
      </c>
      <c r="R328" s="1">
        <v>0</v>
      </c>
      <c r="S328" s="5">
        <v>0</v>
      </c>
      <c r="T328" s="90">
        <f t="shared" si="5"/>
        <v>8.52</v>
      </c>
    </row>
    <row r="329" spans="1:20" x14ac:dyDescent="0.25">
      <c r="A329" s="3">
        <v>9004</v>
      </c>
      <c r="B329" s="1" t="s">
        <v>30</v>
      </c>
      <c r="C329" s="3" t="s">
        <v>40</v>
      </c>
      <c r="D329" s="2">
        <v>43685</v>
      </c>
      <c r="E329" s="3">
        <v>6</v>
      </c>
      <c r="F329" s="3">
        <v>46</v>
      </c>
      <c r="G329" s="3">
        <v>220</v>
      </c>
      <c r="H329" s="3">
        <v>877.8</v>
      </c>
      <c r="I329" s="3">
        <v>9</v>
      </c>
      <c r="J329" s="30">
        <v>1222.3699999999999</v>
      </c>
      <c r="K329" s="3">
        <v>5.03</v>
      </c>
      <c r="L329" s="1">
        <v>3.669999999999999</v>
      </c>
      <c r="M329" s="3">
        <v>8.6999999999999993</v>
      </c>
      <c r="N329" s="3">
        <v>7</v>
      </c>
      <c r="O329" s="3">
        <v>0</v>
      </c>
      <c r="P329" s="1">
        <v>0</v>
      </c>
      <c r="Q329" s="3">
        <v>0</v>
      </c>
      <c r="R329" s="1">
        <v>0</v>
      </c>
      <c r="S329" s="5">
        <v>0</v>
      </c>
      <c r="T329" s="90">
        <f t="shared" si="5"/>
        <v>8.6999999999999993</v>
      </c>
    </row>
    <row r="330" spans="1:20" x14ac:dyDescent="0.25">
      <c r="A330" s="3">
        <v>9005</v>
      </c>
      <c r="B330" s="1" t="s">
        <v>30</v>
      </c>
      <c r="C330" s="3" t="s">
        <v>36</v>
      </c>
      <c r="D330" s="2">
        <v>43685</v>
      </c>
      <c r="E330" s="3">
        <v>6</v>
      </c>
      <c r="F330" s="3">
        <v>46</v>
      </c>
      <c r="G330" s="3">
        <v>220</v>
      </c>
      <c r="H330" s="3">
        <v>877.8</v>
      </c>
      <c r="I330" s="3">
        <v>10</v>
      </c>
      <c r="J330" s="30">
        <v>1163.08</v>
      </c>
      <c r="K330" s="3">
        <v>4.1900000000000004</v>
      </c>
      <c r="L330" s="1">
        <v>3.3699999999999992</v>
      </c>
      <c r="M330" s="3">
        <v>7.56</v>
      </c>
      <c r="N330" s="3">
        <v>10</v>
      </c>
      <c r="O330" s="3">
        <v>0</v>
      </c>
      <c r="P330" s="1">
        <v>0</v>
      </c>
      <c r="Q330" s="3">
        <v>0</v>
      </c>
      <c r="R330" s="1">
        <v>0</v>
      </c>
      <c r="S330" s="5">
        <v>0</v>
      </c>
      <c r="T330" s="90">
        <f t="shared" si="5"/>
        <v>7.56</v>
      </c>
    </row>
    <row r="331" spans="1:20" x14ac:dyDescent="0.25">
      <c r="A331" s="3">
        <v>9005</v>
      </c>
      <c r="B331" s="1" t="s">
        <v>30</v>
      </c>
      <c r="C331" s="3" t="s">
        <v>37</v>
      </c>
      <c r="D331" s="2">
        <v>43685</v>
      </c>
      <c r="E331" s="3">
        <v>6</v>
      </c>
      <c r="F331" s="3">
        <v>46</v>
      </c>
      <c r="G331" s="3">
        <v>220</v>
      </c>
      <c r="H331" s="3">
        <v>877.8</v>
      </c>
      <c r="I331" s="3">
        <v>7</v>
      </c>
      <c r="J331" s="30">
        <v>989.45</v>
      </c>
      <c r="K331" s="3">
        <v>3.05</v>
      </c>
      <c r="L331" s="1">
        <v>1.96</v>
      </c>
      <c r="M331" s="3">
        <v>5.01</v>
      </c>
      <c r="N331" s="3">
        <v>3</v>
      </c>
      <c r="O331" s="3">
        <v>0</v>
      </c>
      <c r="P331" s="1">
        <v>0</v>
      </c>
      <c r="Q331" s="3">
        <v>0</v>
      </c>
      <c r="R331" s="1">
        <v>0</v>
      </c>
      <c r="S331" s="5">
        <v>0</v>
      </c>
      <c r="T331" s="90">
        <f t="shared" si="5"/>
        <v>5.01</v>
      </c>
    </row>
    <row r="332" spans="1:20" x14ac:dyDescent="0.25">
      <c r="A332" s="3">
        <v>9005</v>
      </c>
      <c r="B332" s="1" t="s">
        <v>30</v>
      </c>
      <c r="C332" s="3" t="s">
        <v>38</v>
      </c>
      <c r="D332" s="2">
        <v>43685</v>
      </c>
      <c r="E332" s="3">
        <v>6</v>
      </c>
      <c r="F332" s="3">
        <v>46</v>
      </c>
      <c r="G332" s="3">
        <v>220</v>
      </c>
      <c r="H332" s="3">
        <v>877.8</v>
      </c>
      <c r="I332" s="3">
        <v>8</v>
      </c>
      <c r="J332" s="30">
        <v>1108.0899999999999</v>
      </c>
      <c r="K332" s="3">
        <v>4.88</v>
      </c>
      <c r="L332" s="1">
        <v>2.84</v>
      </c>
      <c r="M332" s="3">
        <v>7.72</v>
      </c>
      <c r="N332" s="3">
        <v>4</v>
      </c>
      <c r="O332" s="3">
        <v>0</v>
      </c>
      <c r="P332" s="1">
        <v>0</v>
      </c>
      <c r="Q332" s="3">
        <v>0</v>
      </c>
      <c r="R332" s="1">
        <v>0</v>
      </c>
      <c r="S332" s="5">
        <v>0</v>
      </c>
      <c r="T332" s="90">
        <f t="shared" si="5"/>
        <v>7.72</v>
      </c>
    </row>
    <row r="333" spans="1:20" x14ac:dyDescent="0.25">
      <c r="A333" s="3">
        <v>9005</v>
      </c>
      <c r="B333" s="1" t="s">
        <v>30</v>
      </c>
      <c r="C333" s="3" t="s">
        <v>40</v>
      </c>
      <c r="D333" s="2">
        <v>43685</v>
      </c>
      <c r="E333" s="3">
        <v>6</v>
      </c>
      <c r="F333" s="3">
        <v>46</v>
      </c>
      <c r="G333" s="3">
        <v>220</v>
      </c>
      <c r="H333" s="3">
        <v>877.8</v>
      </c>
      <c r="I333" s="3">
        <v>10</v>
      </c>
      <c r="J333" s="30">
        <v>1143.96</v>
      </c>
      <c r="K333" s="3">
        <v>4.99</v>
      </c>
      <c r="L333" s="1">
        <v>3.76</v>
      </c>
      <c r="M333" s="3">
        <v>8.75</v>
      </c>
      <c r="N333" s="3">
        <v>8</v>
      </c>
      <c r="O333" s="3">
        <v>0</v>
      </c>
      <c r="P333" s="1">
        <v>0</v>
      </c>
      <c r="Q333" s="3">
        <v>0</v>
      </c>
      <c r="R333" s="1">
        <v>0</v>
      </c>
      <c r="S333" s="5">
        <v>0</v>
      </c>
      <c r="T333" s="90">
        <f t="shared" si="5"/>
        <v>8.75</v>
      </c>
    </row>
    <row r="334" spans="1:20" x14ac:dyDescent="0.25">
      <c r="A334" s="3">
        <v>9005</v>
      </c>
      <c r="B334" s="1" t="s">
        <v>30</v>
      </c>
      <c r="C334" s="3" t="s">
        <v>39</v>
      </c>
      <c r="D334" s="2">
        <v>43685</v>
      </c>
      <c r="E334" s="3">
        <v>6</v>
      </c>
      <c r="F334" s="3">
        <v>46</v>
      </c>
      <c r="G334" s="3">
        <v>220</v>
      </c>
      <c r="H334" s="3">
        <v>877.8</v>
      </c>
      <c r="I334" s="3">
        <v>10</v>
      </c>
      <c r="J334" s="30">
        <v>1679.55</v>
      </c>
      <c r="K334" s="3">
        <v>6.15</v>
      </c>
      <c r="L334" s="1">
        <v>5.27</v>
      </c>
      <c r="M334" s="3">
        <v>11.42</v>
      </c>
      <c r="N334" s="3">
        <v>0</v>
      </c>
      <c r="O334" s="3">
        <v>0</v>
      </c>
      <c r="P334" s="1">
        <v>0</v>
      </c>
      <c r="Q334" s="3">
        <v>0</v>
      </c>
      <c r="R334" s="1">
        <v>0</v>
      </c>
      <c r="S334" s="5">
        <v>0</v>
      </c>
      <c r="T334" s="90">
        <f t="shared" si="5"/>
        <v>11.42</v>
      </c>
    </row>
    <row r="335" spans="1:20" x14ac:dyDescent="0.25">
      <c r="A335" s="3">
        <v>9011</v>
      </c>
      <c r="B335" s="1" t="s">
        <v>30</v>
      </c>
      <c r="C335" s="3" t="s">
        <v>36</v>
      </c>
      <c r="D335" s="2">
        <v>43685</v>
      </c>
      <c r="E335" s="3">
        <v>6</v>
      </c>
      <c r="F335" s="3">
        <v>46</v>
      </c>
      <c r="G335" s="3">
        <v>220</v>
      </c>
      <c r="H335" s="3">
        <v>877.8</v>
      </c>
      <c r="I335" s="3">
        <v>9</v>
      </c>
      <c r="J335" s="30">
        <v>1061.68</v>
      </c>
      <c r="K335" s="3">
        <v>4.0599999999999996</v>
      </c>
      <c r="L335" s="1">
        <v>2.9200000000000008</v>
      </c>
      <c r="M335" s="3">
        <v>6.98</v>
      </c>
      <c r="N335" s="3">
        <v>2</v>
      </c>
      <c r="O335" s="3">
        <v>0</v>
      </c>
      <c r="P335" s="1">
        <v>0</v>
      </c>
      <c r="Q335" s="3">
        <v>0</v>
      </c>
      <c r="R335" s="1">
        <v>0</v>
      </c>
      <c r="S335" s="5">
        <v>0</v>
      </c>
      <c r="T335" s="90">
        <f t="shared" si="5"/>
        <v>6.98</v>
      </c>
    </row>
    <row r="336" spans="1:20" x14ac:dyDescent="0.25">
      <c r="A336" s="3">
        <v>9011</v>
      </c>
      <c r="B336" s="1" t="s">
        <v>30</v>
      </c>
      <c r="C336" s="3" t="s">
        <v>37</v>
      </c>
      <c r="D336" s="2">
        <v>43685</v>
      </c>
      <c r="E336" s="3">
        <v>6</v>
      </c>
      <c r="F336" s="3">
        <v>46</v>
      </c>
      <c r="G336" s="3">
        <v>220</v>
      </c>
      <c r="H336" s="3">
        <v>877.8</v>
      </c>
      <c r="I336" s="3">
        <v>8</v>
      </c>
      <c r="J336" s="30">
        <v>1016.11</v>
      </c>
      <c r="K336" s="3">
        <v>4.08</v>
      </c>
      <c r="L336" s="1">
        <v>2.9799999999999995</v>
      </c>
      <c r="M336" s="3">
        <v>7.06</v>
      </c>
      <c r="N336" s="3">
        <v>6</v>
      </c>
      <c r="O336" s="3">
        <v>0</v>
      </c>
      <c r="P336" s="1">
        <v>0</v>
      </c>
      <c r="Q336" s="3">
        <v>0</v>
      </c>
      <c r="R336" s="1">
        <v>0</v>
      </c>
      <c r="S336" s="5">
        <v>0</v>
      </c>
      <c r="T336" s="90">
        <f t="shared" si="5"/>
        <v>7.06</v>
      </c>
    </row>
    <row r="337" spans="1:20" x14ac:dyDescent="0.25">
      <c r="A337" s="3">
        <v>9011</v>
      </c>
      <c r="B337" s="1" t="s">
        <v>30</v>
      </c>
      <c r="C337" s="3" t="s">
        <v>38</v>
      </c>
      <c r="D337" s="2">
        <v>43685</v>
      </c>
      <c r="E337" s="3">
        <v>6</v>
      </c>
      <c r="F337" s="3">
        <v>46</v>
      </c>
      <c r="G337" s="3">
        <v>220</v>
      </c>
      <c r="H337" s="3">
        <v>877.8</v>
      </c>
      <c r="I337" s="3">
        <v>10</v>
      </c>
      <c r="J337" s="30">
        <v>1398.78</v>
      </c>
      <c r="K337" s="3">
        <v>5.78</v>
      </c>
      <c r="L337" s="1">
        <v>4.46</v>
      </c>
      <c r="M337" s="3">
        <v>10.24</v>
      </c>
      <c r="N337" s="3">
        <v>3</v>
      </c>
      <c r="O337" s="3">
        <v>0</v>
      </c>
      <c r="P337" s="1">
        <v>0</v>
      </c>
      <c r="Q337" s="3">
        <v>0</v>
      </c>
      <c r="R337" s="1">
        <v>0</v>
      </c>
      <c r="S337" s="5">
        <v>0</v>
      </c>
      <c r="T337" s="90">
        <f t="shared" si="5"/>
        <v>10.24</v>
      </c>
    </row>
    <row r="338" spans="1:20" x14ac:dyDescent="0.25">
      <c r="A338" s="3">
        <v>9011</v>
      </c>
      <c r="B338" s="1" t="s">
        <v>30</v>
      </c>
      <c r="C338" s="3" t="s">
        <v>40</v>
      </c>
      <c r="D338" s="2">
        <v>43685</v>
      </c>
      <c r="E338" s="3">
        <v>6</v>
      </c>
      <c r="F338" s="3">
        <v>46</v>
      </c>
      <c r="G338" s="3">
        <v>220</v>
      </c>
      <c r="H338" s="3">
        <v>877.8</v>
      </c>
      <c r="I338" s="3">
        <v>9</v>
      </c>
      <c r="J338" s="30">
        <v>1267.28</v>
      </c>
      <c r="K338" s="3">
        <v>5.4</v>
      </c>
      <c r="L338" s="1">
        <v>3.8699999999999992</v>
      </c>
      <c r="M338" s="3">
        <v>9.27</v>
      </c>
      <c r="N338" s="3">
        <v>6</v>
      </c>
      <c r="O338" s="3">
        <v>0</v>
      </c>
      <c r="P338" s="1">
        <v>0</v>
      </c>
      <c r="Q338" s="3">
        <v>0</v>
      </c>
      <c r="R338" s="1">
        <v>0</v>
      </c>
      <c r="S338" s="5">
        <v>0</v>
      </c>
      <c r="T338" s="90">
        <f t="shared" si="5"/>
        <v>9.27</v>
      </c>
    </row>
    <row r="339" spans="1:20" x14ac:dyDescent="0.25">
      <c r="A339" s="1">
        <v>9001</v>
      </c>
      <c r="B339" s="1" t="s">
        <v>23</v>
      </c>
      <c r="C339" s="1" t="s">
        <v>31</v>
      </c>
      <c r="D339" s="12">
        <v>43693</v>
      </c>
      <c r="E339" s="3">
        <v>7</v>
      </c>
      <c r="F339" s="3">
        <v>54</v>
      </c>
      <c r="G339" s="3">
        <v>228</v>
      </c>
      <c r="H339" s="3">
        <v>1028.1000000000001</v>
      </c>
      <c r="I339" s="8">
        <v>8</v>
      </c>
      <c r="J339" s="31">
        <v>1159.6300000000001</v>
      </c>
      <c r="K339" s="8">
        <v>5.18</v>
      </c>
      <c r="L339" s="1">
        <v>7.82</v>
      </c>
      <c r="M339" s="1">
        <v>14.19</v>
      </c>
      <c r="N339" s="8">
        <v>20</v>
      </c>
      <c r="O339" s="8">
        <v>1</v>
      </c>
      <c r="P339" s="1">
        <v>0</v>
      </c>
      <c r="Q339" s="3">
        <v>0</v>
      </c>
      <c r="R339" s="1">
        <v>0</v>
      </c>
      <c r="S339" s="5">
        <v>0</v>
      </c>
      <c r="T339" s="90">
        <f t="shared" si="5"/>
        <v>13</v>
      </c>
    </row>
    <row r="340" spans="1:20" x14ac:dyDescent="0.25">
      <c r="A340" s="1">
        <v>9001</v>
      </c>
      <c r="B340" s="1" t="s">
        <v>23</v>
      </c>
      <c r="C340" s="1" t="s">
        <v>32</v>
      </c>
      <c r="D340" s="12">
        <v>43693</v>
      </c>
      <c r="E340" s="3">
        <v>7</v>
      </c>
      <c r="F340" s="3">
        <v>54</v>
      </c>
      <c r="G340" s="3">
        <v>228</v>
      </c>
      <c r="H340" s="3">
        <v>1028.1000000000001</v>
      </c>
      <c r="I340" s="8">
        <v>7</v>
      </c>
      <c r="J340" s="31">
        <v>958.3</v>
      </c>
      <c r="K340" s="8">
        <v>4.97</v>
      </c>
      <c r="L340" s="1">
        <v>6.27</v>
      </c>
      <c r="M340" s="1">
        <v>11.49</v>
      </c>
      <c r="N340" s="8">
        <v>16</v>
      </c>
      <c r="O340" s="8">
        <v>0</v>
      </c>
      <c r="P340" s="1">
        <v>0</v>
      </c>
      <c r="Q340" s="3">
        <v>0</v>
      </c>
      <c r="R340" s="1">
        <v>0</v>
      </c>
      <c r="S340" s="5">
        <v>0</v>
      </c>
      <c r="T340" s="90">
        <f t="shared" si="5"/>
        <v>11.239999999999998</v>
      </c>
    </row>
    <row r="341" spans="1:20" x14ac:dyDescent="0.25">
      <c r="A341" s="1">
        <v>9001</v>
      </c>
      <c r="B341" s="1" t="s">
        <v>23</v>
      </c>
      <c r="C341" s="1" t="s">
        <v>33</v>
      </c>
      <c r="D341" s="12">
        <v>43693</v>
      </c>
      <c r="E341" s="3">
        <v>7</v>
      </c>
      <c r="F341" s="3">
        <v>54</v>
      </c>
      <c r="G341" s="3">
        <v>228</v>
      </c>
      <c r="H341" s="3">
        <v>1028.1000000000001</v>
      </c>
      <c r="I341" s="8">
        <v>8</v>
      </c>
      <c r="J341" s="31">
        <v>881.95</v>
      </c>
      <c r="K341" s="8">
        <v>3.74</v>
      </c>
      <c r="L341" s="1">
        <v>4.42</v>
      </c>
      <c r="M341" s="1">
        <v>8.18</v>
      </c>
      <c r="N341" s="8">
        <v>19</v>
      </c>
      <c r="O341" s="8">
        <v>0</v>
      </c>
      <c r="P341" s="1">
        <v>0</v>
      </c>
      <c r="Q341" s="3">
        <v>0</v>
      </c>
      <c r="R341" s="1">
        <v>0</v>
      </c>
      <c r="S341" s="5">
        <v>0</v>
      </c>
      <c r="T341" s="90">
        <f t="shared" si="5"/>
        <v>8.16</v>
      </c>
    </row>
    <row r="342" spans="1:20" x14ac:dyDescent="0.25">
      <c r="A342" s="1">
        <v>9001</v>
      </c>
      <c r="B342" s="1" t="s">
        <v>23</v>
      </c>
      <c r="C342" s="1" t="s">
        <v>34</v>
      </c>
      <c r="D342" s="12">
        <v>43693</v>
      </c>
      <c r="E342" s="3">
        <v>7</v>
      </c>
      <c r="F342" s="3">
        <v>54</v>
      </c>
      <c r="G342" s="3">
        <v>228</v>
      </c>
      <c r="H342" s="3">
        <v>1028.1000000000001</v>
      </c>
      <c r="I342" s="8">
        <v>10</v>
      </c>
      <c r="J342" s="31">
        <v>1564.81</v>
      </c>
      <c r="K342" s="8">
        <v>7.17</v>
      </c>
      <c r="L342" s="1">
        <v>10.39</v>
      </c>
      <c r="M342" s="1">
        <v>17.55</v>
      </c>
      <c r="N342" s="8">
        <v>29</v>
      </c>
      <c r="O342" s="8">
        <v>0</v>
      </c>
      <c r="P342" s="1">
        <v>0</v>
      </c>
      <c r="Q342" s="3">
        <v>0</v>
      </c>
      <c r="R342" s="1">
        <v>0</v>
      </c>
      <c r="S342" s="5">
        <v>0</v>
      </c>
      <c r="T342" s="90">
        <f t="shared" si="5"/>
        <v>17.560000000000002</v>
      </c>
    </row>
    <row r="343" spans="1:20" x14ac:dyDescent="0.25">
      <c r="A343" s="1">
        <v>9001</v>
      </c>
      <c r="B343" s="1" t="s">
        <v>23</v>
      </c>
      <c r="C343" s="1" t="s">
        <v>35</v>
      </c>
      <c r="D343" s="12">
        <v>43693</v>
      </c>
      <c r="E343" s="3">
        <v>7</v>
      </c>
      <c r="F343" s="3">
        <v>54</v>
      </c>
      <c r="G343" s="3">
        <v>228</v>
      </c>
      <c r="H343" s="3">
        <v>1028.1000000000001</v>
      </c>
      <c r="I343" s="8">
        <v>9</v>
      </c>
      <c r="J343" s="31">
        <v>1699</v>
      </c>
      <c r="K343" s="8">
        <v>7.4</v>
      </c>
      <c r="L343" s="1">
        <v>10.15</v>
      </c>
      <c r="M343" s="1">
        <v>17.46</v>
      </c>
      <c r="N343" s="8">
        <v>37</v>
      </c>
      <c r="O343" s="8">
        <v>0</v>
      </c>
      <c r="P343" s="1">
        <v>0</v>
      </c>
      <c r="Q343" s="3">
        <v>0</v>
      </c>
      <c r="R343" s="1">
        <v>0</v>
      </c>
      <c r="S343" s="5">
        <v>0</v>
      </c>
      <c r="T343" s="90">
        <f t="shared" si="5"/>
        <v>17.55</v>
      </c>
    </row>
    <row r="344" spans="1:20" x14ac:dyDescent="0.25">
      <c r="A344" s="1">
        <v>9008</v>
      </c>
      <c r="B344" s="1" t="s">
        <v>23</v>
      </c>
      <c r="C344" s="1" t="s">
        <v>31</v>
      </c>
      <c r="D344" s="12">
        <v>43693</v>
      </c>
      <c r="E344" s="3">
        <v>7</v>
      </c>
      <c r="F344" s="3">
        <v>54</v>
      </c>
      <c r="G344" s="3">
        <v>228</v>
      </c>
      <c r="H344" s="3">
        <v>1028.1000000000001</v>
      </c>
      <c r="I344" s="8">
        <v>8</v>
      </c>
      <c r="J344" s="31">
        <v>1229.45</v>
      </c>
      <c r="K344" s="8"/>
      <c r="L344" s="1"/>
      <c r="M344" s="8">
        <v>11.84</v>
      </c>
      <c r="N344" s="8">
        <v>20</v>
      </c>
      <c r="O344" s="8">
        <v>1</v>
      </c>
      <c r="P344" s="1">
        <v>0</v>
      </c>
      <c r="Q344" s="3">
        <v>0</v>
      </c>
      <c r="R344" s="1">
        <v>0</v>
      </c>
      <c r="S344" s="5">
        <v>0</v>
      </c>
    </row>
    <row r="345" spans="1:20" x14ac:dyDescent="0.25">
      <c r="A345" s="1">
        <v>9008</v>
      </c>
      <c r="B345" s="1" t="s">
        <v>23</v>
      </c>
      <c r="C345" s="1" t="s">
        <v>32</v>
      </c>
      <c r="D345" s="12">
        <v>43693</v>
      </c>
      <c r="E345" s="3">
        <v>7</v>
      </c>
      <c r="F345" s="3">
        <v>54</v>
      </c>
      <c r="G345" s="3">
        <v>228</v>
      </c>
      <c r="H345" s="3">
        <v>1028.1000000000001</v>
      </c>
      <c r="I345" s="8">
        <v>8</v>
      </c>
      <c r="J345" s="31">
        <v>1141.56</v>
      </c>
      <c r="K345" s="8"/>
      <c r="L345" s="1"/>
      <c r="M345" s="8">
        <v>11.819999999999997</v>
      </c>
      <c r="N345" s="8">
        <v>20</v>
      </c>
      <c r="O345" s="8">
        <v>0</v>
      </c>
      <c r="P345" s="1">
        <v>0</v>
      </c>
      <c r="Q345" s="3">
        <v>0</v>
      </c>
      <c r="R345" s="1">
        <v>0</v>
      </c>
      <c r="S345" s="5">
        <v>0</v>
      </c>
    </row>
    <row r="346" spans="1:20" x14ac:dyDescent="0.25">
      <c r="A346" s="1">
        <v>9008</v>
      </c>
      <c r="B346" s="1" t="s">
        <v>23</v>
      </c>
      <c r="C346" s="1" t="s">
        <v>33</v>
      </c>
      <c r="D346" s="12">
        <v>43693</v>
      </c>
      <c r="E346" s="3">
        <v>7</v>
      </c>
      <c r="F346" s="3">
        <v>54</v>
      </c>
      <c r="G346" s="3">
        <v>228</v>
      </c>
      <c r="H346" s="3">
        <v>1028.1000000000001</v>
      </c>
      <c r="I346" s="8">
        <v>9</v>
      </c>
      <c r="J346" s="31">
        <v>1144.99</v>
      </c>
      <c r="K346" s="8">
        <v>4.7300000000000004</v>
      </c>
      <c r="L346" s="1">
        <v>9.4</v>
      </c>
      <c r="M346" s="1">
        <v>14.12</v>
      </c>
      <c r="N346" s="8">
        <v>19</v>
      </c>
      <c r="O346" s="8">
        <v>0</v>
      </c>
      <c r="P346" s="1">
        <v>0</v>
      </c>
      <c r="Q346" s="3">
        <v>0</v>
      </c>
      <c r="R346" s="1">
        <v>0</v>
      </c>
      <c r="S346" s="5">
        <v>0</v>
      </c>
      <c r="T346" s="90">
        <f t="shared" si="5"/>
        <v>14.13</v>
      </c>
    </row>
    <row r="347" spans="1:20" x14ac:dyDescent="0.25">
      <c r="A347" s="1">
        <v>9008</v>
      </c>
      <c r="B347" s="1" t="s">
        <v>23</v>
      </c>
      <c r="C347" s="1" t="s">
        <v>34</v>
      </c>
      <c r="D347" s="12">
        <v>43693</v>
      </c>
      <c r="E347" s="3">
        <v>7</v>
      </c>
      <c r="F347" s="3">
        <v>54</v>
      </c>
      <c r="G347" s="3">
        <v>228</v>
      </c>
      <c r="H347" s="3">
        <v>1028.1000000000001</v>
      </c>
      <c r="I347" s="8">
        <v>8</v>
      </c>
      <c r="J347" s="31">
        <v>1047.68</v>
      </c>
      <c r="K347" s="8"/>
      <c r="L347" s="1"/>
      <c r="M347" s="8">
        <v>13.179999999999996</v>
      </c>
      <c r="N347" s="8">
        <v>19</v>
      </c>
      <c r="O347" s="8">
        <v>0</v>
      </c>
      <c r="P347" s="1">
        <v>0</v>
      </c>
      <c r="Q347" s="3">
        <v>0</v>
      </c>
      <c r="R347" s="1">
        <v>0</v>
      </c>
      <c r="S347" s="5">
        <v>0</v>
      </c>
    </row>
    <row r="348" spans="1:20" x14ac:dyDescent="0.25">
      <c r="A348" s="1">
        <v>9008</v>
      </c>
      <c r="B348" s="1" t="s">
        <v>23</v>
      </c>
      <c r="C348" s="1" t="s">
        <v>35</v>
      </c>
      <c r="D348" s="12">
        <v>43693</v>
      </c>
      <c r="E348" s="3">
        <v>7</v>
      </c>
      <c r="F348" s="3">
        <v>54</v>
      </c>
      <c r="G348" s="3">
        <v>228</v>
      </c>
      <c r="H348" s="3">
        <v>1028.1000000000001</v>
      </c>
      <c r="I348" s="8">
        <v>8</v>
      </c>
      <c r="J348" s="31">
        <v>1031.03</v>
      </c>
      <c r="K348" s="8"/>
      <c r="L348" s="1"/>
      <c r="M348" s="8">
        <v>10.02</v>
      </c>
      <c r="N348" s="8">
        <v>20</v>
      </c>
      <c r="O348" s="8">
        <v>0</v>
      </c>
      <c r="P348" s="1">
        <v>0</v>
      </c>
      <c r="Q348" s="3">
        <v>0</v>
      </c>
      <c r="R348" s="1">
        <v>0</v>
      </c>
      <c r="S348" s="5">
        <v>0</v>
      </c>
    </row>
    <row r="349" spans="1:20" x14ac:dyDescent="0.25">
      <c r="A349" s="1">
        <v>9010</v>
      </c>
      <c r="B349" s="1" t="s">
        <v>23</v>
      </c>
      <c r="C349" s="1" t="s">
        <v>31</v>
      </c>
      <c r="D349" s="12">
        <v>43693</v>
      </c>
      <c r="E349" s="3">
        <v>7</v>
      </c>
      <c r="F349" s="3">
        <v>54</v>
      </c>
      <c r="G349" s="3">
        <v>228</v>
      </c>
      <c r="H349" s="3">
        <v>1028.1000000000001</v>
      </c>
      <c r="I349" s="8">
        <v>9</v>
      </c>
      <c r="J349" s="31">
        <v>1262.3900000000001</v>
      </c>
      <c r="K349" s="8">
        <v>6.2</v>
      </c>
      <c r="L349" s="1">
        <v>8.67</v>
      </c>
      <c r="M349" s="1">
        <v>14.86</v>
      </c>
      <c r="N349" s="8">
        <v>20</v>
      </c>
      <c r="O349" s="8">
        <v>0</v>
      </c>
      <c r="P349" s="1">
        <v>0</v>
      </c>
      <c r="Q349" s="3">
        <v>0</v>
      </c>
      <c r="R349" s="1">
        <v>0</v>
      </c>
      <c r="S349" s="5">
        <v>0</v>
      </c>
      <c r="T349" s="90">
        <f t="shared" si="5"/>
        <v>14.870000000000001</v>
      </c>
    </row>
    <row r="350" spans="1:20" x14ac:dyDescent="0.25">
      <c r="A350" s="1">
        <v>9010</v>
      </c>
      <c r="B350" s="1" t="s">
        <v>23</v>
      </c>
      <c r="C350" s="1" t="s">
        <v>32</v>
      </c>
      <c r="D350" s="12">
        <v>43693</v>
      </c>
      <c r="E350" s="3">
        <v>7</v>
      </c>
      <c r="F350" s="3">
        <v>54</v>
      </c>
      <c r="G350" s="3">
        <v>228</v>
      </c>
      <c r="H350" s="3">
        <v>1028.1000000000001</v>
      </c>
      <c r="I350" s="8">
        <v>9</v>
      </c>
      <c r="J350" s="31">
        <v>1465.08</v>
      </c>
      <c r="K350" s="8">
        <v>7.27</v>
      </c>
      <c r="L350" s="1">
        <v>9.86</v>
      </c>
      <c r="M350" s="1">
        <v>17.239999999999998</v>
      </c>
      <c r="N350" s="8">
        <v>30</v>
      </c>
      <c r="O350" s="8">
        <v>0</v>
      </c>
      <c r="P350" s="1">
        <v>0</v>
      </c>
      <c r="Q350" s="3">
        <v>0</v>
      </c>
      <c r="R350" s="1">
        <v>0</v>
      </c>
      <c r="S350" s="5">
        <v>0</v>
      </c>
      <c r="T350" s="90">
        <f t="shared" si="5"/>
        <v>17.13</v>
      </c>
    </row>
    <row r="351" spans="1:20" x14ac:dyDescent="0.25">
      <c r="A351" s="1">
        <v>9010</v>
      </c>
      <c r="B351" s="1" t="s">
        <v>23</v>
      </c>
      <c r="C351" s="1" t="s">
        <v>33</v>
      </c>
      <c r="D351" s="12">
        <v>43693</v>
      </c>
      <c r="E351" s="3">
        <v>7</v>
      </c>
      <c r="F351" s="3">
        <v>54</v>
      </c>
      <c r="G351" s="3">
        <v>228</v>
      </c>
      <c r="H351" s="3">
        <v>1028.1000000000001</v>
      </c>
      <c r="I351" s="8">
        <v>7</v>
      </c>
      <c r="J351" s="31">
        <v>810.57</v>
      </c>
      <c r="K351" s="8">
        <v>3.32</v>
      </c>
      <c r="L351" s="1">
        <v>4.93</v>
      </c>
      <c r="M351" s="1">
        <v>8.2799999999999994</v>
      </c>
      <c r="N351" s="8">
        <v>16</v>
      </c>
      <c r="O351" s="8">
        <v>0</v>
      </c>
      <c r="P351" s="1">
        <v>0</v>
      </c>
      <c r="Q351" s="3">
        <v>0</v>
      </c>
      <c r="R351" s="1">
        <v>0</v>
      </c>
      <c r="S351" s="5">
        <v>0</v>
      </c>
      <c r="T351" s="90">
        <f t="shared" si="5"/>
        <v>8.25</v>
      </c>
    </row>
    <row r="352" spans="1:20" x14ac:dyDescent="0.25">
      <c r="A352" s="1">
        <v>9010</v>
      </c>
      <c r="B352" s="1" t="s">
        <v>23</v>
      </c>
      <c r="C352" s="1" t="s">
        <v>34</v>
      </c>
      <c r="D352" s="12">
        <v>43693</v>
      </c>
      <c r="E352" s="3">
        <v>7</v>
      </c>
      <c r="F352" s="3">
        <v>54</v>
      </c>
      <c r="G352" s="3">
        <v>228</v>
      </c>
      <c r="H352" s="3">
        <v>1028.1000000000001</v>
      </c>
      <c r="I352" s="8">
        <v>9</v>
      </c>
      <c r="J352" s="31">
        <v>985.77</v>
      </c>
      <c r="K352" s="8"/>
      <c r="L352" s="1"/>
      <c r="M352" s="8">
        <v>8.9699999999999989</v>
      </c>
      <c r="N352" s="8">
        <v>28</v>
      </c>
      <c r="O352" s="8">
        <v>0</v>
      </c>
      <c r="P352" s="1">
        <v>0</v>
      </c>
      <c r="Q352" s="3">
        <v>0</v>
      </c>
      <c r="R352" s="1">
        <v>0</v>
      </c>
      <c r="S352" s="5">
        <v>0</v>
      </c>
    </row>
    <row r="353" spans="1:20" x14ac:dyDescent="0.25">
      <c r="A353" s="1">
        <v>9002</v>
      </c>
      <c r="B353" s="1" t="s">
        <v>28</v>
      </c>
      <c r="C353" s="1" t="s">
        <v>31</v>
      </c>
      <c r="D353" s="12">
        <v>43693</v>
      </c>
      <c r="E353" s="3">
        <v>7</v>
      </c>
      <c r="F353" s="3">
        <v>54</v>
      </c>
      <c r="G353" s="3">
        <v>228</v>
      </c>
      <c r="H353" s="3">
        <v>1028.1000000000001</v>
      </c>
      <c r="I353" s="8">
        <v>9</v>
      </c>
      <c r="J353" s="31">
        <v>1432.22</v>
      </c>
      <c r="K353" s="8">
        <v>5.37</v>
      </c>
      <c r="L353" s="1">
        <v>10.19</v>
      </c>
      <c r="M353" s="1">
        <v>15.53</v>
      </c>
      <c r="N353" s="8">
        <v>21</v>
      </c>
      <c r="O353" s="8">
        <v>0</v>
      </c>
      <c r="P353" s="1">
        <v>0</v>
      </c>
      <c r="Q353" s="3">
        <v>0</v>
      </c>
      <c r="R353" s="1">
        <v>0</v>
      </c>
      <c r="S353" s="5">
        <v>0</v>
      </c>
      <c r="T353" s="90">
        <f t="shared" si="5"/>
        <v>15.559999999999999</v>
      </c>
    </row>
    <row r="354" spans="1:20" x14ac:dyDescent="0.25">
      <c r="A354" s="1">
        <v>9002</v>
      </c>
      <c r="B354" s="1" t="s">
        <v>28</v>
      </c>
      <c r="C354" s="1" t="s">
        <v>32</v>
      </c>
      <c r="D354" s="12">
        <v>43693</v>
      </c>
      <c r="E354" s="3">
        <v>7</v>
      </c>
      <c r="F354" s="3">
        <v>54</v>
      </c>
      <c r="G354" s="3">
        <v>228</v>
      </c>
      <c r="H354" s="3">
        <v>1028.1000000000001</v>
      </c>
      <c r="I354" s="8">
        <v>12</v>
      </c>
      <c r="J354" s="31">
        <v>1936.68</v>
      </c>
      <c r="K354" s="8">
        <v>7.46</v>
      </c>
      <c r="L354" s="1">
        <v>11.25</v>
      </c>
      <c r="M354" s="1">
        <v>18.73</v>
      </c>
      <c r="N354" s="8">
        <v>23</v>
      </c>
      <c r="O354" s="8">
        <v>0</v>
      </c>
      <c r="P354" s="1">
        <v>0</v>
      </c>
      <c r="Q354" s="3">
        <v>0</v>
      </c>
      <c r="R354" s="1">
        <v>0</v>
      </c>
      <c r="S354" s="5">
        <v>0</v>
      </c>
      <c r="T354" s="90">
        <f t="shared" si="5"/>
        <v>18.71</v>
      </c>
    </row>
    <row r="355" spans="1:20" x14ac:dyDescent="0.25">
      <c r="A355" s="1">
        <v>9002</v>
      </c>
      <c r="B355" s="1" t="s">
        <v>28</v>
      </c>
      <c r="C355" s="1" t="s">
        <v>33</v>
      </c>
      <c r="D355" s="12">
        <v>43693</v>
      </c>
      <c r="E355" s="3">
        <v>7</v>
      </c>
      <c r="F355" s="3">
        <v>54</v>
      </c>
      <c r="G355" s="3">
        <v>228</v>
      </c>
      <c r="H355" s="3">
        <v>1028.1000000000001</v>
      </c>
      <c r="I355" s="8">
        <v>9</v>
      </c>
      <c r="J355" s="31">
        <v>1418.9</v>
      </c>
      <c r="K355" s="8">
        <v>5.26</v>
      </c>
      <c r="L355" s="1">
        <v>7.47</v>
      </c>
      <c r="M355" s="1">
        <v>12.72</v>
      </c>
      <c r="N355" s="8">
        <v>18</v>
      </c>
      <c r="O355" s="8">
        <v>0</v>
      </c>
      <c r="P355" s="1">
        <v>0</v>
      </c>
      <c r="Q355" s="3">
        <v>0</v>
      </c>
      <c r="R355" s="1">
        <v>0</v>
      </c>
      <c r="S355" s="5">
        <v>0</v>
      </c>
      <c r="T355" s="90">
        <f t="shared" si="5"/>
        <v>12.73</v>
      </c>
    </row>
    <row r="356" spans="1:20" x14ac:dyDescent="0.25">
      <c r="A356" s="1">
        <v>9002</v>
      </c>
      <c r="B356" s="1" t="s">
        <v>28</v>
      </c>
      <c r="C356" s="1" t="s">
        <v>34</v>
      </c>
      <c r="D356" s="12">
        <v>43693</v>
      </c>
      <c r="E356" s="3">
        <v>7</v>
      </c>
      <c r="F356" s="3">
        <v>54</v>
      </c>
      <c r="G356" s="3">
        <v>228</v>
      </c>
      <c r="H356" s="3">
        <v>1028.1000000000001</v>
      </c>
      <c r="I356" s="8">
        <v>9</v>
      </c>
      <c r="J356" s="31">
        <v>1419.5</v>
      </c>
      <c r="K356" s="8"/>
      <c r="L356" s="1"/>
      <c r="M356" s="8">
        <v>10.579999999999998</v>
      </c>
      <c r="N356" s="8">
        <v>16</v>
      </c>
      <c r="O356" s="8">
        <v>0</v>
      </c>
      <c r="P356" s="1">
        <v>0</v>
      </c>
      <c r="Q356" s="3">
        <v>0</v>
      </c>
      <c r="R356" s="1">
        <v>0</v>
      </c>
      <c r="S356" s="5">
        <v>0</v>
      </c>
    </row>
    <row r="357" spans="1:20" x14ac:dyDescent="0.25">
      <c r="A357" s="1">
        <v>9007</v>
      </c>
      <c r="B357" s="1" t="s">
        <v>28</v>
      </c>
      <c r="C357" s="1" t="s">
        <v>31</v>
      </c>
      <c r="D357" s="12">
        <v>43693</v>
      </c>
      <c r="E357" s="3">
        <v>7</v>
      </c>
      <c r="F357" s="3">
        <v>54</v>
      </c>
      <c r="G357" s="3">
        <v>228</v>
      </c>
      <c r="H357" s="3">
        <v>1028.1000000000001</v>
      </c>
      <c r="I357" s="8">
        <v>8</v>
      </c>
      <c r="J357" s="31">
        <v>1152.79</v>
      </c>
      <c r="K357" s="8">
        <v>4.18</v>
      </c>
      <c r="L357" s="1">
        <v>8.2100000000000009</v>
      </c>
      <c r="M357" s="1">
        <v>12.36</v>
      </c>
      <c r="N357" s="8">
        <v>16</v>
      </c>
      <c r="O357" s="8">
        <v>0</v>
      </c>
      <c r="P357" s="1">
        <v>0</v>
      </c>
      <c r="Q357" s="3">
        <v>0</v>
      </c>
      <c r="R357" s="1">
        <v>0</v>
      </c>
      <c r="S357" s="5">
        <v>0</v>
      </c>
      <c r="T357" s="90">
        <f t="shared" si="5"/>
        <v>12.39</v>
      </c>
    </row>
    <row r="358" spans="1:20" x14ac:dyDescent="0.25">
      <c r="A358" s="1">
        <v>9007</v>
      </c>
      <c r="B358" s="1" t="s">
        <v>28</v>
      </c>
      <c r="C358" s="1" t="s">
        <v>32</v>
      </c>
      <c r="D358" s="12">
        <v>43693</v>
      </c>
      <c r="E358" s="3">
        <v>7</v>
      </c>
      <c r="F358" s="3">
        <v>54</v>
      </c>
      <c r="G358" s="3">
        <v>228</v>
      </c>
      <c r="H358" s="3">
        <v>1028.1000000000001</v>
      </c>
      <c r="I358" s="8">
        <v>7</v>
      </c>
      <c r="J358" s="31">
        <v>1011.7</v>
      </c>
      <c r="K358" s="8"/>
      <c r="L358" s="1"/>
      <c r="M358" s="8">
        <v>11.690000000000001</v>
      </c>
      <c r="N358" s="8">
        <v>16</v>
      </c>
      <c r="O358" s="8">
        <v>0</v>
      </c>
      <c r="P358" s="1">
        <v>0</v>
      </c>
      <c r="Q358" s="3">
        <v>0</v>
      </c>
      <c r="R358" s="1">
        <v>0</v>
      </c>
      <c r="S358" s="5">
        <v>0</v>
      </c>
    </row>
    <row r="359" spans="1:20" x14ac:dyDescent="0.25">
      <c r="A359" s="1">
        <v>9007</v>
      </c>
      <c r="B359" s="1" t="s">
        <v>28</v>
      </c>
      <c r="C359" s="1" t="s">
        <v>33</v>
      </c>
      <c r="D359" s="12">
        <v>43693</v>
      </c>
      <c r="E359" s="3">
        <v>7</v>
      </c>
      <c r="F359" s="3">
        <v>54</v>
      </c>
      <c r="G359" s="3">
        <v>228</v>
      </c>
      <c r="H359" s="3">
        <v>1028.1000000000001</v>
      </c>
      <c r="I359" s="8">
        <v>8</v>
      </c>
      <c r="J359" s="31">
        <v>1014.33</v>
      </c>
      <c r="K359" s="8">
        <v>4.75</v>
      </c>
      <c r="L359" s="1">
        <v>7.49</v>
      </c>
      <c r="M359" s="1">
        <v>12.34</v>
      </c>
      <c r="N359" s="8">
        <v>10</v>
      </c>
      <c r="O359" s="8">
        <v>1</v>
      </c>
      <c r="P359" s="1">
        <v>0</v>
      </c>
      <c r="Q359" s="3">
        <v>0</v>
      </c>
      <c r="R359" s="1">
        <v>0</v>
      </c>
      <c r="S359" s="5">
        <v>0</v>
      </c>
      <c r="T359" s="90">
        <f t="shared" si="5"/>
        <v>12.24</v>
      </c>
    </row>
    <row r="360" spans="1:20" x14ac:dyDescent="0.25">
      <c r="A360" s="1">
        <v>9007</v>
      </c>
      <c r="B360" s="1" t="s">
        <v>28</v>
      </c>
      <c r="C360" s="1" t="s">
        <v>34</v>
      </c>
      <c r="D360" s="12">
        <v>43693</v>
      </c>
      <c r="E360" s="3">
        <v>7</v>
      </c>
      <c r="F360" s="3">
        <v>54</v>
      </c>
      <c r="G360" s="3">
        <v>228</v>
      </c>
      <c r="H360" s="3">
        <v>1028.1000000000001</v>
      </c>
      <c r="I360" s="8">
        <v>9</v>
      </c>
      <c r="J360" s="31">
        <v>1266.26</v>
      </c>
      <c r="K360" s="8"/>
      <c r="L360" s="1"/>
      <c r="M360" s="8">
        <v>12.179999999999996</v>
      </c>
      <c r="N360" s="8">
        <v>18</v>
      </c>
      <c r="O360" s="8">
        <v>0</v>
      </c>
      <c r="P360" s="1">
        <v>0</v>
      </c>
      <c r="Q360" s="3">
        <v>0</v>
      </c>
      <c r="R360" s="1">
        <v>0</v>
      </c>
      <c r="S360" s="5">
        <v>0</v>
      </c>
    </row>
    <row r="361" spans="1:20" x14ac:dyDescent="0.25">
      <c r="A361" s="1">
        <v>9007</v>
      </c>
      <c r="B361" s="1" t="s">
        <v>28</v>
      </c>
      <c r="C361" s="1" t="s">
        <v>35</v>
      </c>
      <c r="D361" s="12">
        <v>43693</v>
      </c>
      <c r="E361" s="3">
        <v>7</v>
      </c>
      <c r="F361" s="3">
        <v>54</v>
      </c>
      <c r="G361" s="3">
        <v>228</v>
      </c>
      <c r="H361" s="3">
        <v>1028.1000000000001</v>
      </c>
      <c r="I361" s="8">
        <v>8</v>
      </c>
      <c r="J361" s="31">
        <v>1300.32</v>
      </c>
      <c r="K361" s="8">
        <v>6.52</v>
      </c>
      <c r="L361" s="1">
        <v>11.05</v>
      </c>
      <c r="M361" s="1">
        <v>17.600000000000001</v>
      </c>
      <c r="N361" s="8">
        <v>22</v>
      </c>
      <c r="O361" s="8">
        <v>0</v>
      </c>
      <c r="P361" s="1">
        <v>0</v>
      </c>
      <c r="Q361" s="3">
        <v>0</v>
      </c>
      <c r="R361" s="1">
        <v>0</v>
      </c>
      <c r="S361" s="5">
        <v>0</v>
      </c>
      <c r="T361" s="90">
        <f t="shared" si="5"/>
        <v>17.57</v>
      </c>
    </row>
    <row r="362" spans="1:20" x14ac:dyDescent="0.25">
      <c r="A362" s="1">
        <v>9012</v>
      </c>
      <c r="B362" s="1" t="s">
        <v>28</v>
      </c>
      <c r="C362" s="1" t="s">
        <v>31</v>
      </c>
      <c r="D362" s="12">
        <v>43693</v>
      </c>
      <c r="E362" s="3">
        <v>7</v>
      </c>
      <c r="F362" s="3">
        <v>54</v>
      </c>
      <c r="G362" s="3">
        <v>228</v>
      </c>
      <c r="H362" s="3">
        <v>1028.1000000000001</v>
      </c>
      <c r="I362" s="8">
        <v>8</v>
      </c>
      <c r="J362" s="31">
        <v>1064</v>
      </c>
      <c r="K362" s="8"/>
      <c r="L362" s="1"/>
      <c r="M362" s="8">
        <v>9.11</v>
      </c>
      <c r="N362" s="8">
        <v>20</v>
      </c>
      <c r="O362" s="8">
        <v>0</v>
      </c>
      <c r="P362" s="1">
        <v>0</v>
      </c>
      <c r="Q362" s="3">
        <v>0</v>
      </c>
      <c r="R362" s="1">
        <v>0</v>
      </c>
      <c r="S362" s="5">
        <v>0</v>
      </c>
    </row>
    <row r="363" spans="1:20" x14ac:dyDescent="0.25">
      <c r="A363" s="1">
        <v>9012</v>
      </c>
      <c r="B363" s="1" t="s">
        <v>28</v>
      </c>
      <c r="C363" s="1" t="s">
        <v>32</v>
      </c>
      <c r="D363" s="12">
        <v>43693</v>
      </c>
      <c r="E363" s="3">
        <v>7</v>
      </c>
      <c r="F363" s="3">
        <v>54</v>
      </c>
      <c r="G363" s="3">
        <v>228</v>
      </c>
      <c r="H363" s="3">
        <v>1028.1000000000001</v>
      </c>
      <c r="I363" s="8">
        <v>8</v>
      </c>
      <c r="J363" s="31">
        <v>1186.25</v>
      </c>
      <c r="K363" s="8"/>
      <c r="L363" s="1"/>
      <c r="M363" s="8">
        <v>9.98</v>
      </c>
      <c r="N363" s="8">
        <v>17</v>
      </c>
      <c r="O363" s="8">
        <v>0</v>
      </c>
      <c r="P363" s="1">
        <v>0</v>
      </c>
      <c r="Q363" s="3">
        <v>0</v>
      </c>
      <c r="R363" s="1">
        <v>0</v>
      </c>
      <c r="S363" s="5">
        <v>0</v>
      </c>
    </row>
    <row r="364" spans="1:20" x14ac:dyDescent="0.25">
      <c r="A364" s="1">
        <v>9012</v>
      </c>
      <c r="B364" s="1" t="s">
        <v>28</v>
      </c>
      <c r="C364" s="1" t="s">
        <v>34</v>
      </c>
      <c r="D364" s="12">
        <v>43693</v>
      </c>
      <c r="E364" s="3">
        <v>7</v>
      </c>
      <c r="F364" s="3">
        <v>54</v>
      </c>
      <c r="G364" s="3">
        <v>228</v>
      </c>
      <c r="H364" s="3">
        <v>1028.1000000000001</v>
      </c>
      <c r="I364" s="8">
        <v>9</v>
      </c>
      <c r="J364" s="31">
        <v>1521.83</v>
      </c>
      <c r="K364" s="8">
        <v>10.050000000000001</v>
      </c>
      <c r="L364" s="1">
        <v>6.95</v>
      </c>
      <c r="M364" s="1">
        <v>17.04</v>
      </c>
      <c r="N364" s="8">
        <v>15</v>
      </c>
      <c r="O364" s="8">
        <v>0</v>
      </c>
      <c r="P364" s="1">
        <v>0</v>
      </c>
      <c r="Q364" s="3">
        <v>0</v>
      </c>
      <c r="R364" s="1">
        <v>0</v>
      </c>
      <c r="S364" s="5">
        <v>0</v>
      </c>
      <c r="T364" s="90">
        <f t="shared" si="5"/>
        <v>17</v>
      </c>
    </row>
    <row r="365" spans="1:20" x14ac:dyDescent="0.25">
      <c r="A365" s="1">
        <v>9003</v>
      </c>
      <c r="B365" s="1" t="s">
        <v>29</v>
      </c>
      <c r="C365" s="1" t="s">
        <v>31</v>
      </c>
      <c r="D365" s="12">
        <v>43693</v>
      </c>
      <c r="E365" s="3">
        <v>7</v>
      </c>
      <c r="F365" s="3">
        <v>54</v>
      </c>
      <c r="G365" s="3">
        <v>228</v>
      </c>
      <c r="H365" s="3">
        <v>1028.1000000000001</v>
      </c>
      <c r="I365" s="8">
        <v>8</v>
      </c>
      <c r="J365" s="31">
        <v>1230.3399999999999</v>
      </c>
      <c r="K365" s="8"/>
      <c r="L365" s="1"/>
      <c r="M365" s="8">
        <v>13.349999999999998</v>
      </c>
      <c r="N365" s="8">
        <v>24</v>
      </c>
      <c r="O365" s="8">
        <v>0</v>
      </c>
      <c r="P365" s="1">
        <v>0</v>
      </c>
      <c r="Q365" s="3">
        <v>0</v>
      </c>
      <c r="R365" s="1">
        <v>0</v>
      </c>
      <c r="S365" s="5">
        <v>0</v>
      </c>
    </row>
    <row r="366" spans="1:20" x14ac:dyDescent="0.25">
      <c r="A366" s="1">
        <v>9003</v>
      </c>
      <c r="B366" s="1" t="s">
        <v>29</v>
      </c>
      <c r="C366" s="1" t="s">
        <v>32</v>
      </c>
      <c r="D366" s="12">
        <v>43693</v>
      </c>
      <c r="E366" s="3">
        <v>7</v>
      </c>
      <c r="F366" s="3">
        <v>54</v>
      </c>
      <c r="G366" s="3">
        <v>228</v>
      </c>
      <c r="H366" s="3">
        <v>1028.1000000000001</v>
      </c>
      <c r="I366" s="8">
        <v>7</v>
      </c>
      <c r="J366" s="31">
        <v>1033.79</v>
      </c>
      <c r="K366" s="8">
        <v>6.31</v>
      </c>
      <c r="L366" s="1">
        <v>10.25</v>
      </c>
      <c r="M366" s="1">
        <v>14.15</v>
      </c>
      <c r="N366" s="8">
        <v>19</v>
      </c>
      <c r="O366" s="8">
        <v>0</v>
      </c>
      <c r="P366" s="1">
        <v>0</v>
      </c>
      <c r="Q366" s="3">
        <v>0</v>
      </c>
      <c r="R366" s="1">
        <v>0</v>
      </c>
      <c r="S366" s="5">
        <v>0</v>
      </c>
      <c r="T366" s="90">
        <f t="shared" si="5"/>
        <v>16.559999999999999</v>
      </c>
    </row>
    <row r="367" spans="1:20" x14ac:dyDescent="0.25">
      <c r="A367" s="1">
        <v>9003</v>
      </c>
      <c r="B367" s="1" t="s">
        <v>29</v>
      </c>
      <c r="C367" s="1" t="s">
        <v>33</v>
      </c>
      <c r="D367" s="12">
        <v>43693</v>
      </c>
      <c r="E367" s="3">
        <v>7</v>
      </c>
      <c r="F367" s="3">
        <v>54</v>
      </c>
      <c r="G367" s="3">
        <v>228</v>
      </c>
      <c r="H367" s="3">
        <v>1028.1000000000001</v>
      </c>
      <c r="I367" s="8">
        <v>7</v>
      </c>
      <c r="J367" s="31">
        <v>1188.3499999999999</v>
      </c>
      <c r="K367" s="8"/>
      <c r="L367" s="1"/>
      <c r="M367" s="8">
        <v>9.9499999999999993</v>
      </c>
      <c r="N367" s="8">
        <v>17</v>
      </c>
      <c r="O367" s="8">
        <v>2</v>
      </c>
      <c r="P367" s="1">
        <v>0</v>
      </c>
      <c r="Q367" s="3">
        <v>0</v>
      </c>
      <c r="R367" s="1">
        <v>0</v>
      </c>
      <c r="S367" s="5">
        <v>0</v>
      </c>
    </row>
    <row r="368" spans="1:20" x14ac:dyDescent="0.25">
      <c r="A368" s="1">
        <v>9003</v>
      </c>
      <c r="B368" s="1" t="s">
        <v>29</v>
      </c>
      <c r="C368" s="1" t="s">
        <v>34</v>
      </c>
      <c r="D368" s="12">
        <v>43693</v>
      </c>
      <c r="E368" s="3">
        <v>7</v>
      </c>
      <c r="F368" s="3">
        <v>54</v>
      </c>
      <c r="G368" s="3">
        <v>228</v>
      </c>
      <c r="H368" s="3">
        <v>1028.1000000000001</v>
      </c>
      <c r="I368" s="8">
        <v>6</v>
      </c>
      <c r="J368" s="31">
        <v>947.96</v>
      </c>
      <c r="K368" s="8">
        <v>3.92</v>
      </c>
      <c r="L368" s="1">
        <v>7.31</v>
      </c>
      <c r="M368" s="1">
        <v>11.25</v>
      </c>
      <c r="N368" s="8">
        <v>18</v>
      </c>
      <c r="O368" s="8">
        <v>0</v>
      </c>
      <c r="P368" s="1">
        <v>0</v>
      </c>
      <c r="Q368" s="3">
        <v>0</v>
      </c>
      <c r="R368" s="1">
        <v>0</v>
      </c>
      <c r="S368" s="5">
        <v>0</v>
      </c>
      <c r="T368" s="90">
        <f t="shared" si="5"/>
        <v>11.23</v>
      </c>
    </row>
    <row r="369" spans="1:20" x14ac:dyDescent="0.25">
      <c r="A369" s="1">
        <v>9003</v>
      </c>
      <c r="B369" s="1" t="s">
        <v>29</v>
      </c>
      <c r="C369" s="1" t="s">
        <v>35</v>
      </c>
      <c r="D369" s="12">
        <v>43693</v>
      </c>
      <c r="E369" s="3">
        <v>7</v>
      </c>
      <c r="F369" s="3">
        <v>54</v>
      </c>
      <c r="G369" s="3">
        <v>228</v>
      </c>
      <c r="H369" s="3">
        <v>1028.1000000000001</v>
      </c>
      <c r="I369" s="8">
        <v>8</v>
      </c>
      <c r="J369" s="31">
        <v>1303.93</v>
      </c>
      <c r="K369" s="8"/>
      <c r="L369" s="1"/>
      <c r="M369" s="8">
        <v>12.55</v>
      </c>
      <c r="N369" s="8">
        <v>16</v>
      </c>
      <c r="O369" s="8">
        <v>0</v>
      </c>
      <c r="P369" s="1">
        <v>0</v>
      </c>
      <c r="Q369" s="3">
        <v>0</v>
      </c>
      <c r="R369" s="1">
        <v>0</v>
      </c>
      <c r="S369" s="5">
        <v>0</v>
      </c>
    </row>
    <row r="370" spans="1:20" x14ac:dyDescent="0.25">
      <c r="A370" s="1">
        <v>9006</v>
      </c>
      <c r="B370" s="1" t="s">
        <v>29</v>
      </c>
      <c r="C370" s="1" t="s">
        <v>31</v>
      </c>
      <c r="D370" s="12">
        <v>43693</v>
      </c>
      <c r="E370" s="3">
        <v>7</v>
      </c>
      <c r="F370" s="3">
        <v>54</v>
      </c>
      <c r="G370" s="3">
        <v>228</v>
      </c>
      <c r="H370" s="3">
        <v>1028.1000000000001</v>
      </c>
      <c r="I370" s="8">
        <v>7</v>
      </c>
      <c r="J370" s="31">
        <v>937.79</v>
      </c>
      <c r="K370" s="8">
        <v>4.5999999999999996</v>
      </c>
      <c r="L370" s="1">
        <v>4.8099999999999996</v>
      </c>
      <c r="M370" s="1">
        <v>9.34</v>
      </c>
      <c r="N370" s="8">
        <v>19</v>
      </c>
      <c r="O370" s="8">
        <v>0</v>
      </c>
      <c r="P370" s="1">
        <v>0</v>
      </c>
      <c r="Q370" s="3">
        <v>0</v>
      </c>
      <c r="R370" s="1">
        <v>0</v>
      </c>
      <c r="S370" s="5">
        <v>0</v>
      </c>
      <c r="T370" s="90">
        <f t="shared" si="5"/>
        <v>9.41</v>
      </c>
    </row>
    <row r="371" spans="1:20" x14ac:dyDescent="0.25">
      <c r="A371" s="1">
        <v>9006</v>
      </c>
      <c r="B371" s="1" t="s">
        <v>29</v>
      </c>
      <c r="C371" s="1" t="s">
        <v>35</v>
      </c>
      <c r="D371" s="12">
        <v>43693</v>
      </c>
      <c r="E371" s="3">
        <v>7</v>
      </c>
      <c r="F371" s="3">
        <v>54</v>
      </c>
      <c r="G371" s="3">
        <v>228</v>
      </c>
      <c r="H371" s="3">
        <v>1028.1000000000001</v>
      </c>
      <c r="I371" s="8">
        <v>7</v>
      </c>
      <c r="J371" s="31">
        <v>1890.8</v>
      </c>
      <c r="K371" s="8"/>
      <c r="L371" s="1"/>
      <c r="M371" s="8">
        <v>6.509999999999998</v>
      </c>
      <c r="N371" s="8">
        <v>9</v>
      </c>
      <c r="O371" s="8">
        <v>0</v>
      </c>
      <c r="P371" s="1">
        <v>0</v>
      </c>
      <c r="Q371" s="3">
        <v>0</v>
      </c>
      <c r="R371" s="1">
        <v>0</v>
      </c>
      <c r="S371" s="5">
        <v>0</v>
      </c>
    </row>
    <row r="372" spans="1:20" x14ac:dyDescent="0.25">
      <c r="A372" s="1">
        <v>9009</v>
      </c>
      <c r="B372" s="1" t="s">
        <v>29</v>
      </c>
      <c r="C372" s="1" t="s">
        <v>31</v>
      </c>
      <c r="D372" s="12">
        <v>43693</v>
      </c>
      <c r="E372" s="3">
        <v>7</v>
      </c>
      <c r="F372" s="3">
        <v>54</v>
      </c>
      <c r="G372" s="3">
        <v>228</v>
      </c>
      <c r="H372" s="3">
        <v>1028.1000000000001</v>
      </c>
      <c r="I372" s="8">
        <v>8</v>
      </c>
      <c r="J372" s="31">
        <v>1271.6199999999999</v>
      </c>
      <c r="K372" s="8"/>
      <c r="L372" s="1"/>
      <c r="M372" s="8">
        <v>13.470000000000002</v>
      </c>
      <c r="N372" s="8">
        <v>22</v>
      </c>
      <c r="O372" s="8">
        <v>0</v>
      </c>
      <c r="P372" s="1">
        <v>0</v>
      </c>
      <c r="Q372" s="3">
        <v>0</v>
      </c>
      <c r="R372" s="1">
        <v>0</v>
      </c>
      <c r="S372" s="5">
        <v>0</v>
      </c>
    </row>
    <row r="373" spans="1:20" x14ac:dyDescent="0.25">
      <c r="A373" s="1">
        <v>9009</v>
      </c>
      <c r="B373" s="1" t="s">
        <v>29</v>
      </c>
      <c r="C373" s="1" t="s">
        <v>32</v>
      </c>
      <c r="D373" s="12">
        <v>43693</v>
      </c>
      <c r="E373" s="3">
        <v>7</v>
      </c>
      <c r="F373" s="3">
        <v>54</v>
      </c>
      <c r="G373" s="3">
        <v>228</v>
      </c>
      <c r="H373" s="3">
        <v>1028.1000000000001</v>
      </c>
      <c r="I373" s="8">
        <v>8</v>
      </c>
      <c r="J373" s="31">
        <v>1348.28</v>
      </c>
      <c r="K373" s="8">
        <v>5.35</v>
      </c>
      <c r="L373" s="1">
        <v>6.73</v>
      </c>
      <c r="M373" s="1">
        <v>12.19</v>
      </c>
      <c r="N373" s="8">
        <v>20</v>
      </c>
      <c r="O373" s="8">
        <v>0</v>
      </c>
      <c r="P373" s="1">
        <v>0</v>
      </c>
      <c r="Q373" s="3">
        <v>0</v>
      </c>
      <c r="R373" s="1">
        <v>0</v>
      </c>
      <c r="S373" s="5">
        <v>0</v>
      </c>
      <c r="T373" s="90">
        <f t="shared" si="5"/>
        <v>12.08</v>
      </c>
    </row>
    <row r="374" spans="1:20" x14ac:dyDescent="0.25">
      <c r="A374" s="1">
        <v>9009</v>
      </c>
      <c r="B374" s="1" t="s">
        <v>29</v>
      </c>
      <c r="C374" s="1" t="s">
        <v>33</v>
      </c>
      <c r="D374" s="12">
        <v>43693</v>
      </c>
      <c r="E374" s="3">
        <v>7</v>
      </c>
      <c r="F374" s="3">
        <v>54</v>
      </c>
      <c r="G374" s="3">
        <v>228</v>
      </c>
      <c r="H374" s="3">
        <v>1028.1000000000001</v>
      </c>
      <c r="I374" s="8">
        <v>9</v>
      </c>
      <c r="J374" s="31">
        <v>1361.32</v>
      </c>
      <c r="K374" s="8"/>
      <c r="L374" s="1"/>
      <c r="M374" s="8">
        <v>12.02</v>
      </c>
      <c r="N374" s="8">
        <v>4</v>
      </c>
      <c r="O374" s="8">
        <v>0</v>
      </c>
      <c r="P374" s="1">
        <v>0</v>
      </c>
      <c r="Q374" s="3">
        <v>0</v>
      </c>
      <c r="R374" s="1">
        <v>0</v>
      </c>
      <c r="S374" s="5">
        <v>0</v>
      </c>
    </row>
    <row r="375" spans="1:20" x14ac:dyDescent="0.25">
      <c r="A375" s="1">
        <v>9009</v>
      </c>
      <c r="B375" s="1" t="s">
        <v>29</v>
      </c>
      <c r="C375" s="1" t="s">
        <v>34</v>
      </c>
      <c r="D375" s="12">
        <v>43693</v>
      </c>
      <c r="E375" s="3">
        <v>7</v>
      </c>
      <c r="F375" s="3">
        <v>54</v>
      </c>
      <c r="G375" s="3">
        <v>228</v>
      </c>
      <c r="H375" s="3">
        <v>1028.1000000000001</v>
      </c>
      <c r="I375" s="8">
        <v>10</v>
      </c>
      <c r="J375" s="31">
        <v>1424.93</v>
      </c>
      <c r="K375" s="8">
        <v>5.44</v>
      </c>
      <c r="L375" s="1">
        <v>10.029999999999999</v>
      </c>
      <c r="M375" s="1">
        <v>15.44</v>
      </c>
      <c r="N375" s="8">
        <v>22</v>
      </c>
      <c r="O375" s="8">
        <v>0</v>
      </c>
      <c r="P375" s="1">
        <v>0</v>
      </c>
      <c r="Q375" s="3">
        <v>0</v>
      </c>
      <c r="R375" s="1">
        <v>0</v>
      </c>
      <c r="S375" s="5">
        <v>0</v>
      </c>
      <c r="T375" s="90">
        <f t="shared" si="5"/>
        <v>15.469999999999999</v>
      </c>
    </row>
    <row r="376" spans="1:20" x14ac:dyDescent="0.25">
      <c r="A376" s="1">
        <v>9009</v>
      </c>
      <c r="B376" s="1" t="s">
        <v>29</v>
      </c>
      <c r="C376" s="1" t="s">
        <v>35</v>
      </c>
      <c r="D376" s="12">
        <v>43693</v>
      </c>
      <c r="E376" s="3">
        <v>7</v>
      </c>
      <c r="F376" s="3">
        <v>54</v>
      </c>
      <c r="G376" s="3">
        <v>228</v>
      </c>
      <c r="H376" s="3">
        <v>1028.1000000000001</v>
      </c>
      <c r="I376" s="8">
        <v>8</v>
      </c>
      <c r="J376" s="31">
        <v>1540.48</v>
      </c>
      <c r="K376" s="8">
        <v>7.02</v>
      </c>
      <c r="L376" s="1">
        <v>8.08</v>
      </c>
      <c r="M376" s="1">
        <v>15.11</v>
      </c>
      <c r="N376" s="8">
        <v>27</v>
      </c>
      <c r="O376" s="8">
        <v>0</v>
      </c>
      <c r="P376" s="1">
        <v>0</v>
      </c>
      <c r="Q376" s="3">
        <v>0</v>
      </c>
      <c r="R376" s="1">
        <v>0</v>
      </c>
      <c r="S376" s="5">
        <v>0</v>
      </c>
      <c r="T376" s="90">
        <f t="shared" si="5"/>
        <v>15.1</v>
      </c>
    </row>
    <row r="377" spans="1:20" x14ac:dyDescent="0.25">
      <c r="A377" s="1">
        <v>9004</v>
      </c>
      <c r="B377" s="1" t="s">
        <v>30</v>
      </c>
      <c r="C377" s="1" t="s">
        <v>31</v>
      </c>
      <c r="D377" s="12">
        <v>43693</v>
      </c>
      <c r="E377" s="3">
        <v>7</v>
      </c>
      <c r="F377" s="3">
        <v>54</v>
      </c>
      <c r="G377" s="3">
        <v>228</v>
      </c>
      <c r="H377" s="3">
        <v>1028.1000000000001</v>
      </c>
      <c r="I377" s="8">
        <v>10</v>
      </c>
      <c r="J377" s="31">
        <v>135.77000000000001</v>
      </c>
      <c r="K377" s="8"/>
      <c r="L377" s="1"/>
      <c r="M377" s="8">
        <v>14.599999999999998</v>
      </c>
      <c r="N377" s="8">
        <v>20</v>
      </c>
      <c r="O377" s="8">
        <v>0</v>
      </c>
      <c r="P377" s="1">
        <v>0</v>
      </c>
      <c r="Q377" s="3">
        <v>0</v>
      </c>
      <c r="R377" s="1">
        <v>0</v>
      </c>
      <c r="S377" s="5">
        <v>0</v>
      </c>
    </row>
    <row r="378" spans="1:20" x14ac:dyDescent="0.25">
      <c r="A378" s="1">
        <v>9004</v>
      </c>
      <c r="B378" s="1" t="s">
        <v>30</v>
      </c>
      <c r="C378" s="1" t="s">
        <v>32</v>
      </c>
      <c r="D378" s="12">
        <v>43693</v>
      </c>
      <c r="E378" s="3">
        <v>7</v>
      </c>
      <c r="F378" s="3">
        <v>54</v>
      </c>
      <c r="G378" s="3">
        <v>228</v>
      </c>
      <c r="H378" s="3">
        <v>1028.1000000000001</v>
      </c>
      <c r="I378" s="8">
        <v>8</v>
      </c>
      <c r="J378" s="31">
        <v>1475.99</v>
      </c>
      <c r="K378" s="8"/>
      <c r="L378" s="1"/>
      <c r="M378" s="8">
        <v>12.260000000000002</v>
      </c>
      <c r="N378" s="8">
        <v>20</v>
      </c>
      <c r="O378" s="8">
        <v>0</v>
      </c>
      <c r="P378" s="1">
        <v>0</v>
      </c>
      <c r="Q378" s="3">
        <v>0</v>
      </c>
      <c r="R378" s="1">
        <v>0</v>
      </c>
      <c r="S378" s="5">
        <v>0</v>
      </c>
    </row>
    <row r="379" spans="1:20" x14ac:dyDescent="0.25">
      <c r="A379" s="1">
        <v>9004</v>
      </c>
      <c r="B379" s="1" t="s">
        <v>30</v>
      </c>
      <c r="C379" s="1" t="s">
        <v>33</v>
      </c>
      <c r="D379" s="12">
        <v>43693</v>
      </c>
      <c r="E379" s="3">
        <v>7</v>
      </c>
      <c r="F379" s="3">
        <v>54</v>
      </c>
      <c r="G379" s="3">
        <v>228</v>
      </c>
      <c r="H379" s="3">
        <v>1028.1000000000001</v>
      </c>
      <c r="I379" s="8">
        <v>9</v>
      </c>
      <c r="J379" s="31">
        <v>1310.24</v>
      </c>
      <c r="K379" s="8"/>
      <c r="L379" s="1"/>
      <c r="M379" s="8">
        <v>14.330000000000002</v>
      </c>
      <c r="N379" s="8">
        <v>21</v>
      </c>
      <c r="O379" s="8">
        <v>0</v>
      </c>
      <c r="P379" s="1">
        <v>0</v>
      </c>
      <c r="Q379" s="3">
        <v>0</v>
      </c>
      <c r="R379" s="1">
        <v>0</v>
      </c>
      <c r="S379" s="5">
        <v>0</v>
      </c>
    </row>
    <row r="380" spans="1:20" x14ac:dyDescent="0.25">
      <c r="A380" s="1">
        <v>9004</v>
      </c>
      <c r="B380" s="1" t="s">
        <v>30</v>
      </c>
      <c r="C380" s="1" t="s">
        <v>34</v>
      </c>
      <c r="D380" s="12">
        <v>43693</v>
      </c>
      <c r="E380" s="3">
        <v>7</v>
      </c>
      <c r="F380" s="3">
        <v>54</v>
      </c>
      <c r="G380" s="3">
        <v>228</v>
      </c>
      <c r="H380" s="3">
        <v>1028.1000000000001</v>
      </c>
      <c r="I380" s="8">
        <v>8</v>
      </c>
      <c r="J380" s="31">
        <v>1108.8800000000001</v>
      </c>
      <c r="K380" s="8"/>
      <c r="L380" s="1"/>
      <c r="M380" s="8">
        <v>8.75</v>
      </c>
      <c r="N380" s="8">
        <v>15</v>
      </c>
      <c r="O380" s="8">
        <v>0</v>
      </c>
      <c r="P380" s="1">
        <v>0</v>
      </c>
      <c r="Q380" s="3">
        <v>0</v>
      </c>
      <c r="R380" s="1">
        <v>0</v>
      </c>
      <c r="S380" s="5">
        <v>0</v>
      </c>
    </row>
    <row r="381" spans="1:20" x14ac:dyDescent="0.25">
      <c r="A381" s="1">
        <v>9004</v>
      </c>
      <c r="B381" s="1" t="s">
        <v>30</v>
      </c>
      <c r="C381" s="1" t="s">
        <v>35</v>
      </c>
      <c r="D381" s="12">
        <v>43693</v>
      </c>
      <c r="E381" s="3">
        <v>7</v>
      </c>
      <c r="F381" s="3">
        <v>54</v>
      </c>
      <c r="G381" s="3">
        <v>228</v>
      </c>
      <c r="H381" s="3">
        <v>1028.1000000000001</v>
      </c>
      <c r="I381" s="8">
        <v>7</v>
      </c>
      <c r="J381" s="31">
        <v>1080</v>
      </c>
      <c r="K381" s="8">
        <v>2.86</v>
      </c>
      <c r="L381" s="1">
        <v>5.33</v>
      </c>
      <c r="M381" s="1">
        <v>8.1999999999999993</v>
      </c>
      <c r="N381" s="8">
        <v>18</v>
      </c>
      <c r="O381" s="8">
        <v>0</v>
      </c>
      <c r="P381" s="1">
        <v>0</v>
      </c>
      <c r="Q381" s="3">
        <v>0</v>
      </c>
      <c r="R381" s="1">
        <v>0</v>
      </c>
      <c r="S381" s="5">
        <v>0</v>
      </c>
      <c r="T381" s="90">
        <f t="shared" ref="T381:T444" si="6">SUM(K381,L381,P381)</f>
        <v>8.19</v>
      </c>
    </row>
    <row r="382" spans="1:20" x14ac:dyDescent="0.25">
      <c r="A382" s="1">
        <v>9005</v>
      </c>
      <c r="B382" s="1" t="s">
        <v>30</v>
      </c>
      <c r="C382" s="1" t="s">
        <v>31</v>
      </c>
      <c r="D382" s="12">
        <v>43693</v>
      </c>
      <c r="E382" s="3">
        <v>7</v>
      </c>
      <c r="F382" s="3">
        <v>54</v>
      </c>
      <c r="G382" s="3">
        <v>228</v>
      </c>
      <c r="H382" s="3">
        <v>1028.1000000000001</v>
      </c>
      <c r="I382" s="8">
        <v>9</v>
      </c>
      <c r="J382" s="31">
        <v>967.06</v>
      </c>
      <c r="K382" s="8"/>
      <c r="L382" s="1"/>
      <c r="M382" s="8">
        <v>8.4899999999999984</v>
      </c>
      <c r="N382" s="8">
        <v>20</v>
      </c>
      <c r="O382" s="8">
        <v>0</v>
      </c>
      <c r="P382" s="1">
        <v>0</v>
      </c>
      <c r="Q382" s="3">
        <v>0</v>
      </c>
      <c r="R382" s="1">
        <v>0</v>
      </c>
      <c r="S382" s="5">
        <v>0</v>
      </c>
    </row>
    <row r="383" spans="1:20" x14ac:dyDescent="0.25">
      <c r="A383" s="1">
        <v>9005</v>
      </c>
      <c r="B383" s="1" t="s">
        <v>30</v>
      </c>
      <c r="C383" s="1" t="s">
        <v>32</v>
      </c>
      <c r="D383" s="12">
        <v>43693</v>
      </c>
      <c r="E383" s="3">
        <v>7</v>
      </c>
      <c r="F383" s="3">
        <v>54</v>
      </c>
      <c r="G383" s="3">
        <v>228</v>
      </c>
      <c r="H383" s="3">
        <v>1028.1000000000001</v>
      </c>
      <c r="I383" s="8">
        <v>7</v>
      </c>
      <c r="J383" s="31">
        <v>1141.05</v>
      </c>
      <c r="K383" s="8"/>
      <c r="L383" s="1"/>
      <c r="M383" s="8">
        <v>10.68</v>
      </c>
      <c r="N383" s="8">
        <v>21</v>
      </c>
      <c r="O383" s="8">
        <v>0</v>
      </c>
      <c r="P383" s="1">
        <v>0</v>
      </c>
      <c r="Q383" s="3">
        <v>0</v>
      </c>
      <c r="R383" s="1">
        <v>0</v>
      </c>
      <c r="S383" s="5">
        <v>0</v>
      </c>
    </row>
    <row r="384" spans="1:20" x14ac:dyDescent="0.25">
      <c r="A384" s="1">
        <v>9005</v>
      </c>
      <c r="B384" s="1" t="s">
        <v>30</v>
      </c>
      <c r="C384" s="1" t="s">
        <v>33</v>
      </c>
      <c r="D384" s="12">
        <v>43693</v>
      </c>
      <c r="E384" s="3">
        <v>7</v>
      </c>
      <c r="F384" s="3">
        <v>54</v>
      </c>
      <c r="G384" s="3">
        <v>228</v>
      </c>
      <c r="H384" s="3">
        <v>1028.1000000000001</v>
      </c>
      <c r="I384" s="8">
        <v>9</v>
      </c>
      <c r="J384" s="31">
        <v>1207.1300000000001</v>
      </c>
      <c r="K384" s="8"/>
      <c r="L384" s="1"/>
      <c r="M384" s="8">
        <v>4.9600000000000009</v>
      </c>
      <c r="N384" s="8">
        <v>26</v>
      </c>
      <c r="O384" s="8">
        <v>0</v>
      </c>
      <c r="P384" s="1">
        <v>0</v>
      </c>
      <c r="Q384" s="3">
        <v>0</v>
      </c>
      <c r="R384" s="1">
        <v>0</v>
      </c>
      <c r="S384" s="5">
        <v>0</v>
      </c>
    </row>
    <row r="385" spans="1:20" x14ac:dyDescent="0.25">
      <c r="A385" s="1">
        <v>9005</v>
      </c>
      <c r="B385" s="1" t="s">
        <v>30</v>
      </c>
      <c r="C385" s="1" t="s">
        <v>34</v>
      </c>
      <c r="D385" s="12">
        <v>43693</v>
      </c>
      <c r="E385" s="3">
        <v>7</v>
      </c>
      <c r="F385" s="3">
        <v>54</v>
      </c>
      <c r="G385" s="3">
        <v>228</v>
      </c>
      <c r="H385" s="3">
        <v>1028.1000000000001</v>
      </c>
      <c r="I385" s="8">
        <v>9</v>
      </c>
      <c r="J385" s="31">
        <v>1238.54</v>
      </c>
      <c r="K385" s="8">
        <v>6.03</v>
      </c>
      <c r="L385" s="1">
        <v>7.69</v>
      </c>
      <c r="M385" s="1">
        <v>13.93</v>
      </c>
      <c r="N385" s="8">
        <v>22</v>
      </c>
      <c r="O385" s="8">
        <v>0</v>
      </c>
      <c r="P385" s="1">
        <v>0</v>
      </c>
      <c r="Q385" s="3">
        <v>0</v>
      </c>
      <c r="R385" s="1">
        <v>0</v>
      </c>
      <c r="S385" s="5">
        <v>0</v>
      </c>
      <c r="T385" s="90">
        <f t="shared" si="6"/>
        <v>13.72</v>
      </c>
    </row>
    <row r="386" spans="1:20" x14ac:dyDescent="0.25">
      <c r="A386" s="1">
        <v>9005</v>
      </c>
      <c r="B386" s="1" t="s">
        <v>30</v>
      </c>
      <c r="C386" s="1" t="s">
        <v>35</v>
      </c>
      <c r="D386" s="12">
        <v>43693</v>
      </c>
      <c r="E386" s="3">
        <v>7</v>
      </c>
      <c r="F386" s="3">
        <v>54</v>
      </c>
      <c r="G386" s="3">
        <v>228</v>
      </c>
      <c r="H386" s="3">
        <v>1028.1000000000001</v>
      </c>
      <c r="I386" s="8">
        <v>13</v>
      </c>
      <c r="J386" s="31">
        <v>738.26</v>
      </c>
      <c r="K386" s="8"/>
      <c r="L386" s="1"/>
      <c r="M386" s="8">
        <v>7.009999999999998</v>
      </c>
      <c r="N386" s="8">
        <v>10</v>
      </c>
      <c r="O386" s="8">
        <v>0</v>
      </c>
      <c r="P386" s="1">
        <v>0</v>
      </c>
      <c r="Q386" s="3">
        <v>0</v>
      </c>
      <c r="R386" s="1">
        <v>0</v>
      </c>
      <c r="S386" s="5">
        <v>0</v>
      </c>
    </row>
    <row r="387" spans="1:20" x14ac:dyDescent="0.25">
      <c r="A387" s="1">
        <v>9011</v>
      </c>
      <c r="B387" s="1" t="s">
        <v>30</v>
      </c>
      <c r="C387" s="1" t="s">
        <v>31</v>
      </c>
      <c r="D387" s="12">
        <v>43693</v>
      </c>
      <c r="E387" s="3">
        <v>7</v>
      </c>
      <c r="F387" s="3">
        <v>54</v>
      </c>
      <c r="G387" s="3">
        <v>228</v>
      </c>
      <c r="H387" s="3">
        <v>1028.1000000000001</v>
      </c>
      <c r="I387" s="8">
        <v>7</v>
      </c>
      <c r="J387" s="31">
        <v>933.91</v>
      </c>
      <c r="K387" s="8">
        <v>2.78</v>
      </c>
      <c r="L387" s="1">
        <v>6.16</v>
      </c>
      <c r="M387" s="1">
        <v>8.94</v>
      </c>
      <c r="N387" s="8">
        <v>17</v>
      </c>
      <c r="O387" s="8">
        <v>0</v>
      </c>
      <c r="P387" s="1">
        <v>0</v>
      </c>
      <c r="Q387" s="3">
        <v>0</v>
      </c>
      <c r="R387" s="1">
        <v>0</v>
      </c>
      <c r="S387" s="5">
        <v>0</v>
      </c>
      <c r="T387" s="90">
        <f t="shared" si="6"/>
        <v>8.94</v>
      </c>
    </row>
    <row r="388" spans="1:20" x14ac:dyDescent="0.25">
      <c r="A388" s="1">
        <v>9011</v>
      </c>
      <c r="B388" s="1" t="s">
        <v>30</v>
      </c>
      <c r="C388" s="1" t="s">
        <v>32</v>
      </c>
      <c r="D388" s="12">
        <v>43693</v>
      </c>
      <c r="E388" s="3">
        <v>7</v>
      </c>
      <c r="F388" s="3">
        <v>54</v>
      </c>
      <c r="G388" s="3">
        <v>228</v>
      </c>
      <c r="H388" s="3">
        <v>1028.1000000000001</v>
      </c>
      <c r="I388" s="8">
        <v>8</v>
      </c>
      <c r="J388" s="31">
        <v>739.7</v>
      </c>
      <c r="K388" s="8"/>
      <c r="L388" s="1"/>
      <c r="M388" s="8">
        <v>6.6099999999999994</v>
      </c>
      <c r="N388" s="8">
        <v>12</v>
      </c>
      <c r="O388" s="8">
        <v>0</v>
      </c>
      <c r="P388" s="1">
        <v>0</v>
      </c>
      <c r="Q388" s="3">
        <v>0</v>
      </c>
      <c r="R388" s="1">
        <v>0</v>
      </c>
      <c r="S388" s="5">
        <v>0</v>
      </c>
    </row>
    <row r="389" spans="1:20" x14ac:dyDescent="0.25">
      <c r="A389" s="1">
        <v>9011</v>
      </c>
      <c r="B389" s="1" t="s">
        <v>30</v>
      </c>
      <c r="C389" s="1" t="s">
        <v>34</v>
      </c>
      <c r="D389" s="12">
        <v>43693</v>
      </c>
      <c r="E389" s="3">
        <v>7</v>
      </c>
      <c r="F389" s="3">
        <v>54</v>
      </c>
      <c r="G389" s="3">
        <v>228</v>
      </c>
      <c r="H389" s="3">
        <v>1028.1000000000001</v>
      </c>
      <c r="I389" s="8">
        <v>7</v>
      </c>
      <c r="J389" s="31">
        <v>930.92</v>
      </c>
      <c r="K389" s="8"/>
      <c r="L389" s="1"/>
      <c r="M389" s="8">
        <v>7.8099999999999987</v>
      </c>
      <c r="N389" s="8">
        <v>17</v>
      </c>
      <c r="O389" s="8">
        <v>0</v>
      </c>
      <c r="P389" s="1">
        <v>0</v>
      </c>
      <c r="Q389" s="3">
        <v>0</v>
      </c>
      <c r="R389" s="1">
        <v>0</v>
      </c>
      <c r="S389" s="5">
        <v>0</v>
      </c>
    </row>
    <row r="390" spans="1:20" x14ac:dyDescent="0.25">
      <c r="A390" s="1">
        <v>9011</v>
      </c>
      <c r="B390" s="1" t="s">
        <v>30</v>
      </c>
      <c r="C390" s="1" t="s">
        <v>35</v>
      </c>
      <c r="D390" s="12">
        <v>43693</v>
      </c>
      <c r="E390" s="3">
        <v>7</v>
      </c>
      <c r="F390" s="3">
        <v>54</v>
      </c>
      <c r="G390" s="3">
        <v>228</v>
      </c>
      <c r="H390" s="3">
        <v>1028.1000000000001</v>
      </c>
      <c r="I390" s="8">
        <v>10</v>
      </c>
      <c r="J390" s="31">
        <v>1305.47</v>
      </c>
      <c r="K390" s="8"/>
      <c r="L390" s="1"/>
      <c r="M390" s="1">
        <v>15.83</v>
      </c>
      <c r="N390" s="8">
        <v>24</v>
      </c>
      <c r="O390" s="8">
        <v>0</v>
      </c>
      <c r="P390" s="1">
        <v>0</v>
      </c>
      <c r="Q390" s="3">
        <v>0</v>
      </c>
      <c r="R390" s="1">
        <v>0</v>
      </c>
      <c r="S390" s="5">
        <v>0</v>
      </c>
    </row>
    <row r="391" spans="1:20" x14ac:dyDescent="0.25">
      <c r="A391" s="1">
        <v>9001</v>
      </c>
      <c r="B391" s="1" t="s">
        <v>23</v>
      </c>
      <c r="C391" s="1" t="s">
        <v>31</v>
      </c>
      <c r="D391" s="2">
        <v>43699</v>
      </c>
      <c r="E391" s="3">
        <v>8</v>
      </c>
      <c r="F391" s="3">
        <v>60</v>
      </c>
      <c r="G391" s="3">
        <v>234</v>
      </c>
      <c r="H391" s="3">
        <v>1143.2000000000003</v>
      </c>
      <c r="I391" s="1">
        <v>8</v>
      </c>
      <c r="J391" s="31">
        <v>1255.52</v>
      </c>
      <c r="K391" s="1">
        <v>6.22</v>
      </c>
      <c r="L391" s="1">
        <v>17.239999999999998</v>
      </c>
      <c r="M391" s="1">
        <v>23.44</v>
      </c>
      <c r="N391" s="1">
        <v>30</v>
      </c>
      <c r="O391" s="1">
        <v>4</v>
      </c>
      <c r="P391" s="8">
        <v>1.73</v>
      </c>
      <c r="Q391" s="8">
        <v>35</v>
      </c>
      <c r="R391" s="8">
        <v>1.25</v>
      </c>
      <c r="S391" s="5">
        <v>5.3327645051194535E-2</v>
      </c>
      <c r="T391" s="90">
        <f t="shared" si="6"/>
        <v>25.189999999999998</v>
      </c>
    </row>
    <row r="392" spans="1:20" x14ac:dyDescent="0.25">
      <c r="A392" s="1">
        <v>9001</v>
      </c>
      <c r="B392" s="1" t="s">
        <v>23</v>
      </c>
      <c r="C392" s="1" t="s">
        <v>33</v>
      </c>
      <c r="D392" s="2">
        <v>43699</v>
      </c>
      <c r="E392" s="3">
        <v>8</v>
      </c>
      <c r="F392" s="3">
        <v>60</v>
      </c>
      <c r="G392" s="3">
        <v>234</v>
      </c>
      <c r="H392" s="3">
        <v>1143.2000000000003</v>
      </c>
      <c r="I392" s="1">
        <v>8</v>
      </c>
      <c r="J392" s="31">
        <v>1120.69</v>
      </c>
      <c r="K392" s="1">
        <v>5.81</v>
      </c>
      <c r="L392" s="1">
        <v>14.81</v>
      </c>
      <c r="M392" s="1">
        <v>20.66</v>
      </c>
      <c r="N392" s="1">
        <v>15</v>
      </c>
      <c r="O392" s="1">
        <v>8</v>
      </c>
      <c r="P392" s="8">
        <v>3.12</v>
      </c>
      <c r="Q392" s="8">
        <v>58</v>
      </c>
      <c r="R392" s="8">
        <v>1.94</v>
      </c>
      <c r="S392" s="5">
        <v>9.3901258470474341E-2</v>
      </c>
      <c r="T392" s="90">
        <f t="shared" si="6"/>
        <v>23.740000000000002</v>
      </c>
    </row>
    <row r="393" spans="1:20" x14ac:dyDescent="0.25">
      <c r="A393" s="1">
        <v>9001</v>
      </c>
      <c r="B393" s="1" t="s">
        <v>23</v>
      </c>
      <c r="C393" s="1" t="s">
        <v>34</v>
      </c>
      <c r="D393" s="2">
        <v>43699</v>
      </c>
      <c r="E393" s="3">
        <v>8</v>
      </c>
      <c r="F393" s="3">
        <v>60</v>
      </c>
      <c r="G393" s="3">
        <v>234</v>
      </c>
      <c r="H393" s="3">
        <v>1143.2000000000003</v>
      </c>
      <c r="I393" s="1">
        <v>9</v>
      </c>
      <c r="J393" s="31">
        <v>1139.04</v>
      </c>
      <c r="K393" s="1">
        <v>5.62</v>
      </c>
      <c r="L393" s="1">
        <v>14.18</v>
      </c>
      <c r="M393" s="1">
        <v>19.75</v>
      </c>
      <c r="N393" s="1">
        <v>23</v>
      </c>
      <c r="O393" s="1">
        <v>0</v>
      </c>
      <c r="P393" s="1">
        <v>0</v>
      </c>
      <c r="Q393" s="1"/>
      <c r="R393" s="1"/>
      <c r="S393" s="5">
        <v>0</v>
      </c>
      <c r="T393" s="90">
        <f t="shared" si="6"/>
        <v>19.8</v>
      </c>
    </row>
    <row r="394" spans="1:20" x14ac:dyDescent="0.25">
      <c r="A394" s="1">
        <v>9001</v>
      </c>
      <c r="B394" s="1" t="s">
        <v>23</v>
      </c>
      <c r="C394" s="1" t="s">
        <v>35</v>
      </c>
      <c r="D394" s="2">
        <v>43699</v>
      </c>
      <c r="E394" s="3">
        <v>8</v>
      </c>
      <c r="F394" s="3">
        <v>60</v>
      </c>
      <c r="G394" s="3">
        <v>234</v>
      </c>
      <c r="H394" s="3">
        <v>1143.2000000000003</v>
      </c>
      <c r="I394" s="1">
        <v>7</v>
      </c>
      <c r="J394" s="31">
        <v>922.75</v>
      </c>
      <c r="K394" s="1">
        <v>4.22</v>
      </c>
      <c r="L394" s="1">
        <v>11.62</v>
      </c>
      <c r="M394" s="1">
        <v>15.5</v>
      </c>
      <c r="N394" s="1">
        <v>19</v>
      </c>
      <c r="O394" s="1">
        <v>1</v>
      </c>
      <c r="P394" s="8">
        <v>0.51</v>
      </c>
      <c r="Q394" s="8">
        <v>10</v>
      </c>
      <c r="R394" s="8">
        <v>0.37</v>
      </c>
      <c r="S394" s="5">
        <v>2.3870967741935485E-2</v>
      </c>
      <c r="T394" s="90">
        <f t="shared" si="6"/>
        <v>16.350000000000001</v>
      </c>
    </row>
    <row r="395" spans="1:20" x14ac:dyDescent="0.25">
      <c r="A395" s="1">
        <v>9008</v>
      </c>
      <c r="B395" s="1" t="s">
        <v>23</v>
      </c>
      <c r="C395" s="1" t="s">
        <v>31</v>
      </c>
      <c r="D395" s="2">
        <v>43699</v>
      </c>
      <c r="E395" s="3">
        <v>8</v>
      </c>
      <c r="F395" s="3">
        <v>60</v>
      </c>
      <c r="G395" s="3">
        <v>234</v>
      </c>
      <c r="H395" s="3">
        <v>1143.2000000000003</v>
      </c>
      <c r="I395" s="1">
        <v>9</v>
      </c>
      <c r="J395" s="31">
        <v>1397.34</v>
      </c>
      <c r="K395" s="1">
        <v>6.33</v>
      </c>
      <c r="L395" s="1">
        <v>17.38</v>
      </c>
      <c r="M395" s="1">
        <v>23.64</v>
      </c>
      <c r="N395" s="1">
        <v>32</v>
      </c>
      <c r="O395" s="1">
        <v>2</v>
      </c>
      <c r="P395" s="8">
        <v>1.2</v>
      </c>
      <c r="Q395" s="8">
        <v>21</v>
      </c>
      <c r="R395" s="8">
        <v>0.83</v>
      </c>
      <c r="S395" s="5">
        <v>3.5109983079526223E-2</v>
      </c>
      <c r="T395" s="90">
        <f t="shared" si="6"/>
        <v>24.91</v>
      </c>
    </row>
    <row r="396" spans="1:20" x14ac:dyDescent="0.25">
      <c r="A396" s="1">
        <v>9008</v>
      </c>
      <c r="B396" s="1" t="s">
        <v>23</v>
      </c>
      <c r="C396" s="1" t="s">
        <v>32</v>
      </c>
      <c r="D396" s="2">
        <v>43699</v>
      </c>
      <c r="E396" s="3">
        <v>8</v>
      </c>
      <c r="F396" s="3">
        <v>60</v>
      </c>
      <c r="G396" s="3">
        <v>234</v>
      </c>
      <c r="H396" s="3">
        <v>1143.2000000000003</v>
      </c>
      <c r="I396" s="1">
        <v>9</v>
      </c>
      <c r="J396" s="31">
        <v>1560.73</v>
      </c>
      <c r="K396" s="1">
        <v>7.63</v>
      </c>
      <c r="L396" s="1">
        <v>18.89</v>
      </c>
      <c r="M396" s="1">
        <v>26.3</v>
      </c>
      <c r="N396" s="1">
        <v>35</v>
      </c>
      <c r="O396" s="1">
        <v>0</v>
      </c>
      <c r="P396" s="1">
        <v>0</v>
      </c>
      <c r="Q396" s="1">
        <v>0</v>
      </c>
      <c r="R396" s="1">
        <v>0</v>
      </c>
      <c r="S396" s="5">
        <v>0</v>
      </c>
      <c r="T396" s="90">
        <f t="shared" si="6"/>
        <v>26.52</v>
      </c>
    </row>
    <row r="397" spans="1:20" x14ac:dyDescent="0.25">
      <c r="A397" s="1">
        <v>9008</v>
      </c>
      <c r="B397" s="1" t="s">
        <v>23</v>
      </c>
      <c r="C397" s="1" t="s">
        <v>33</v>
      </c>
      <c r="D397" s="2">
        <v>43699</v>
      </c>
      <c r="E397" s="3">
        <v>8</v>
      </c>
      <c r="F397" s="3">
        <v>60</v>
      </c>
      <c r="G397" s="3">
        <v>234</v>
      </c>
      <c r="H397" s="3">
        <v>1143.2000000000003</v>
      </c>
      <c r="I397" s="1">
        <v>9</v>
      </c>
      <c r="J397" s="31">
        <v>1082.6199999999999</v>
      </c>
      <c r="K397" s="1">
        <v>5.07</v>
      </c>
      <c r="L397" s="1">
        <v>14.64</v>
      </c>
      <c r="M397" s="1">
        <v>19.7</v>
      </c>
      <c r="N397" s="1">
        <v>24</v>
      </c>
      <c r="O397" s="1">
        <v>3</v>
      </c>
      <c r="P397" s="8">
        <v>1.37</v>
      </c>
      <c r="Q397" s="8">
        <v>30</v>
      </c>
      <c r="R397" s="8">
        <v>1.01</v>
      </c>
      <c r="S397" s="5">
        <v>5.1269035532994923E-2</v>
      </c>
      <c r="T397" s="90">
        <f t="shared" si="6"/>
        <v>21.080000000000002</v>
      </c>
    </row>
    <row r="398" spans="1:20" x14ac:dyDescent="0.25">
      <c r="A398" s="1">
        <v>9008</v>
      </c>
      <c r="B398" s="1" t="s">
        <v>23</v>
      </c>
      <c r="C398" s="1" t="s">
        <v>34</v>
      </c>
      <c r="D398" s="2">
        <v>43699</v>
      </c>
      <c r="E398" s="3">
        <v>8</v>
      </c>
      <c r="F398" s="3">
        <v>60</v>
      </c>
      <c r="G398" s="3">
        <v>234</v>
      </c>
      <c r="H398" s="3">
        <v>1143.2000000000003</v>
      </c>
      <c r="I398" s="1">
        <v>7</v>
      </c>
      <c r="J398" s="31">
        <v>1081.1199999999999</v>
      </c>
      <c r="K398" s="1">
        <v>4.82</v>
      </c>
      <c r="L398" s="1">
        <v>12.01</v>
      </c>
      <c r="M398" s="1">
        <v>16.809999999999999</v>
      </c>
      <c r="N398" s="1">
        <v>20</v>
      </c>
      <c r="O398" s="1">
        <v>2</v>
      </c>
      <c r="P398" s="8">
        <v>1.04</v>
      </c>
      <c r="Q398" s="8">
        <v>22</v>
      </c>
      <c r="R398" s="8">
        <v>0.72</v>
      </c>
      <c r="S398" s="5">
        <v>4.2831647828673408E-2</v>
      </c>
      <c r="T398" s="90">
        <f t="shared" si="6"/>
        <v>17.869999999999997</v>
      </c>
    </row>
    <row r="399" spans="1:20" x14ac:dyDescent="0.25">
      <c r="A399" s="1">
        <v>9008</v>
      </c>
      <c r="B399" s="1" t="s">
        <v>23</v>
      </c>
      <c r="C399" s="1" t="s">
        <v>35</v>
      </c>
      <c r="D399" s="2">
        <v>43699</v>
      </c>
      <c r="E399" s="3">
        <v>8</v>
      </c>
      <c r="F399" s="3">
        <v>60</v>
      </c>
      <c r="G399" s="3">
        <v>234</v>
      </c>
      <c r="H399" s="3">
        <v>1143.2000000000003</v>
      </c>
      <c r="I399" s="1">
        <v>7</v>
      </c>
      <c r="J399" s="31">
        <v>1320.85</v>
      </c>
      <c r="K399" s="1">
        <v>7.41</v>
      </c>
      <c r="L399" s="1">
        <v>19.010000000000002</v>
      </c>
      <c r="M399" s="1">
        <v>26.38</v>
      </c>
      <c r="N399" s="1">
        <v>39</v>
      </c>
      <c r="O399" s="1">
        <v>6</v>
      </c>
      <c r="P399" s="8">
        <v>3.37</v>
      </c>
      <c r="Q399" s="8">
        <v>64</v>
      </c>
      <c r="R399" s="8">
        <v>2.35</v>
      </c>
      <c r="S399" s="5">
        <v>8.9082638362395758E-2</v>
      </c>
      <c r="T399" s="90">
        <f t="shared" si="6"/>
        <v>29.790000000000003</v>
      </c>
    </row>
    <row r="400" spans="1:20" x14ac:dyDescent="0.25">
      <c r="A400" s="1">
        <v>9010</v>
      </c>
      <c r="B400" s="1" t="s">
        <v>23</v>
      </c>
      <c r="C400" s="1" t="s">
        <v>31</v>
      </c>
      <c r="D400" s="2">
        <v>43699</v>
      </c>
      <c r="E400" s="3">
        <v>8</v>
      </c>
      <c r="F400" s="3">
        <v>60</v>
      </c>
      <c r="G400" s="3">
        <v>234</v>
      </c>
      <c r="H400" s="3">
        <v>1143.2000000000003</v>
      </c>
      <c r="I400" s="1">
        <v>8</v>
      </c>
      <c r="J400" s="31">
        <v>1241.0899999999999</v>
      </c>
      <c r="K400" s="1">
        <v>5.51</v>
      </c>
      <c r="L400" s="1">
        <v>13.67</v>
      </c>
      <c r="M400" s="1">
        <v>19.170000000000002</v>
      </c>
      <c r="N400" s="1">
        <v>21</v>
      </c>
      <c r="O400" s="1">
        <v>2</v>
      </c>
      <c r="P400" s="8">
        <v>0.9</v>
      </c>
      <c r="Q400" s="8">
        <v>20</v>
      </c>
      <c r="R400" s="8">
        <v>0.68</v>
      </c>
      <c r="S400" s="5">
        <v>3.5472091810119975E-2</v>
      </c>
      <c r="T400" s="90">
        <f t="shared" si="6"/>
        <v>20.079999999999998</v>
      </c>
    </row>
    <row r="401" spans="1:20" x14ac:dyDescent="0.25">
      <c r="A401" s="1">
        <v>9010</v>
      </c>
      <c r="B401" s="1" t="s">
        <v>23</v>
      </c>
      <c r="C401" s="1" t="s">
        <v>32</v>
      </c>
      <c r="D401" s="2">
        <v>43699</v>
      </c>
      <c r="E401" s="3">
        <v>8</v>
      </c>
      <c r="F401" s="3">
        <v>60</v>
      </c>
      <c r="G401" s="3">
        <v>234</v>
      </c>
      <c r="H401" s="3">
        <v>1143.2000000000003</v>
      </c>
      <c r="I401" s="1">
        <v>9</v>
      </c>
      <c r="J401" s="31">
        <v>1121.3399999999999</v>
      </c>
      <c r="K401" s="1">
        <v>4.5599999999999996</v>
      </c>
      <c r="L401" s="1">
        <v>10.210000000000001</v>
      </c>
      <c r="M401" s="1">
        <v>14.87</v>
      </c>
      <c r="N401" s="1">
        <v>16</v>
      </c>
      <c r="O401" s="1">
        <v>0</v>
      </c>
      <c r="P401" s="8">
        <v>0</v>
      </c>
      <c r="Q401" s="8">
        <v>0</v>
      </c>
      <c r="R401" s="8">
        <v>0</v>
      </c>
      <c r="S401" s="5">
        <v>0</v>
      </c>
      <c r="T401" s="90">
        <f t="shared" si="6"/>
        <v>14.77</v>
      </c>
    </row>
    <row r="402" spans="1:20" x14ac:dyDescent="0.25">
      <c r="A402" s="1">
        <v>9010</v>
      </c>
      <c r="B402" s="1" t="s">
        <v>23</v>
      </c>
      <c r="C402" s="1" t="s">
        <v>33</v>
      </c>
      <c r="D402" s="2">
        <v>43699</v>
      </c>
      <c r="E402" s="3">
        <v>8</v>
      </c>
      <c r="F402" s="3">
        <v>60</v>
      </c>
      <c r="G402" s="3">
        <v>234</v>
      </c>
      <c r="H402" s="3">
        <v>1143.2000000000003</v>
      </c>
      <c r="I402" s="1">
        <v>11</v>
      </c>
      <c r="J402" s="31">
        <v>1985.52</v>
      </c>
      <c r="K402" s="1">
        <v>8.89</v>
      </c>
      <c r="L402" s="1">
        <v>16.850000000000001</v>
      </c>
      <c r="M402" s="1">
        <v>25.79</v>
      </c>
      <c r="N402" s="1">
        <v>36</v>
      </c>
      <c r="O402" s="1">
        <v>0</v>
      </c>
      <c r="P402" s="8">
        <v>0</v>
      </c>
      <c r="Q402" s="8">
        <v>0</v>
      </c>
      <c r="R402" s="8">
        <v>0</v>
      </c>
      <c r="S402" s="5">
        <v>0</v>
      </c>
      <c r="T402" s="90">
        <f t="shared" si="6"/>
        <v>25.740000000000002</v>
      </c>
    </row>
    <row r="403" spans="1:20" x14ac:dyDescent="0.25">
      <c r="A403" s="1">
        <v>9010</v>
      </c>
      <c r="B403" s="1" t="s">
        <v>23</v>
      </c>
      <c r="C403" s="1" t="s">
        <v>34</v>
      </c>
      <c r="D403" s="2">
        <v>43699</v>
      </c>
      <c r="E403" s="3">
        <v>8</v>
      </c>
      <c r="F403" s="3">
        <v>60</v>
      </c>
      <c r="G403" s="3">
        <v>234</v>
      </c>
      <c r="H403" s="3">
        <v>1143.2000000000003</v>
      </c>
      <c r="I403" s="1">
        <v>8</v>
      </c>
      <c r="J403" s="31">
        <v>1423.7</v>
      </c>
      <c r="K403" s="1">
        <v>6.79</v>
      </c>
      <c r="L403" s="1">
        <v>17.93</v>
      </c>
      <c r="M403" s="1">
        <v>24.62</v>
      </c>
      <c r="N403" s="1">
        <v>31</v>
      </c>
      <c r="O403" s="1">
        <v>6</v>
      </c>
      <c r="P403" s="8">
        <v>2.5099999999999998</v>
      </c>
      <c r="Q403" s="8">
        <v>55</v>
      </c>
      <c r="R403" s="8">
        <v>1.79</v>
      </c>
      <c r="S403" s="5">
        <v>7.2705117790414289E-2</v>
      </c>
      <c r="T403" s="90">
        <f t="shared" si="6"/>
        <v>27.229999999999997</v>
      </c>
    </row>
    <row r="404" spans="1:20" x14ac:dyDescent="0.25">
      <c r="A404" s="1">
        <v>9010</v>
      </c>
      <c r="B404" s="1" t="s">
        <v>23</v>
      </c>
      <c r="C404" s="1" t="s">
        <v>35</v>
      </c>
      <c r="D404" s="2">
        <v>43699</v>
      </c>
      <c r="E404" s="3">
        <v>8</v>
      </c>
      <c r="F404" s="3">
        <v>60</v>
      </c>
      <c r="G404" s="3">
        <v>234</v>
      </c>
      <c r="H404" s="3">
        <v>1143.2000000000003</v>
      </c>
      <c r="I404" s="1">
        <v>9</v>
      </c>
      <c r="J404" s="31">
        <v>1534.42</v>
      </c>
      <c r="K404" s="1">
        <v>8.6199999999999992</v>
      </c>
      <c r="L404" s="1">
        <v>14.57</v>
      </c>
      <c r="M404" s="1">
        <v>23.16</v>
      </c>
      <c r="N404" s="1">
        <v>22</v>
      </c>
      <c r="O404" s="1">
        <v>4</v>
      </c>
      <c r="P404" s="8">
        <v>1.01</v>
      </c>
      <c r="Q404" s="8">
        <v>29</v>
      </c>
      <c r="R404" s="8">
        <v>0.6</v>
      </c>
      <c r="S404" s="5">
        <v>2.5906735751295335E-2</v>
      </c>
      <c r="T404" s="90">
        <f t="shared" si="6"/>
        <v>24.2</v>
      </c>
    </row>
    <row r="405" spans="1:20" x14ac:dyDescent="0.25">
      <c r="A405" s="1">
        <v>9002</v>
      </c>
      <c r="B405" s="1" t="s">
        <v>28</v>
      </c>
      <c r="C405" s="1" t="s">
        <v>31</v>
      </c>
      <c r="D405" s="2">
        <v>43699</v>
      </c>
      <c r="E405" s="3">
        <v>8</v>
      </c>
      <c r="F405" s="3">
        <v>60</v>
      </c>
      <c r="G405" s="3">
        <v>234</v>
      </c>
      <c r="H405" s="3">
        <v>1143.2000000000003</v>
      </c>
      <c r="I405" s="1">
        <v>10</v>
      </c>
      <c r="J405" s="31">
        <v>1919.15</v>
      </c>
      <c r="K405" s="1">
        <v>8.89</v>
      </c>
      <c r="L405" s="1">
        <v>22.79</v>
      </c>
      <c r="M405" s="1">
        <v>31.62</v>
      </c>
      <c r="N405" s="1">
        <v>27</v>
      </c>
      <c r="O405" s="1">
        <v>9</v>
      </c>
      <c r="P405" s="8">
        <v>6.06</v>
      </c>
      <c r="Q405" s="8">
        <v>102</v>
      </c>
      <c r="R405" s="8">
        <v>4.32</v>
      </c>
      <c r="S405" s="5">
        <v>0.13662239089184061</v>
      </c>
      <c r="T405" s="90">
        <f t="shared" si="6"/>
        <v>37.74</v>
      </c>
    </row>
    <row r="406" spans="1:20" x14ac:dyDescent="0.25">
      <c r="A406" s="1">
        <v>9002</v>
      </c>
      <c r="B406" s="1" t="s">
        <v>28</v>
      </c>
      <c r="C406" s="1" t="s">
        <v>32</v>
      </c>
      <c r="D406" s="2">
        <v>43699</v>
      </c>
      <c r="E406" s="3">
        <v>8</v>
      </c>
      <c r="F406" s="3">
        <v>60</v>
      </c>
      <c r="G406" s="3">
        <v>234</v>
      </c>
      <c r="H406" s="3">
        <v>1143.2000000000003</v>
      </c>
      <c r="I406" s="1">
        <v>11</v>
      </c>
      <c r="J406" s="31">
        <v>1870.24</v>
      </c>
      <c r="K406" s="1">
        <v>7.68</v>
      </c>
      <c r="L406" s="1">
        <v>23.73</v>
      </c>
      <c r="M406" s="1">
        <v>31.39</v>
      </c>
      <c r="N406" s="1">
        <v>28</v>
      </c>
      <c r="O406" s="1">
        <v>8</v>
      </c>
      <c r="P406" s="8">
        <v>6.4</v>
      </c>
      <c r="Q406" s="8">
        <v>109</v>
      </c>
      <c r="R406" s="8">
        <v>4.6900000000000004</v>
      </c>
      <c r="S406" s="5">
        <v>0.14941064033131571</v>
      </c>
      <c r="T406" s="90">
        <f t="shared" si="6"/>
        <v>37.81</v>
      </c>
    </row>
    <row r="407" spans="1:20" x14ac:dyDescent="0.25">
      <c r="A407" s="1">
        <v>9002</v>
      </c>
      <c r="B407" s="1" t="s">
        <v>28</v>
      </c>
      <c r="C407" s="1" t="s">
        <v>33</v>
      </c>
      <c r="D407" s="2">
        <v>43699</v>
      </c>
      <c r="E407" s="3">
        <v>8</v>
      </c>
      <c r="F407" s="3">
        <v>60</v>
      </c>
      <c r="G407" s="3">
        <v>234</v>
      </c>
      <c r="H407" s="3">
        <v>1143.2000000000003</v>
      </c>
      <c r="I407" s="1">
        <v>9</v>
      </c>
      <c r="J407" s="31">
        <v>1651.49</v>
      </c>
      <c r="K407" s="1">
        <v>6.89</v>
      </c>
      <c r="L407" s="1">
        <v>20.56</v>
      </c>
      <c r="M407" s="1">
        <v>27.48</v>
      </c>
      <c r="N407" s="1">
        <v>24</v>
      </c>
      <c r="O407" s="1">
        <v>11</v>
      </c>
      <c r="P407" s="8">
        <v>8.0500000000000007</v>
      </c>
      <c r="Q407" s="8">
        <v>142</v>
      </c>
      <c r="R407" s="8">
        <v>5.66</v>
      </c>
      <c r="S407" s="5">
        <v>0.20596797671033479</v>
      </c>
      <c r="T407" s="90">
        <f t="shared" si="6"/>
        <v>35.5</v>
      </c>
    </row>
    <row r="408" spans="1:20" x14ac:dyDescent="0.25">
      <c r="A408" s="1">
        <v>9002</v>
      </c>
      <c r="B408" s="1" t="s">
        <v>28</v>
      </c>
      <c r="C408" s="1" t="s">
        <v>34</v>
      </c>
      <c r="D408" s="2">
        <v>43699</v>
      </c>
      <c r="E408" s="3">
        <v>8</v>
      </c>
      <c r="F408" s="3">
        <v>60</v>
      </c>
      <c r="G408" s="3">
        <v>234</v>
      </c>
      <c r="H408" s="3">
        <v>1143.2000000000003</v>
      </c>
      <c r="I408" s="1">
        <v>11</v>
      </c>
      <c r="J408" s="31">
        <v>1985</v>
      </c>
      <c r="K408" s="1">
        <v>8.3699999999999992</v>
      </c>
      <c r="L408" s="1">
        <v>24.05</v>
      </c>
      <c r="M408" s="1">
        <v>32.19</v>
      </c>
      <c r="N408" s="1">
        <v>31</v>
      </c>
      <c r="O408" s="1">
        <v>10</v>
      </c>
      <c r="P408" s="8">
        <v>5.98</v>
      </c>
      <c r="Q408" s="8">
        <v>108</v>
      </c>
      <c r="R408" s="8">
        <v>3.92</v>
      </c>
      <c r="S408" s="5">
        <v>0.12177694936315626</v>
      </c>
      <c r="T408" s="90">
        <f t="shared" si="6"/>
        <v>38.400000000000006</v>
      </c>
    </row>
    <row r="409" spans="1:20" x14ac:dyDescent="0.25">
      <c r="A409" s="1">
        <v>9002</v>
      </c>
      <c r="B409" s="1" t="s">
        <v>28</v>
      </c>
      <c r="C409" s="1" t="s">
        <v>35</v>
      </c>
      <c r="D409" s="2">
        <v>43699</v>
      </c>
      <c r="E409" s="3">
        <v>8</v>
      </c>
      <c r="F409" s="3">
        <v>60</v>
      </c>
      <c r="G409" s="3">
        <v>234</v>
      </c>
      <c r="H409" s="3">
        <v>1143.2000000000003</v>
      </c>
      <c r="I409" s="1">
        <v>7</v>
      </c>
      <c r="J409" s="31">
        <v>1368.69</v>
      </c>
      <c r="K409" s="1">
        <v>7.14</v>
      </c>
      <c r="L409" s="1">
        <v>21.02</v>
      </c>
      <c r="M409" s="1">
        <v>28.15</v>
      </c>
      <c r="N409" s="1">
        <v>26</v>
      </c>
      <c r="O409" s="1">
        <v>5</v>
      </c>
      <c r="P409" s="8">
        <v>3.72</v>
      </c>
      <c r="Q409" s="8">
        <v>56</v>
      </c>
      <c r="R409" s="8">
        <v>2.56</v>
      </c>
      <c r="S409" s="5">
        <v>9.0941385435168748E-2</v>
      </c>
      <c r="T409" s="90">
        <f t="shared" si="6"/>
        <v>31.88</v>
      </c>
    </row>
    <row r="410" spans="1:20" x14ac:dyDescent="0.25">
      <c r="A410" s="1">
        <v>9007</v>
      </c>
      <c r="B410" s="1" t="s">
        <v>28</v>
      </c>
      <c r="C410" s="1" t="s">
        <v>31</v>
      </c>
      <c r="D410" s="2">
        <v>43699</v>
      </c>
      <c r="E410" s="3">
        <v>8</v>
      </c>
      <c r="F410" s="3">
        <v>60</v>
      </c>
      <c r="G410" s="3">
        <v>234</v>
      </c>
      <c r="H410" s="3">
        <v>1143.2000000000003</v>
      </c>
      <c r="I410" s="1">
        <v>8</v>
      </c>
      <c r="J410" s="31">
        <v>1175.17</v>
      </c>
      <c r="K410" s="1">
        <v>5.09</v>
      </c>
      <c r="L410" s="1">
        <v>15.95</v>
      </c>
      <c r="M410" s="1">
        <v>21.08</v>
      </c>
      <c r="N410" s="1">
        <v>23</v>
      </c>
      <c r="O410" s="1">
        <v>2</v>
      </c>
      <c r="P410" s="8">
        <v>1.24</v>
      </c>
      <c r="Q410" s="8">
        <v>23</v>
      </c>
      <c r="R410" s="8">
        <v>0.95</v>
      </c>
      <c r="S410" s="5">
        <v>4.506641366223909E-2</v>
      </c>
      <c r="T410" s="90">
        <f t="shared" si="6"/>
        <v>22.279999999999998</v>
      </c>
    </row>
    <row r="411" spans="1:20" x14ac:dyDescent="0.25">
      <c r="A411" s="1">
        <v>9007</v>
      </c>
      <c r="B411" s="1" t="s">
        <v>28</v>
      </c>
      <c r="C411" s="1" t="s">
        <v>33</v>
      </c>
      <c r="D411" s="2">
        <v>43699</v>
      </c>
      <c r="E411" s="3">
        <v>8</v>
      </c>
      <c r="F411" s="3">
        <v>60</v>
      </c>
      <c r="G411" s="3">
        <v>234</v>
      </c>
      <c r="H411" s="3">
        <v>1143.2000000000003</v>
      </c>
      <c r="I411" s="1">
        <v>8</v>
      </c>
      <c r="J411" s="31">
        <v>1594.79</v>
      </c>
      <c r="K411" s="1">
        <v>7.26</v>
      </c>
      <c r="L411" s="1">
        <v>20.25</v>
      </c>
      <c r="M411" s="1">
        <v>27.47</v>
      </c>
      <c r="N411" s="1">
        <v>23</v>
      </c>
      <c r="O411" s="1">
        <v>5</v>
      </c>
      <c r="P411" s="8">
        <v>3.55</v>
      </c>
      <c r="Q411" s="8">
        <v>66</v>
      </c>
      <c r="R411" s="8">
        <v>2.73</v>
      </c>
      <c r="S411" s="5">
        <v>9.9381143065161992E-2</v>
      </c>
      <c r="T411" s="90">
        <f t="shared" si="6"/>
        <v>31.06</v>
      </c>
    </row>
    <row r="412" spans="1:20" x14ac:dyDescent="0.25">
      <c r="A412" s="1">
        <v>9007</v>
      </c>
      <c r="B412" s="1" t="s">
        <v>28</v>
      </c>
      <c r="C412" s="1" t="s">
        <v>34</v>
      </c>
      <c r="D412" s="2">
        <v>43699</v>
      </c>
      <c r="E412" s="3">
        <v>8</v>
      </c>
      <c r="F412" s="3">
        <v>60</v>
      </c>
      <c r="G412" s="3">
        <v>234</v>
      </c>
      <c r="H412" s="3">
        <v>1143.2000000000003</v>
      </c>
      <c r="I412" s="1">
        <v>9</v>
      </c>
      <c r="J412" s="31">
        <v>1675.13</v>
      </c>
      <c r="K412" s="1">
        <v>7.17</v>
      </c>
      <c r="L412" s="1">
        <v>17.28</v>
      </c>
      <c r="M412" s="1">
        <v>24.5</v>
      </c>
      <c r="N412" s="1">
        <v>22</v>
      </c>
      <c r="O412" s="1">
        <v>2</v>
      </c>
      <c r="P412" s="8">
        <v>1.44</v>
      </c>
      <c r="Q412" s="8">
        <v>24</v>
      </c>
      <c r="R412" s="8">
        <v>1.1100000000000001</v>
      </c>
      <c r="S412" s="5">
        <v>4.5306122448979594E-2</v>
      </c>
      <c r="T412" s="90">
        <f t="shared" si="6"/>
        <v>25.890000000000004</v>
      </c>
    </row>
    <row r="413" spans="1:20" x14ac:dyDescent="0.25">
      <c r="A413" s="1">
        <v>9007</v>
      </c>
      <c r="B413" s="1" t="s">
        <v>28</v>
      </c>
      <c r="C413" s="1" t="s">
        <v>35</v>
      </c>
      <c r="D413" s="2">
        <v>43699</v>
      </c>
      <c r="E413" s="3">
        <v>8</v>
      </c>
      <c r="F413" s="3">
        <v>60</v>
      </c>
      <c r="G413" s="3">
        <v>234</v>
      </c>
      <c r="H413" s="3">
        <v>1143.2000000000003</v>
      </c>
      <c r="I413" s="1">
        <v>10</v>
      </c>
      <c r="J413" s="31">
        <v>1992.71</v>
      </c>
      <c r="K413" s="1">
        <v>8.52</v>
      </c>
      <c r="L413" s="1">
        <v>22.89</v>
      </c>
      <c r="M413" s="1">
        <v>31.47</v>
      </c>
      <c r="N413" s="1">
        <v>26</v>
      </c>
      <c r="O413" s="1">
        <v>6</v>
      </c>
      <c r="P413" s="8">
        <v>3.91</v>
      </c>
      <c r="Q413" s="8">
        <v>65</v>
      </c>
      <c r="R413" s="8">
        <v>2.79</v>
      </c>
      <c r="S413" s="5">
        <v>8.8655862726406104E-2</v>
      </c>
      <c r="T413" s="90">
        <f t="shared" si="6"/>
        <v>35.32</v>
      </c>
    </row>
    <row r="414" spans="1:20" x14ac:dyDescent="0.25">
      <c r="A414" s="1">
        <v>9012</v>
      </c>
      <c r="B414" s="1" t="s">
        <v>28</v>
      </c>
      <c r="C414" s="1" t="s">
        <v>32</v>
      </c>
      <c r="D414" s="2">
        <v>43699</v>
      </c>
      <c r="E414" s="3">
        <v>8</v>
      </c>
      <c r="F414" s="3">
        <v>60</v>
      </c>
      <c r="G414" s="3">
        <v>234</v>
      </c>
      <c r="H414" s="3">
        <v>1143.2000000000003</v>
      </c>
      <c r="I414" s="1">
        <v>11</v>
      </c>
      <c r="J414" s="31">
        <v>1995.36</v>
      </c>
      <c r="K414" s="1">
        <v>8.9700000000000006</v>
      </c>
      <c r="L414" s="1">
        <v>21.94</v>
      </c>
      <c r="M414" s="1">
        <v>30.9</v>
      </c>
      <c r="N414" s="1">
        <v>25</v>
      </c>
      <c r="O414" s="1">
        <v>1</v>
      </c>
      <c r="P414" s="8">
        <v>0.85</v>
      </c>
      <c r="Q414" s="8">
        <v>12</v>
      </c>
      <c r="R414" s="8">
        <v>0.57999999999999996</v>
      </c>
      <c r="S414" s="5">
        <v>1.8770226537216828E-2</v>
      </c>
      <c r="T414" s="90">
        <f t="shared" si="6"/>
        <v>31.760000000000005</v>
      </c>
    </row>
    <row r="415" spans="1:20" x14ac:dyDescent="0.25">
      <c r="A415" s="1">
        <v>9012</v>
      </c>
      <c r="B415" s="1" t="s">
        <v>28</v>
      </c>
      <c r="C415" s="1" t="s">
        <v>33</v>
      </c>
      <c r="D415" s="2">
        <v>43699</v>
      </c>
      <c r="E415" s="3">
        <v>8</v>
      </c>
      <c r="F415" s="3">
        <v>60</v>
      </c>
      <c r="G415" s="3">
        <v>234</v>
      </c>
      <c r="H415" s="3">
        <v>1143.2000000000003</v>
      </c>
      <c r="I415" s="1">
        <v>11</v>
      </c>
      <c r="J415" s="31">
        <v>2042.79</v>
      </c>
      <c r="K415" s="1">
        <v>9.67</v>
      </c>
      <c r="L415" s="1">
        <v>25.06</v>
      </c>
      <c r="M415" s="1">
        <v>34.799999999999997</v>
      </c>
      <c r="N415" s="1">
        <v>32</v>
      </c>
      <c r="O415" s="1">
        <v>7</v>
      </c>
      <c r="P415" s="8">
        <v>4.1100000000000003</v>
      </c>
      <c r="Q415" s="8">
        <v>79</v>
      </c>
      <c r="R415" s="8">
        <v>2.83</v>
      </c>
      <c r="S415" s="5">
        <v>8.1321839080459785E-2</v>
      </c>
      <c r="T415" s="90">
        <f t="shared" si="6"/>
        <v>38.839999999999996</v>
      </c>
    </row>
    <row r="416" spans="1:20" x14ac:dyDescent="0.25">
      <c r="A416" s="1">
        <v>9012</v>
      </c>
      <c r="B416" s="1" t="s">
        <v>28</v>
      </c>
      <c r="C416" s="1" t="s">
        <v>34</v>
      </c>
      <c r="D416" s="2">
        <v>43699</v>
      </c>
      <c r="E416" s="3">
        <v>8</v>
      </c>
      <c r="F416" s="3">
        <v>60</v>
      </c>
      <c r="G416" s="3">
        <v>234</v>
      </c>
      <c r="H416" s="3">
        <v>1143.2000000000003</v>
      </c>
      <c r="I416" s="1">
        <v>10</v>
      </c>
      <c r="J416" s="31">
        <v>1797.77</v>
      </c>
      <c r="K416" s="1">
        <v>7.4</v>
      </c>
      <c r="L416" s="1">
        <v>15.92</v>
      </c>
      <c r="M416" s="1">
        <v>23.38</v>
      </c>
      <c r="N416" s="1">
        <v>17</v>
      </c>
      <c r="O416" s="1">
        <v>2</v>
      </c>
      <c r="P416" s="8">
        <v>1.3</v>
      </c>
      <c r="Q416" s="8">
        <v>24</v>
      </c>
      <c r="R416" s="8">
        <v>0.99</v>
      </c>
      <c r="S416" s="5">
        <v>4.2343883661248929E-2</v>
      </c>
      <c r="T416" s="90">
        <f t="shared" si="6"/>
        <v>24.62</v>
      </c>
    </row>
    <row r="417" spans="1:20" x14ac:dyDescent="0.25">
      <c r="A417" s="1">
        <v>9012</v>
      </c>
      <c r="B417" s="1" t="s">
        <v>28</v>
      </c>
      <c r="C417" s="1" t="s">
        <v>35</v>
      </c>
      <c r="D417" s="2">
        <v>43699</v>
      </c>
      <c r="E417" s="3">
        <v>8</v>
      </c>
      <c r="F417" s="3">
        <v>60</v>
      </c>
      <c r="G417" s="3">
        <v>234</v>
      </c>
      <c r="H417" s="3">
        <v>1143.2000000000003</v>
      </c>
      <c r="I417" s="1">
        <v>11</v>
      </c>
      <c r="J417" s="31">
        <v>1921.12</v>
      </c>
      <c r="K417" s="1">
        <v>7.89</v>
      </c>
      <c r="L417" s="1">
        <v>20.99</v>
      </c>
      <c r="M417" s="1">
        <v>28.85</v>
      </c>
      <c r="N417" s="1">
        <v>25</v>
      </c>
      <c r="O417" s="1">
        <v>6</v>
      </c>
      <c r="P417" s="8">
        <v>3.98</v>
      </c>
      <c r="Q417" s="8">
        <v>74</v>
      </c>
      <c r="R417" s="8">
        <v>3.12</v>
      </c>
      <c r="S417" s="5">
        <v>0.10814558058925476</v>
      </c>
      <c r="T417" s="90">
        <f t="shared" si="6"/>
        <v>32.86</v>
      </c>
    </row>
    <row r="418" spans="1:20" x14ac:dyDescent="0.25">
      <c r="A418" s="1">
        <v>9003</v>
      </c>
      <c r="B418" s="1" t="s">
        <v>29</v>
      </c>
      <c r="C418" s="1" t="s">
        <v>31</v>
      </c>
      <c r="D418" s="2">
        <v>43699</v>
      </c>
      <c r="E418" s="3">
        <v>8</v>
      </c>
      <c r="F418" s="3">
        <v>60</v>
      </c>
      <c r="G418" s="3">
        <v>234</v>
      </c>
      <c r="H418" s="3">
        <v>1143.2000000000003</v>
      </c>
      <c r="I418" s="1">
        <v>8</v>
      </c>
      <c r="J418" s="31">
        <v>1605</v>
      </c>
      <c r="K418" s="1">
        <v>6.9</v>
      </c>
      <c r="L418" s="1">
        <v>17.27</v>
      </c>
      <c r="M418" s="1">
        <v>24.23</v>
      </c>
      <c r="N418" s="1">
        <v>29</v>
      </c>
      <c r="O418" s="1">
        <v>11</v>
      </c>
      <c r="P418" s="8">
        <v>6.34</v>
      </c>
      <c r="Q418" s="8">
        <v>130</v>
      </c>
      <c r="R418" s="8">
        <v>4.0199999999999996</v>
      </c>
      <c r="S418" s="5">
        <v>0.16591002888980599</v>
      </c>
      <c r="T418" s="90">
        <f t="shared" si="6"/>
        <v>30.51</v>
      </c>
    </row>
    <row r="419" spans="1:20" x14ac:dyDescent="0.25">
      <c r="A419" s="1">
        <v>9003</v>
      </c>
      <c r="B419" s="1" t="s">
        <v>29</v>
      </c>
      <c r="C419" s="1" t="s">
        <v>32</v>
      </c>
      <c r="D419" s="2">
        <v>43699</v>
      </c>
      <c r="E419" s="3">
        <v>8</v>
      </c>
      <c r="F419" s="3">
        <v>60</v>
      </c>
      <c r="G419" s="3">
        <v>234</v>
      </c>
      <c r="H419" s="3">
        <v>1143.2000000000003</v>
      </c>
      <c r="I419" s="1">
        <v>8</v>
      </c>
      <c r="J419" s="31">
        <v>1338.57</v>
      </c>
      <c r="K419" s="1">
        <v>6.14</v>
      </c>
      <c r="L419" s="1">
        <v>14.89</v>
      </c>
      <c r="M419" s="1">
        <v>21.1</v>
      </c>
      <c r="N419" s="1">
        <v>22</v>
      </c>
      <c r="O419" s="1">
        <v>11</v>
      </c>
      <c r="P419" s="8">
        <v>6.07</v>
      </c>
      <c r="Q419" s="8">
        <v>138</v>
      </c>
      <c r="R419" s="8">
        <v>4.26</v>
      </c>
      <c r="S419" s="5">
        <v>0.20189573459715637</v>
      </c>
      <c r="T419" s="90">
        <f t="shared" si="6"/>
        <v>27.1</v>
      </c>
    </row>
    <row r="420" spans="1:20" x14ac:dyDescent="0.25">
      <c r="A420" s="1">
        <v>9003</v>
      </c>
      <c r="B420" s="1" t="s">
        <v>29</v>
      </c>
      <c r="C420" s="1" t="s">
        <v>33</v>
      </c>
      <c r="D420" s="2">
        <v>43699</v>
      </c>
      <c r="E420" s="3">
        <v>8</v>
      </c>
      <c r="F420" s="3">
        <v>60</v>
      </c>
      <c r="G420" s="3">
        <v>234</v>
      </c>
      <c r="H420" s="3">
        <v>1143.2000000000003</v>
      </c>
      <c r="I420" s="1">
        <v>8</v>
      </c>
      <c r="J420" s="31">
        <v>1127.69</v>
      </c>
      <c r="K420" s="1">
        <v>5.89</v>
      </c>
      <c r="L420" s="1">
        <v>13.77</v>
      </c>
      <c r="M420" s="1">
        <v>19.899999999999999</v>
      </c>
      <c r="N420" s="1">
        <v>22</v>
      </c>
      <c r="O420" s="1">
        <v>11</v>
      </c>
      <c r="P420" s="8">
        <v>5.51</v>
      </c>
      <c r="Q420" s="8">
        <v>121</v>
      </c>
      <c r="R420" s="8">
        <v>3.83</v>
      </c>
      <c r="S420" s="5">
        <v>0.19246231155778895</v>
      </c>
      <c r="T420" s="90">
        <f t="shared" si="6"/>
        <v>25.17</v>
      </c>
    </row>
    <row r="421" spans="1:20" x14ac:dyDescent="0.25">
      <c r="A421" s="1">
        <v>9003</v>
      </c>
      <c r="B421" s="1" t="s">
        <v>29</v>
      </c>
      <c r="C421" s="1" t="s">
        <v>34</v>
      </c>
      <c r="D421" s="2">
        <v>43699</v>
      </c>
      <c r="E421" s="3">
        <v>8</v>
      </c>
      <c r="F421" s="3">
        <v>60</v>
      </c>
      <c r="G421" s="3">
        <v>234</v>
      </c>
      <c r="H421" s="3">
        <v>1143.2000000000003</v>
      </c>
      <c r="I421" s="1">
        <v>8</v>
      </c>
      <c r="J421" s="31">
        <v>1507.35</v>
      </c>
      <c r="K421" s="1">
        <v>5.17</v>
      </c>
      <c r="L421" s="1">
        <v>16.73</v>
      </c>
      <c r="M421" s="1">
        <v>21.71</v>
      </c>
      <c r="N421" s="1">
        <v>26</v>
      </c>
      <c r="O421" s="1">
        <v>17</v>
      </c>
      <c r="P421" s="8">
        <v>9.09</v>
      </c>
      <c r="Q421" s="8">
        <v>202</v>
      </c>
      <c r="R421" s="8">
        <v>6.5</v>
      </c>
      <c r="S421" s="5">
        <v>0.29940119760479039</v>
      </c>
      <c r="T421" s="90">
        <f t="shared" si="6"/>
        <v>30.99</v>
      </c>
    </row>
    <row r="422" spans="1:20" x14ac:dyDescent="0.25">
      <c r="A422" s="1">
        <v>9003</v>
      </c>
      <c r="B422" s="1" t="s">
        <v>29</v>
      </c>
      <c r="C422" s="1" t="s">
        <v>35</v>
      </c>
      <c r="D422" s="2">
        <v>43699</v>
      </c>
      <c r="E422" s="3">
        <v>8</v>
      </c>
      <c r="F422" s="3">
        <v>60</v>
      </c>
      <c r="G422" s="3">
        <v>234</v>
      </c>
      <c r="H422" s="3">
        <v>1143.2000000000003</v>
      </c>
      <c r="I422" s="1">
        <v>8</v>
      </c>
      <c r="J422" s="31">
        <v>1636.26</v>
      </c>
      <c r="K422" s="1">
        <v>6.79</v>
      </c>
      <c r="L422" s="1">
        <v>18.18</v>
      </c>
      <c r="M422" s="1">
        <v>24.86</v>
      </c>
      <c r="N422" s="1">
        <v>26</v>
      </c>
      <c r="O422" s="1">
        <v>7</v>
      </c>
      <c r="P422" s="8">
        <v>3.7</v>
      </c>
      <c r="Q422" s="8">
        <v>87</v>
      </c>
      <c r="R422" s="8">
        <v>2.65</v>
      </c>
      <c r="S422" s="5">
        <v>0.10659694288012872</v>
      </c>
      <c r="T422" s="90">
        <f t="shared" si="6"/>
        <v>28.669999999999998</v>
      </c>
    </row>
    <row r="423" spans="1:20" x14ac:dyDescent="0.25">
      <c r="A423" s="1">
        <v>9006</v>
      </c>
      <c r="B423" s="1" t="s">
        <v>29</v>
      </c>
      <c r="C423" s="1" t="s">
        <v>31</v>
      </c>
      <c r="D423" s="2">
        <v>43699</v>
      </c>
      <c r="E423" s="3">
        <v>8</v>
      </c>
      <c r="F423" s="3">
        <v>60</v>
      </c>
      <c r="G423" s="3">
        <v>234</v>
      </c>
      <c r="H423" s="3">
        <v>1143.2000000000003</v>
      </c>
      <c r="I423" s="1">
        <v>9</v>
      </c>
      <c r="J423" s="31">
        <v>1700.32</v>
      </c>
      <c r="K423" s="1">
        <v>8.36</v>
      </c>
      <c r="L423" s="1">
        <v>16.899999999999999</v>
      </c>
      <c r="M423" s="1">
        <v>25.34</v>
      </c>
      <c r="N423" s="1">
        <v>22</v>
      </c>
      <c r="O423" s="1">
        <v>2</v>
      </c>
      <c r="P423" s="8">
        <v>1.1100000000000001</v>
      </c>
      <c r="Q423" s="8">
        <v>23</v>
      </c>
      <c r="R423" s="8">
        <v>0.78</v>
      </c>
      <c r="S423" s="5">
        <v>3.0781373322809787E-2</v>
      </c>
      <c r="T423" s="90">
        <f t="shared" si="6"/>
        <v>26.369999999999997</v>
      </c>
    </row>
    <row r="424" spans="1:20" x14ac:dyDescent="0.25">
      <c r="A424" s="1">
        <v>9006</v>
      </c>
      <c r="B424" s="1" t="s">
        <v>29</v>
      </c>
      <c r="C424" s="1" t="s">
        <v>32</v>
      </c>
      <c r="D424" s="2">
        <v>43699</v>
      </c>
      <c r="E424" s="3">
        <v>8</v>
      </c>
      <c r="F424" s="3">
        <v>60</v>
      </c>
      <c r="G424" s="3">
        <v>234</v>
      </c>
      <c r="H424" s="3">
        <v>1143.2000000000003</v>
      </c>
      <c r="I424" s="1">
        <v>9</v>
      </c>
      <c r="J424" s="31">
        <v>1785</v>
      </c>
      <c r="K424" s="1">
        <v>8.66</v>
      </c>
      <c r="L424" s="1">
        <v>19.66</v>
      </c>
      <c r="M424" s="1">
        <v>28.35</v>
      </c>
      <c r="N424" s="1">
        <v>33</v>
      </c>
      <c r="O424" s="1">
        <v>4</v>
      </c>
      <c r="P424" s="8">
        <v>1.97</v>
      </c>
      <c r="Q424" s="8">
        <v>28</v>
      </c>
      <c r="R424" s="8">
        <v>0.87</v>
      </c>
      <c r="S424" s="5">
        <v>3.0687830687830688E-2</v>
      </c>
      <c r="T424" s="90">
        <f t="shared" si="6"/>
        <v>30.29</v>
      </c>
    </row>
    <row r="425" spans="1:20" x14ac:dyDescent="0.25">
      <c r="A425" s="1">
        <v>9006</v>
      </c>
      <c r="B425" s="1" t="s">
        <v>29</v>
      </c>
      <c r="C425" s="1" t="s">
        <v>33</v>
      </c>
      <c r="D425" s="2">
        <v>43699</v>
      </c>
      <c r="E425" s="3">
        <v>8</v>
      </c>
      <c r="F425" s="3">
        <v>60</v>
      </c>
      <c r="G425" s="3">
        <v>234</v>
      </c>
      <c r="H425" s="3">
        <v>1143.2000000000003</v>
      </c>
      <c r="I425" s="1">
        <v>7</v>
      </c>
      <c r="J425" s="31">
        <v>1138.6500000000001</v>
      </c>
      <c r="K425" s="1">
        <v>5.34</v>
      </c>
      <c r="L425" s="1">
        <v>9.93</v>
      </c>
      <c r="M425" s="1">
        <v>15.29</v>
      </c>
      <c r="N425" s="1">
        <v>12</v>
      </c>
      <c r="O425" s="1">
        <v>0</v>
      </c>
      <c r="P425" s="1">
        <v>0</v>
      </c>
      <c r="Q425" s="1">
        <v>0</v>
      </c>
      <c r="R425" s="1">
        <v>0</v>
      </c>
      <c r="S425" s="5">
        <v>0</v>
      </c>
      <c r="T425" s="90">
        <f t="shared" si="6"/>
        <v>15.27</v>
      </c>
    </row>
    <row r="426" spans="1:20" x14ac:dyDescent="0.25">
      <c r="A426" s="1">
        <v>9006</v>
      </c>
      <c r="B426" s="1" t="s">
        <v>29</v>
      </c>
      <c r="C426" s="1" t="s">
        <v>35</v>
      </c>
      <c r="D426" s="2">
        <v>43699</v>
      </c>
      <c r="E426" s="3">
        <v>8</v>
      </c>
      <c r="F426" s="3">
        <v>60</v>
      </c>
      <c r="G426" s="3">
        <v>234</v>
      </c>
      <c r="H426" s="3">
        <v>1143.2000000000003</v>
      </c>
      <c r="I426" s="1">
        <v>9</v>
      </c>
      <c r="J426" s="31">
        <v>1356.48</v>
      </c>
      <c r="K426" s="1">
        <v>6.18</v>
      </c>
      <c r="L426" s="1">
        <v>15.93</v>
      </c>
      <c r="M426" s="1">
        <v>22.11</v>
      </c>
      <c r="N426" s="1">
        <v>23</v>
      </c>
      <c r="O426" s="1">
        <v>7</v>
      </c>
      <c r="P426" s="8">
        <v>3.81</v>
      </c>
      <c r="Q426" s="8">
        <v>80</v>
      </c>
      <c r="R426" s="8">
        <v>2.57</v>
      </c>
      <c r="S426" s="5">
        <v>0.11623699683401176</v>
      </c>
      <c r="T426" s="90">
        <f t="shared" si="6"/>
        <v>25.919999999999998</v>
      </c>
    </row>
    <row r="427" spans="1:20" x14ac:dyDescent="0.25">
      <c r="A427" s="1">
        <v>9009</v>
      </c>
      <c r="B427" s="1" t="s">
        <v>29</v>
      </c>
      <c r="C427" s="1" t="s">
        <v>32</v>
      </c>
      <c r="D427" s="2">
        <v>43699</v>
      </c>
      <c r="E427" s="3">
        <v>8</v>
      </c>
      <c r="F427" s="3">
        <v>60</v>
      </c>
      <c r="G427" s="3">
        <v>234</v>
      </c>
      <c r="H427" s="3">
        <v>1143.2000000000003</v>
      </c>
      <c r="I427" s="1">
        <v>8</v>
      </c>
      <c r="J427" s="31">
        <v>1129.73</v>
      </c>
      <c r="K427" s="1">
        <v>4.34</v>
      </c>
      <c r="L427" s="1">
        <v>10.37</v>
      </c>
      <c r="M427" s="1">
        <v>14.57</v>
      </c>
      <c r="N427" s="1">
        <v>21</v>
      </c>
      <c r="O427" s="1">
        <v>1</v>
      </c>
      <c r="P427" s="8">
        <v>0.55000000000000004</v>
      </c>
      <c r="Q427" s="8">
        <v>12</v>
      </c>
      <c r="R427" s="8">
        <v>0.36</v>
      </c>
      <c r="S427" s="5">
        <v>2.4708304735758406E-2</v>
      </c>
      <c r="T427" s="90">
        <f t="shared" si="6"/>
        <v>15.26</v>
      </c>
    </row>
    <row r="428" spans="1:20" x14ac:dyDescent="0.25">
      <c r="A428" s="1">
        <v>9009</v>
      </c>
      <c r="B428" s="1" t="s">
        <v>29</v>
      </c>
      <c r="C428" s="1" t="s">
        <v>33</v>
      </c>
      <c r="D428" s="2">
        <v>43699</v>
      </c>
      <c r="E428" s="3">
        <v>8</v>
      </c>
      <c r="F428" s="3">
        <v>60</v>
      </c>
      <c r="G428" s="3">
        <v>234</v>
      </c>
      <c r="H428" s="3">
        <v>1143.2000000000003</v>
      </c>
      <c r="I428" s="1">
        <v>8</v>
      </c>
      <c r="J428" s="31">
        <v>1402.83</v>
      </c>
      <c r="K428" s="1">
        <v>5.86</v>
      </c>
      <c r="L428" s="1">
        <v>13.8</v>
      </c>
      <c r="M428" s="1">
        <v>19.649999999999999</v>
      </c>
      <c r="N428" s="1">
        <v>24</v>
      </c>
      <c r="O428" s="1">
        <v>3</v>
      </c>
      <c r="P428" s="8">
        <v>1.34</v>
      </c>
      <c r="Q428" s="8">
        <v>37</v>
      </c>
      <c r="R428" s="8">
        <v>1.03</v>
      </c>
      <c r="S428" s="5">
        <v>5.2417302798982192E-2</v>
      </c>
      <c r="T428" s="90">
        <f t="shared" si="6"/>
        <v>21</v>
      </c>
    </row>
    <row r="429" spans="1:20" x14ac:dyDescent="0.25">
      <c r="A429" s="1">
        <v>9009</v>
      </c>
      <c r="B429" s="1" t="s">
        <v>29</v>
      </c>
      <c r="C429" s="1" t="s">
        <v>34</v>
      </c>
      <c r="D429" s="2">
        <v>43699</v>
      </c>
      <c r="E429" s="3">
        <v>8</v>
      </c>
      <c r="F429" s="3">
        <v>60</v>
      </c>
      <c r="G429" s="3">
        <v>234</v>
      </c>
      <c r="H429" s="3">
        <v>1143.2000000000003</v>
      </c>
      <c r="I429" s="1">
        <v>9</v>
      </c>
      <c r="J429" s="31">
        <v>2059.02</v>
      </c>
      <c r="K429" s="1">
        <v>8.93</v>
      </c>
      <c r="L429" s="1">
        <v>19.739999999999998</v>
      </c>
      <c r="M429" s="1">
        <v>28.68</v>
      </c>
      <c r="N429" s="1">
        <v>31</v>
      </c>
      <c r="O429" s="1">
        <v>8</v>
      </c>
      <c r="P429" s="8">
        <v>4.25</v>
      </c>
      <c r="Q429" s="8">
        <v>100</v>
      </c>
      <c r="R429" s="8">
        <v>3.01</v>
      </c>
      <c r="S429" s="5">
        <v>0.10495118549511855</v>
      </c>
      <c r="T429" s="90">
        <f t="shared" si="6"/>
        <v>32.92</v>
      </c>
    </row>
    <row r="430" spans="1:20" x14ac:dyDescent="0.25">
      <c r="A430" s="1">
        <v>9009</v>
      </c>
      <c r="B430" s="1" t="s">
        <v>29</v>
      </c>
      <c r="C430" s="1" t="s">
        <v>35</v>
      </c>
      <c r="D430" s="2">
        <v>43699</v>
      </c>
      <c r="E430" s="3">
        <v>8</v>
      </c>
      <c r="F430" s="3">
        <v>60</v>
      </c>
      <c r="G430" s="3">
        <v>234</v>
      </c>
      <c r="H430" s="3">
        <v>1143.2000000000003</v>
      </c>
      <c r="I430" s="1">
        <v>9</v>
      </c>
      <c r="J430" s="31">
        <v>2126.25</v>
      </c>
      <c r="K430" s="1">
        <v>8.59</v>
      </c>
      <c r="L430" s="1">
        <v>20.059999999999999</v>
      </c>
      <c r="M430" s="1">
        <v>28.62</v>
      </c>
      <c r="N430" s="1">
        <v>32</v>
      </c>
      <c r="O430" s="1">
        <v>6</v>
      </c>
      <c r="P430" s="8">
        <v>3.55</v>
      </c>
      <c r="Q430" s="8">
        <v>67</v>
      </c>
      <c r="R430" s="8">
        <v>2.25</v>
      </c>
      <c r="S430" s="5">
        <v>7.8616352201257858E-2</v>
      </c>
      <c r="T430" s="90">
        <f t="shared" si="6"/>
        <v>32.199999999999996</v>
      </c>
    </row>
    <row r="431" spans="1:20" x14ac:dyDescent="0.25">
      <c r="A431" s="1">
        <v>9004</v>
      </c>
      <c r="B431" s="1" t="s">
        <v>30</v>
      </c>
      <c r="C431" s="1" t="s">
        <v>31</v>
      </c>
      <c r="D431" s="2">
        <v>43699</v>
      </c>
      <c r="E431" s="3">
        <v>8</v>
      </c>
      <c r="F431" s="3">
        <v>60</v>
      </c>
      <c r="G431" s="3">
        <v>234</v>
      </c>
      <c r="H431" s="3">
        <v>1143.2000000000003</v>
      </c>
      <c r="I431" s="1">
        <v>12</v>
      </c>
      <c r="J431" s="31">
        <v>1910.29</v>
      </c>
      <c r="K431" s="1">
        <v>8.11</v>
      </c>
      <c r="L431" s="1">
        <v>20.52</v>
      </c>
      <c r="M431" s="1">
        <v>28.47</v>
      </c>
      <c r="N431" s="1">
        <v>27</v>
      </c>
      <c r="O431" s="1">
        <v>5</v>
      </c>
      <c r="P431" s="8">
        <v>2.95</v>
      </c>
      <c r="Q431" s="8">
        <v>45</v>
      </c>
      <c r="R431" s="8">
        <v>1.83</v>
      </c>
      <c r="S431" s="5">
        <v>6.4278187565858805E-2</v>
      </c>
      <c r="T431" s="90">
        <f t="shared" si="6"/>
        <v>31.58</v>
      </c>
    </row>
    <row r="432" spans="1:20" x14ac:dyDescent="0.25">
      <c r="A432" s="1">
        <v>9004</v>
      </c>
      <c r="B432" s="1" t="s">
        <v>30</v>
      </c>
      <c r="C432" s="1" t="s">
        <v>32</v>
      </c>
      <c r="D432" s="2">
        <v>43699</v>
      </c>
      <c r="E432" s="3">
        <v>8</v>
      </c>
      <c r="F432" s="3">
        <v>60</v>
      </c>
      <c r="G432" s="3">
        <v>234</v>
      </c>
      <c r="H432" s="3">
        <v>1143.2000000000003</v>
      </c>
      <c r="I432" s="1">
        <v>11</v>
      </c>
      <c r="J432" s="31">
        <v>2050.86</v>
      </c>
      <c r="K432" s="1">
        <v>9.19</v>
      </c>
      <c r="L432" s="1">
        <v>20.149999999999999</v>
      </c>
      <c r="M432" s="1">
        <v>29.33</v>
      </c>
      <c r="N432" s="1">
        <v>34</v>
      </c>
      <c r="O432" s="1">
        <v>9</v>
      </c>
      <c r="P432" s="8">
        <v>5.26</v>
      </c>
      <c r="Q432" s="8">
        <v>88</v>
      </c>
      <c r="R432" s="8">
        <v>3.12</v>
      </c>
      <c r="S432" s="5">
        <v>0.10637572451414934</v>
      </c>
      <c r="T432" s="90">
        <f t="shared" si="6"/>
        <v>34.599999999999994</v>
      </c>
    </row>
    <row r="433" spans="1:20" x14ac:dyDescent="0.25">
      <c r="A433" s="1">
        <v>9004</v>
      </c>
      <c r="B433" s="1" t="s">
        <v>30</v>
      </c>
      <c r="C433" s="1" t="s">
        <v>33</v>
      </c>
      <c r="D433" s="2">
        <v>43699</v>
      </c>
      <c r="E433" s="3">
        <v>8</v>
      </c>
      <c r="F433" s="3">
        <v>60</v>
      </c>
      <c r="G433" s="3">
        <v>234</v>
      </c>
      <c r="H433" s="3">
        <v>1143.2000000000003</v>
      </c>
      <c r="I433" s="1">
        <v>8</v>
      </c>
      <c r="J433" s="31">
        <v>1111.5</v>
      </c>
      <c r="K433" s="1">
        <v>3.84</v>
      </c>
      <c r="L433" s="1">
        <v>7.12</v>
      </c>
      <c r="M433" s="1">
        <v>10.95</v>
      </c>
      <c r="N433" s="1">
        <v>9</v>
      </c>
      <c r="O433" s="1">
        <v>0</v>
      </c>
      <c r="P433" s="1">
        <v>0</v>
      </c>
      <c r="Q433" s="1">
        <v>0</v>
      </c>
      <c r="R433" s="1">
        <v>0</v>
      </c>
      <c r="S433" s="5">
        <v>0</v>
      </c>
      <c r="T433" s="90">
        <f t="shared" si="6"/>
        <v>10.96</v>
      </c>
    </row>
    <row r="434" spans="1:20" x14ac:dyDescent="0.25">
      <c r="A434" s="1">
        <v>9004</v>
      </c>
      <c r="B434" s="1" t="s">
        <v>30</v>
      </c>
      <c r="C434" s="1" t="s">
        <v>34</v>
      </c>
      <c r="D434" s="2">
        <v>43699</v>
      </c>
      <c r="E434" s="3">
        <v>8</v>
      </c>
      <c r="F434" s="3">
        <v>60</v>
      </c>
      <c r="G434" s="3">
        <v>234</v>
      </c>
      <c r="H434" s="3">
        <v>1143.2000000000003</v>
      </c>
      <c r="I434" s="1">
        <v>8</v>
      </c>
      <c r="J434" s="31">
        <v>1265.55</v>
      </c>
      <c r="K434" s="1">
        <v>5.68</v>
      </c>
      <c r="L434" s="1">
        <v>14.53</v>
      </c>
      <c r="M434" s="1">
        <v>20.170000000000002</v>
      </c>
      <c r="N434" s="1">
        <v>18</v>
      </c>
      <c r="O434" s="1">
        <v>5</v>
      </c>
      <c r="P434" s="8">
        <v>2.66</v>
      </c>
      <c r="Q434" s="8">
        <v>46</v>
      </c>
      <c r="R434" s="8">
        <v>1.88</v>
      </c>
      <c r="S434" s="5">
        <v>9.320773425880019E-2</v>
      </c>
      <c r="T434" s="90">
        <f t="shared" si="6"/>
        <v>22.87</v>
      </c>
    </row>
    <row r="435" spans="1:20" x14ac:dyDescent="0.25">
      <c r="A435" s="1">
        <v>9004</v>
      </c>
      <c r="B435" s="1" t="s">
        <v>30</v>
      </c>
      <c r="C435" s="1" t="s">
        <v>35</v>
      </c>
      <c r="D435" s="2">
        <v>43699</v>
      </c>
      <c r="E435" s="3">
        <v>8</v>
      </c>
      <c r="F435" s="3">
        <v>60</v>
      </c>
      <c r="G435" s="3">
        <v>234</v>
      </c>
      <c r="H435" s="3">
        <v>1143.2000000000003</v>
      </c>
      <c r="I435" s="1">
        <v>12</v>
      </c>
      <c r="J435" s="31">
        <v>1852.43</v>
      </c>
      <c r="K435" s="1">
        <v>7.73</v>
      </c>
      <c r="L435" s="1">
        <v>14.46</v>
      </c>
      <c r="M435" s="1">
        <v>22.19</v>
      </c>
      <c r="N435" s="1">
        <v>20</v>
      </c>
      <c r="O435" s="1">
        <v>5</v>
      </c>
      <c r="P435" s="8">
        <v>2.61</v>
      </c>
      <c r="Q435" s="8">
        <v>49</v>
      </c>
      <c r="R435" s="8">
        <v>1.9</v>
      </c>
      <c r="S435" s="5">
        <v>8.5624155024785931E-2</v>
      </c>
      <c r="T435" s="90">
        <f t="shared" si="6"/>
        <v>24.8</v>
      </c>
    </row>
    <row r="436" spans="1:20" x14ac:dyDescent="0.25">
      <c r="A436" s="1">
        <v>9005</v>
      </c>
      <c r="B436" s="1" t="s">
        <v>30</v>
      </c>
      <c r="C436" s="1" t="s">
        <v>31</v>
      </c>
      <c r="D436" s="2">
        <v>43699</v>
      </c>
      <c r="E436" s="3">
        <v>8</v>
      </c>
      <c r="F436" s="3">
        <v>60</v>
      </c>
      <c r="G436" s="3">
        <v>234</v>
      </c>
      <c r="H436" s="3">
        <v>1143.2000000000003</v>
      </c>
      <c r="I436" s="1">
        <v>8</v>
      </c>
      <c r="J436" s="31">
        <v>991.97</v>
      </c>
      <c r="K436" s="1">
        <v>4.53</v>
      </c>
      <c r="L436" s="1">
        <v>9.94</v>
      </c>
      <c r="M436" s="1">
        <v>14.5</v>
      </c>
      <c r="N436" s="1">
        <v>16</v>
      </c>
      <c r="O436" s="1">
        <v>0</v>
      </c>
      <c r="P436" s="8">
        <v>0</v>
      </c>
      <c r="Q436" s="8">
        <v>0</v>
      </c>
      <c r="R436" s="8">
        <v>0</v>
      </c>
      <c r="S436" s="5">
        <v>0</v>
      </c>
      <c r="T436" s="90">
        <f t="shared" si="6"/>
        <v>14.469999999999999</v>
      </c>
    </row>
    <row r="437" spans="1:20" x14ac:dyDescent="0.25">
      <c r="A437" s="1">
        <v>9005</v>
      </c>
      <c r="B437" s="1" t="s">
        <v>30</v>
      </c>
      <c r="C437" s="1" t="s">
        <v>32</v>
      </c>
      <c r="D437" s="2">
        <v>43699</v>
      </c>
      <c r="E437" s="3">
        <v>8</v>
      </c>
      <c r="F437" s="3">
        <v>60</v>
      </c>
      <c r="G437" s="3">
        <v>234</v>
      </c>
      <c r="H437" s="3">
        <v>1143.2000000000003</v>
      </c>
      <c r="I437" s="1">
        <v>11</v>
      </c>
      <c r="J437" s="31">
        <v>1500.05</v>
      </c>
      <c r="K437" s="1">
        <v>5.51</v>
      </c>
      <c r="L437" s="1">
        <v>12.88</v>
      </c>
      <c r="M437" s="1">
        <v>18.45</v>
      </c>
      <c r="N437" s="1">
        <v>16</v>
      </c>
      <c r="O437" s="1">
        <v>3</v>
      </c>
      <c r="P437" s="8">
        <v>1.81</v>
      </c>
      <c r="Q437" s="8">
        <v>34</v>
      </c>
      <c r="R437" s="8">
        <v>1.29</v>
      </c>
      <c r="S437" s="5">
        <v>6.9918699186991881E-2</v>
      </c>
      <c r="T437" s="90">
        <f t="shared" si="6"/>
        <v>20.2</v>
      </c>
    </row>
    <row r="438" spans="1:20" x14ac:dyDescent="0.25">
      <c r="A438" s="1">
        <v>9005</v>
      </c>
      <c r="B438" s="1" t="s">
        <v>30</v>
      </c>
      <c r="C438" s="1" t="s">
        <v>33</v>
      </c>
      <c r="D438" s="2">
        <v>43699</v>
      </c>
      <c r="E438" s="3">
        <v>8</v>
      </c>
      <c r="F438" s="3">
        <v>60</v>
      </c>
      <c r="G438" s="3">
        <v>234</v>
      </c>
      <c r="H438" s="3">
        <v>1143.2000000000003</v>
      </c>
      <c r="I438" s="1">
        <v>12</v>
      </c>
      <c r="J438" s="31">
        <v>1579.9</v>
      </c>
      <c r="K438" s="1">
        <v>5.99</v>
      </c>
      <c r="L438" s="1">
        <v>15.54</v>
      </c>
      <c r="M438" s="1">
        <v>21.55</v>
      </c>
      <c r="N438" s="1">
        <v>22</v>
      </c>
      <c r="O438" s="1">
        <v>2</v>
      </c>
      <c r="P438" s="8">
        <v>1.06</v>
      </c>
      <c r="Q438" s="8">
        <v>23</v>
      </c>
      <c r="R438" s="8">
        <v>0.8</v>
      </c>
      <c r="S438" s="5">
        <v>3.7122969837587005E-2</v>
      </c>
      <c r="T438" s="90">
        <f t="shared" si="6"/>
        <v>22.59</v>
      </c>
    </row>
    <row r="439" spans="1:20" x14ac:dyDescent="0.25">
      <c r="A439" s="1">
        <v>9005</v>
      </c>
      <c r="B439" s="1" t="s">
        <v>30</v>
      </c>
      <c r="C439" s="1" t="s">
        <v>34</v>
      </c>
      <c r="D439" s="2">
        <v>43699</v>
      </c>
      <c r="E439" s="3">
        <v>8</v>
      </c>
      <c r="F439" s="3">
        <v>60</v>
      </c>
      <c r="G439" s="3">
        <v>234</v>
      </c>
      <c r="H439" s="3">
        <v>1143.2000000000003</v>
      </c>
      <c r="I439" s="1">
        <v>9</v>
      </c>
      <c r="J439" s="31">
        <v>1626.37</v>
      </c>
      <c r="K439" s="1">
        <v>7.4</v>
      </c>
      <c r="L439" s="1">
        <v>14.14</v>
      </c>
      <c r="M439" s="1">
        <v>21.54</v>
      </c>
      <c r="N439" s="1">
        <v>21</v>
      </c>
      <c r="O439" s="1">
        <v>0</v>
      </c>
      <c r="P439" s="1">
        <v>0</v>
      </c>
      <c r="Q439" s="1">
        <v>0</v>
      </c>
      <c r="R439" s="1">
        <v>0</v>
      </c>
      <c r="S439" s="5">
        <v>0</v>
      </c>
      <c r="T439" s="90">
        <f t="shared" si="6"/>
        <v>21.54</v>
      </c>
    </row>
    <row r="440" spans="1:20" x14ac:dyDescent="0.25">
      <c r="A440" s="1">
        <v>9005</v>
      </c>
      <c r="B440" s="1" t="s">
        <v>30</v>
      </c>
      <c r="C440" s="1" t="s">
        <v>35</v>
      </c>
      <c r="D440" s="2">
        <v>43699</v>
      </c>
      <c r="E440" s="3">
        <v>8</v>
      </c>
      <c r="F440" s="3">
        <v>60</v>
      </c>
      <c r="G440" s="3">
        <v>234</v>
      </c>
      <c r="H440" s="3">
        <v>1143.2000000000003</v>
      </c>
      <c r="I440" s="1">
        <v>9</v>
      </c>
      <c r="J440" s="31">
        <v>1429.53</v>
      </c>
      <c r="K440" s="1">
        <v>6.78</v>
      </c>
      <c r="L440" s="1">
        <v>12.41</v>
      </c>
      <c r="M440" s="1">
        <v>19.21</v>
      </c>
      <c r="N440" s="1">
        <v>13</v>
      </c>
      <c r="O440" s="1">
        <v>0</v>
      </c>
      <c r="P440" s="1">
        <v>0</v>
      </c>
      <c r="Q440" s="1">
        <v>0</v>
      </c>
      <c r="R440" s="1">
        <v>0</v>
      </c>
      <c r="S440" s="5">
        <v>0</v>
      </c>
      <c r="T440" s="90">
        <f t="shared" si="6"/>
        <v>19.190000000000001</v>
      </c>
    </row>
    <row r="441" spans="1:20" x14ac:dyDescent="0.25">
      <c r="A441" s="1">
        <v>9011</v>
      </c>
      <c r="B441" s="1" t="s">
        <v>30</v>
      </c>
      <c r="C441" s="1" t="s">
        <v>31</v>
      </c>
      <c r="D441" s="2">
        <v>43699</v>
      </c>
      <c r="E441" s="3">
        <v>8</v>
      </c>
      <c r="F441" s="3">
        <v>60</v>
      </c>
      <c r="G441" s="3">
        <v>234</v>
      </c>
      <c r="H441" s="3">
        <v>1143.2000000000003</v>
      </c>
      <c r="I441" s="1">
        <v>10</v>
      </c>
      <c r="J441" s="31">
        <v>2215.19</v>
      </c>
      <c r="K441" s="1">
        <v>9.24</v>
      </c>
      <c r="L441" s="1">
        <v>16.32</v>
      </c>
      <c r="M441" s="1">
        <v>25.55</v>
      </c>
      <c r="N441" s="1">
        <v>33</v>
      </c>
      <c r="O441" s="1">
        <v>0</v>
      </c>
      <c r="P441" s="8">
        <v>0</v>
      </c>
      <c r="Q441" s="8">
        <v>0</v>
      </c>
      <c r="R441" s="8">
        <v>0</v>
      </c>
      <c r="S441" s="5">
        <v>0</v>
      </c>
      <c r="T441" s="90">
        <f t="shared" si="6"/>
        <v>25.560000000000002</v>
      </c>
    </row>
    <row r="442" spans="1:20" x14ac:dyDescent="0.25">
      <c r="A442" s="1">
        <v>9011</v>
      </c>
      <c r="B442" s="1" t="s">
        <v>30</v>
      </c>
      <c r="C442" s="1" t="s">
        <v>32</v>
      </c>
      <c r="D442" s="2">
        <v>43699</v>
      </c>
      <c r="E442" s="3">
        <v>8</v>
      </c>
      <c r="F442" s="3">
        <v>60</v>
      </c>
      <c r="G442" s="3">
        <v>234</v>
      </c>
      <c r="H442" s="3">
        <v>1143.2000000000003</v>
      </c>
      <c r="I442" s="1">
        <v>10</v>
      </c>
      <c r="J442" s="31">
        <v>1698.86</v>
      </c>
      <c r="K442" s="1">
        <v>7.14</v>
      </c>
      <c r="L442" s="1">
        <v>16.11</v>
      </c>
      <c r="M442" s="1">
        <v>23.34</v>
      </c>
      <c r="N442" s="1">
        <v>25</v>
      </c>
      <c r="O442" s="1">
        <v>2</v>
      </c>
      <c r="P442" s="8">
        <v>0.77</v>
      </c>
      <c r="Q442" s="8">
        <v>17</v>
      </c>
      <c r="R442" s="8">
        <v>0.61</v>
      </c>
      <c r="S442" s="5">
        <v>2.6135389888603255E-2</v>
      </c>
      <c r="T442" s="90">
        <f t="shared" si="6"/>
        <v>24.02</v>
      </c>
    </row>
    <row r="443" spans="1:20" x14ac:dyDescent="0.25">
      <c r="A443" s="1">
        <v>9011</v>
      </c>
      <c r="B443" s="1" t="s">
        <v>30</v>
      </c>
      <c r="C443" s="1" t="s">
        <v>34</v>
      </c>
      <c r="D443" s="2">
        <v>43699</v>
      </c>
      <c r="E443" s="3">
        <v>8</v>
      </c>
      <c r="F443" s="3">
        <v>60</v>
      </c>
      <c r="G443" s="3">
        <v>234</v>
      </c>
      <c r="H443" s="3">
        <v>1143.2000000000003</v>
      </c>
      <c r="I443" s="1">
        <v>8</v>
      </c>
      <c r="J443" s="31">
        <v>1350.73</v>
      </c>
      <c r="K443" s="1">
        <v>5.26</v>
      </c>
      <c r="L443" s="1">
        <v>11.84</v>
      </c>
      <c r="M443" s="1">
        <v>17.16</v>
      </c>
      <c r="N443" s="1">
        <v>16</v>
      </c>
      <c r="O443" s="1">
        <v>1</v>
      </c>
      <c r="P443" s="8">
        <v>0.51</v>
      </c>
      <c r="Q443" s="8">
        <v>9</v>
      </c>
      <c r="R443" s="8">
        <v>0.35</v>
      </c>
      <c r="S443" s="5">
        <v>2.0396270396270396E-2</v>
      </c>
      <c r="T443" s="90">
        <f t="shared" si="6"/>
        <v>17.610000000000003</v>
      </c>
    </row>
    <row r="444" spans="1:20" x14ac:dyDescent="0.25">
      <c r="A444" s="1">
        <v>9011</v>
      </c>
      <c r="B444" s="1" t="s">
        <v>30</v>
      </c>
      <c r="C444" s="1" t="s">
        <v>35</v>
      </c>
      <c r="D444" s="2">
        <v>43699</v>
      </c>
      <c r="E444" s="3">
        <v>8</v>
      </c>
      <c r="F444" s="3">
        <v>60</v>
      </c>
      <c r="G444" s="3">
        <v>234</v>
      </c>
      <c r="H444" s="3">
        <v>1143.2000000000003</v>
      </c>
      <c r="I444" s="1">
        <v>6</v>
      </c>
      <c r="J444" s="31">
        <v>844.1</v>
      </c>
      <c r="K444" s="1">
        <v>4.24</v>
      </c>
      <c r="L444" s="1">
        <v>13.64</v>
      </c>
      <c r="M444" s="1">
        <v>17.86</v>
      </c>
      <c r="N444" s="1">
        <v>19</v>
      </c>
      <c r="O444" s="1">
        <v>8</v>
      </c>
      <c r="P444" s="8">
        <v>3.56</v>
      </c>
      <c r="Q444" s="8">
        <v>74</v>
      </c>
      <c r="R444" s="8">
        <v>2.37</v>
      </c>
      <c r="S444" s="5">
        <v>0.13269876819708848</v>
      </c>
      <c r="T444" s="90">
        <f t="shared" si="6"/>
        <v>21.44</v>
      </c>
    </row>
    <row r="445" spans="1:20" x14ac:dyDescent="0.25">
      <c r="A445" s="1">
        <v>9001</v>
      </c>
      <c r="B445" s="1" t="s">
        <v>23</v>
      </c>
      <c r="C445" s="14" t="s">
        <v>31</v>
      </c>
      <c r="D445" s="15">
        <v>43706</v>
      </c>
      <c r="E445" s="16">
        <v>9</v>
      </c>
      <c r="F445" s="16">
        <v>67</v>
      </c>
      <c r="G445" s="16">
        <v>241</v>
      </c>
      <c r="H445" s="16">
        <v>1274.8000000000002</v>
      </c>
      <c r="I445" s="14">
        <v>7</v>
      </c>
      <c r="J445" s="30">
        <v>1621.25</v>
      </c>
      <c r="K445" s="1">
        <v>7.34</v>
      </c>
      <c r="L445" s="1">
        <v>12.62</v>
      </c>
      <c r="M445" s="1">
        <v>19.84</v>
      </c>
      <c r="N445" s="1">
        <v>21</v>
      </c>
      <c r="O445" s="8">
        <v>13</v>
      </c>
      <c r="P445" s="17">
        <v>7.1980000000000004</v>
      </c>
      <c r="Q445" s="8">
        <v>132</v>
      </c>
      <c r="R445" s="8">
        <v>5</v>
      </c>
      <c r="S445" s="5">
        <v>0.25201612903225806</v>
      </c>
      <c r="T445" s="90">
        <f t="shared" ref="T445:T508" si="7">SUM(K445,L445,P445)</f>
        <v>27.158000000000001</v>
      </c>
    </row>
    <row r="446" spans="1:20" x14ac:dyDescent="0.25">
      <c r="A446" s="1">
        <v>9001</v>
      </c>
      <c r="B446" s="1" t="s">
        <v>23</v>
      </c>
      <c r="C446" s="14" t="s">
        <v>32</v>
      </c>
      <c r="D446" s="15">
        <v>43706</v>
      </c>
      <c r="E446" s="16">
        <v>9</v>
      </c>
      <c r="F446" s="16">
        <v>67</v>
      </c>
      <c r="G446" s="16">
        <v>241</v>
      </c>
      <c r="H446" s="16">
        <v>1274.8000000000002</v>
      </c>
      <c r="I446" s="14">
        <v>7</v>
      </c>
      <c r="J446" s="30">
        <v>1215.75</v>
      </c>
      <c r="K446" s="1">
        <v>6.19</v>
      </c>
      <c r="L446" s="1">
        <v>13.4</v>
      </c>
      <c r="M446" s="1">
        <v>19.54</v>
      </c>
      <c r="N446" s="1">
        <v>27</v>
      </c>
      <c r="O446" s="8">
        <v>8</v>
      </c>
      <c r="P446" s="17">
        <v>4.3739999999999997</v>
      </c>
      <c r="Q446" s="8">
        <v>78</v>
      </c>
      <c r="R446" s="8">
        <v>3.03</v>
      </c>
      <c r="S446" s="5">
        <v>0.15506653019447286</v>
      </c>
      <c r="T446" s="90">
        <f t="shared" si="7"/>
        <v>23.963999999999999</v>
      </c>
    </row>
    <row r="447" spans="1:20" x14ac:dyDescent="0.25">
      <c r="A447" s="1">
        <v>9001</v>
      </c>
      <c r="B447" s="1" t="s">
        <v>23</v>
      </c>
      <c r="C447" s="14" t="s">
        <v>33</v>
      </c>
      <c r="D447" s="15">
        <v>43706</v>
      </c>
      <c r="E447" s="16">
        <v>9</v>
      </c>
      <c r="F447" s="16">
        <v>67</v>
      </c>
      <c r="G447" s="16">
        <v>241</v>
      </c>
      <c r="H447" s="16">
        <v>1274.8000000000002</v>
      </c>
      <c r="I447" s="14">
        <v>6</v>
      </c>
      <c r="J447" s="30">
        <v>1279.94</v>
      </c>
      <c r="K447" s="1">
        <v>4.78</v>
      </c>
      <c r="L447" s="1">
        <v>7.3</v>
      </c>
      <c r="M447" s="1">
        <v>12.16</v>
      </c>
      <c r="N447" s="1">
        <v>16</v>
      </c>
      <c r="O447" s="8">
        <v>12</v>
      </c>
      <c r="P447" s="17">
        <v>7.1959999999999997</v>
      </c>
      <c r="Q447" s="8">
        <v>139</v>
      </c>
      <c r="R447" s="8">
        <v>5.18</v>
      </c>
      <c r="S447" s="5">
        <v>0.42598684210526311</v>
      </c>
      <c r="T447" s="90">
        <f t="shared" si="7"/>
        <v>19.276</v>
      </c>
    </row>
    <row r="448" spans="1:20" x14ac:dyDescent="0.25">
      <c r="A448" s="1">
        <v>9001</v>
      </c>
      <c r="B448" s="1" t="s">
        <v>23</v>
      </c>
      <c r="C448" s="14" t="s">
        <v>34</v>
      </c>
      <c r="D448" s="15">
        <v>43706</v>
      </c>
      <c r="E448" s="16">
        <v>9</v>
      </c>
      <c r="F448" s="16">
        <v>67</v>
      </c>
      <c r="G448" s="16">
        <v>241</v>
      </c>
      <c r="H448" s="16">
        <v>1274.8000000000002</v>
      </c>
      <c r="I448" s="14">
        <v>6</v>
      </c>
      <c r="J448" s="30">
        <v>1348.71</v>
      </c>
      <c r="K448" s="1">
        <v>6.22</v>
      </c>
      <c r="L448" s="1">
        <v>6.66</v>
      </c>
      <c r="M448" s="1">
        <v>12.95</v>
      </c>
      <c r="N448" s="1">
        <v>22</v>
      </c>
      <c r="O448" s="8">
        <v>13</v>
      </c>
      <c r="P448" s="17">
        <v>9.1080000000000005</v>
      </c>
      <c r="Q448" s="8">
        <v>167</v>
      </c>
      <c r="R448" s="8">
        <v>6.17</v>
      </c>
      <c r="S448" s="5">
        <v>0.47644787644787645</v>
      </c>
      <c r="T448" s="90">
        <f t="shared" si="7"/>
        <v>21.988</v>
      </c>
    </row>
    <row r="449" spans="1:20" x14ac:dyDescent="0.25">
      <c r="A449" s="1">
        <v>9001</v>
      </c>
      <c r="B449" s="1" t="s">
        <v>23</v>
      </c>
      <c r="C449" s="14" t="s">
        <v>35</v>
      </c>
      <c r="D449" s="15">
        <v>43706</v>
      </c>
      <c r="E449" s="16">
        <v>9</v>
      </c>
      <c r="F449" s="16">
        <v>67</v>
      </c>
      <c r="G449" s="16">
        <v>241</v>
      </c>
      <c r="H449" s="16">
        <v>1274.8000000000002</v>
      </c>
      <c r="I449" s="14">
        <v>4</v>
      </c>
      <c r="J449" s="30">
        <v>815.08</v>
      </c>
      <c r="K449" s="1">
        <v>3.58</v>
      </c>
      <c r="L449" s="1">
        <v>5.93</v>
      </c>
      <c r="M449" s="1">
        <v>9.5500000000000007</v>
      </c>
      <c r="N449" s="1">
        <v>16</v>
      </c>
      <c r="O449" s="8">
        <v>14</v>
      </c>
      <c r="P449" s="17">
        <v>5.41</v>
      </c>
      <c r="Q449" s="8">
        <v>102</v>
      </c>
      <c r="R449" s="8">
        <v>3.81</v>
      </c>
      <c r="S449" s="5">
        <v>0.39895287958115183</v>
      </c>
      <c r="T449" s="90">
        <f t="shared" si="7"/>
        <v>14.92</v>
      </c>
    </row>
    <row r="450" spans="1:20" x14ac:dyDescent="0.25">
      <c r="A450" s="1">
        <v>9008</v>
      </c>
      <c r="B450" s="1" t="s">
        <v>23</v>
      </c>
      <c r="C450" s="1" t="s">
        <v>32</v>
      </c>
      <c r="D450" s="15">
        <v>43706</v>
      </c>
      <c r="E450" s="16">
        <v>9</v>
      </c>
      <c r="F450" s="16">
        <v>67</v>
      </c>
      <c r="G450" s="3">
        <v>241</v>
      </c>
      <c r="H450" s="3">
        <v>1274.8000000000002</v>
      </c>
      <c r="I450" s="1">
        <v>5</v>
      </c>
      <c r="J450" s="30">
        <v>816.84</v>
      </c>
      <c r="K450" s="1">
        <v>3.33</v>
      </c>
      <c r="L450" s="1">
        <v>5.96</v>
      </c>
      <c r="M450" s="1">
        <v>9.32</v>
      </c>
      <c r="N450" s="1">
        <v>23</v>
      </c>
      <c r="O450" s="8">
        <v>9</v>
      </c>
      <c r="P450" s="17">
        <v>6.6079999999999997</v>
      </c>
      <c r="Q450" s="8">
        <v>128</v>
      </c>
      <c r="R450" s="8">
        <v>4.55</v>
      </c>
      <c r="S450" s="5">
        <v>0.48819742489270385</v>
      </c>
      <c r="T450" s="90">
        <f t="shared" si="7"/>
        <v>15.898</v>
      </c>
    </row>
    <row r="451" spans="1:20" x14ac:dyDescent="0.25">
      <c r="A451" s="1">
        <v>9008</v>
      </c>
      <c r="B451" s="1" t="s">
        <v>23</v>
      </c>
      <c r="C451" s="1" t="s">
        <v>34</v>
      </c>
      <c r="D451" s="15">
        <v>43706</v>
      </c>
      <c r="E451" s="16">
        <v>9</v>
      </c>
      <c r="F451" s="16">
        <v>67</v>
      </c>
      <c r="G451" s="3">
        <v>241</v>
      </c>
      <c r="H451" s="3">
        <v>1274.8000000000002</v>
      </c>
      <c r="I451" s="1">
        <v>6</v>
      </c>
      <c r="J451" s="30">
        <v>949.55</v>
      </c>
      <c r="K451" s="1">
        <v>4.8600000000000003</v>
      </c>
      <c r="L451" s="1">
        <v>6.66</v>
      </c>
      <c r="M451" s="1">
        <v>11.44</v>
      </c>
      <c r="N451" s="1">
        <v>22</v>
      </c>
      <c r="O451" s="8">
        <v>12</v>
      </c>
      <c r="P451" s="17">
        <v>7.5869999999999997</v>
      </c>
      <c r="Q451" s="8">
        <v>125</v>
      </c>
      <c r="R451" s="8">
        <v>5.13</v>
      </c>
      <c r="S451" s="5">
        <v>0.44842657342657344</v>
      </c>
      <c r="T451" s="90">
        <f t="shared" si="7"/>
        <v>19.106999999999999</v>
      </c>
    </row>
    <row r="452" spans="1:20" x14ac:dyDescent="0.25">
      <c r="A452" s="1">
        <v>9008</v>
      </c>
      <c r="B452" s="1" t="s">
        <v>23</v>
      </c>
      <c r="C452" s="1" t="s">
        <v>35</v>
      </c>
      <c r="D452" s="15">
        <v>43706</v>
      </c>
      <c r="E452" s="16">
        <v>9</v>
      </c>
      <c r="F452" s="16">
        <v>67</v>
      </c>
      <c r="G452" s="3">
        <v>241</v>
      </c>
      <c r="H452" s="3">
        <v>1274.8000000000002</v>
      </c>
      <c r="I452" s="1">
        <v>8</v>
      </c>
      <c r="J452" s="30">
        <v>1234.4100000000001</v>
      </c>
      <c r="K452" s="1">
        <v>6.33</v>
      </c>
      <c r="L452" s="1">
        <v>8.09</v>
      </c>
      <c r="M452" s="1">
        <v>14.52</v>
      </c>
      <c r="N452" s="1">
        <v>22</v>
      </c>
      <c r="O452" s="8">
        <v>13</v>
      </c>
      <c r="P452" s="17">
        <v>8.8529999999999998</v>
      </c>
      <c r="Q452" s="8">
        <v>157</v>
      </c>
      <c r="R452" s="8">
        <v>6.52</v>
      </c>
      <c r="S452" s="5">
        <v>0.44903581267217629</v>
      </c>
      <c r="T452" s="90">
        <f t="shared" si="7"/>
        <v>23.273</v>
      </c>
    </row>
    <row r="453" spans="1:20" x14ac:dyDescent="0.25">
      <c r="A453" s="1">
        <v>9010</v>
      </c>
      <c r="B453" s="1" t="s">
        <v>23</v>
      </c>
      <c r="C453" s="1" t="s">
        <v>31</v>
      </c>
      <c r="D453" s="15">
        <v>43706</v>
      </c>
      <c r="E453" s="16">
        <v>9</v>
      </c>
      <c r="F453" s="16">
        <v>67</v>
      </c>
      <c r="G453" s="3">
        <v>241</v>
      </c>
      <c r="H453" s="3">
        <v>1274.8000000000002</v>
      </c>
      <c r="I453" s="1">
        <v>5</v>
      </c>
      <c r="J453" s="30">
        <v>832.69</v>
      </c>
      <c r="K453" s="1">
        <v>3.64</v>
      </c>
      <c r="L453" s="1">
        <v>8.93</v>
      </c>
      <c r="M453" s="1">
        <v>12.55</v>
      </c>
      <c r="N453" s="1">
        <v>15</v>
      </c>
      <c r="O453" s="8">
        <v>3</v>
      </c>
      <c r="P453" s="17">
        <v>1.7869999999999999</v>
      </c>
      <c r="Q453" s="8">
        <v>31</v>
      </c>
      <c r="R453" s="8">
        <v>1.24</v>
      </c>
      <c r="S453" s="5">
        <v>9.8804780876494011E-2</v>
      </c>
      <c r="T453" s="90">
        <f t="shared" si="7"/>
        <v>14.356999999999999</v>
      </c>
    </row>
    <row r="454" spans="1:20" x14ac:dyDescent="0.25">
      <c r="A454" s="1">
        <v>9010</v>
      </c>
      <c r="B454" s="1" t="s">
        <v>23</v>
      </c>
      <c r="C454" s="1" t="s">
        <v>32</v>
      </c>
      <c r="D454" s="15">
        <v>43706</v>
      </c>
      <c r="E454" s="16">
        <v>9</v>
      </c>
      <c r="F454" s="16">
        <v>67</v>
      </c>
      <c r="G454" s="3">
        <v>241</v>
      </c>
      <c r="H454" s="3">
        <v>1274.8000000000002</v>
      </c>
      <c r="I454" s="1">
        <v>7</v>
      </c>
      <c r="J454" s="30">
        <v>1164.05</v>
      </c>
      <c r="K454" s="1">
        <v>5.08</v>
      </c>
      <c r="L454" s="1">
        <v>11.71</v>
      </c>
      <c r="M454" s="1">
        <v>16.79</v>
      </c>
      <c r="N454" s="1">
        <v>26</v>
      </c>
      <c r="O454" s="8">
        <v>10</v>
      </c>
      <c r="P454" s="17">
        <v>4.0720000000000001</v>
      </c>
      <c r="Q454" s="8">
        <v>83</v>
      </c>
      <c r="R454" s="8">
        <v>2.91</v>
      </c>
      <c r="S454" s="5">
        <v>0.17331745086360931</v>
      </c>
      <c r="T454" s="90">
        <f t="shared" si="7"/>
        <v>20.861999999999998</v>
      </c>
    </row>
    <row r="455" spans="1:20" x14ac:dyDescent="0.25">
      <c r="A455" s="1">
        <v>9010</v>
      </c>
      <c r="B455" s="1" t="s">
        <v>23</v>
      </c>
      <c r="C455" s="1" t="s">
        <v>33</v>
      </c>
      <c r="D455" s="15">
        <v>43706</v>
      </c>
      <c r="E455" s="16">
        <v>9</v>
      </c>
      <c r="F455" s="16">
        <v>67</v>
      </c>
      <c r="G455" s="3">
        <v>241</v>
      </c>
      <c r="H455" s="3">
        <v>1274.8000000000002</v>
      </c>
      <c r="I455" s="1">
        <v>5</v>
      </c>
      <c r="J455" s="30">
        <v>810.13</v>
      </c>
      <c r="K455" s="1">
        <v>3.97</v>
      </c>
      <c r="L455" s="1">
        <v>10.34</v>
      </c>
      <c r="M455" s="1">
        <v>14.39</v>
      </c>
      <c r="N455" s="1">
        <v>19</v>
      </c>
      <c r="O455" s="8">
        <v>5</v>
      </c>
      <c r="P455" s="17">
        <v>2.6269999999999998</v>
      </c>
      <c r="Q455" s="8">
        <v>52</v>
      </c>
      <c r="R455" s="8">
        <v>1.88</v>
      </c>
      <c r="S455" s="5">
        <v>0.13064628214037524</v>
      </c>
      <c r="T455" s="90">
        <f t="shared" si="7"/>
        <v>16.937000000000001</v>
      </c>
    </row>
    <row r="456" spans="1:20" x14ac:dyDescent="0.25">
      <c r="A456" s="1">
        <v>9010</v>
      </c>
      <c r="B456" s="1" t="s">
        <v>23</v>
      </c>
      <c r="C456" s="1" t="s">
        <v>34</v>
      </c>
      <c r="D456" s="15">
        <v>43706</v>
      </c>
      <c r="E456" s="16">
        <v>9</v>
      </c>
      <c r="F456" s="16">
        <v>67</v>
      </c>
      <c r="G456" s="3">
        <v>241</v>
      </c>
      <c r="H456" s="3">
        <v>1274.8000000000002</v>
      </c>
      <c r="I456" s="1">
        <v>6</v>
      </c>
      <c r="J456" s="30">
        <v>1183.48</v>
      </c>
      <c r="K456" s="1">
        <v>5.6</v>
      </c>
      <c r="L456" s="1">
        <v>13.13</v>
      </c>
      <c r="M456" s="1">
        <v>18.37</v>
      </c>
      <c r="N456" s="1">
        <v>24</v>
      </c>
      <c r="O456" s="8">
        <v>4</v>
      </c>
      <c r="P456" s="17">
        <v>2.0920000000000001</v>
      </c>
      <c r="Q456" s="8">
        <v>40</v>
      </c>
      <c r="R456" s="8">
        <v>1.48</v>
      </c>
      <c r="S456" s="5">
        <v>8.0566140446379955E-2</v>
      </c>
      <c r="T456" s="90">
        <f t="shared" si="7"/>
        <v>20.821999999999999</v>
      </c>
    </row>
    <row r="457" spans="1:20" x14ac:dyDescent="0.25">
      <c r="A457" s="1">
        <v>9010</v>
      </c>
      <c r="B457" s="1" t="s">
        <v>23</v>
      </c>
      <c r="C457" s="1" t="s">
        <v>35</v>
      </c>
      <c r="D457" s="15">
        <v>43706</v>
      </c>
      <c r="E457" s="16">
        <v>9</v>
      </c>
      <c r="F457" s="16">
        <v>67</v>
      </c>
      <c r="G457" s="3">
        <v>241</v>
      </c>
      <c r="H457" s="3">
        <v>1274.8000000000002</v>
      </c>
      <c r="I457" s="1">
        <v>6</v>
      </c>
      <c r="J457" s="30">
        <v>1237.08</v>
      </c>
      <c r="K457" s="1">
        <v>5.35</v>
      </c>
      <c r="L457" s="1">
        <v>11.91</v>
      </c>
      <c r="M457" s="1">
        <v>17.27</v>
      </c>
      <c r="N457" s="1">
        <v>22</v>
      </c>
      <c r="O457" s="8">
        <v>5</v>
      </c>
      <c r="P457" s="17">
        <v>2.4609999999999999</v>
      </c>
      <c r="Q457" s="8">
        <v>49</v>
      </c>
      <c r="R457" s="8">
        <v>1.73</v>
      </c>
      <c r="S457" s="5">
        <v>0.10017371163867979</v>
      </c>
      <c r="T457" s="90">
        <f t="shared" si="7"/>
        <v>19.720999999999997</v>
      </c>
    </row>
    <row r="458" spans="1:20" x14ac:dyDescent="0.25">
      <c r="A458" s="1">
        <v>9002</v>
      </c>
      <c r="B458" s="1" t="s">
        <v>28</v>
      </c>
      <c r="C458" s="1" t="s">
        <v>32</v>
      </c>
      <c r="D458" s="15">
        <v>43706</v>
      </c>
      <c r="E458" s="16">
        <v>9</v>
      </c>
      <c r="F458" s="16">
        <v>67</v>
      </c>
      <c r="G458" s="3">
        <v>241</v>
      </c>
      <c r="H458" s="3">
        <v>1274.8000000000002</v>
      </c>
      <c r="I458" s="1">
        <v>7</v>
      </c>
      <c r="J458" s="30">
        <v>1045.28</v>
      </c>
      <c r="K458" s="1">
        <v>4.6900000000000004</v>
      </c>
      <c r="L458" s="1">
        <v>5.76</v>
      </c>
      <c r="M458" s="1">
        <v>10.54</v>
      </c>
      <c r="N458" s="1">
        <v>15</v>
      </c>
      <c r="O458" s="8">
        <v>13</v>
      </c>
      <c r="P458" s="17">
        <v>6.5759999999999996</v>
      </c>
      <c r="Q458" s="8">
        <v>129</v>
      </c>
      <c r="R458" s="8">
        <v>4.59</v>
      </c>
      <c r="S458" s="5">
        <v>0.43548387096774194</v>
      </c>
      <c r="T458" s="90">
        <f t="shared" si="7"/>
        <v>17.026</v>
      </c>
    </row>
    <row r="459" spans="1:20" x14ac:dyDescent="0.25">
      <c r="A459" s="1">
        <v>9002</v>
      </c>
      <c r="B459" s="1" t="s">
        <v>28</v>
      </c>
      <c r="C459" s="1" t="s">
        <v>33</v>
      </c>
      <c r="D459" s="15">
        <v>43706</v>
      </c>
      <c r="E459" s="16">
        <v>9</v>
      </c>
      <c r="F459" s="16">
        <v>67</v>
      </c>
      <c r="G459" s="3">
        <v>241</v>
      </c>
      <c r="H459" s="3">
        <v>1274.8000000000002</v>
      </c>
      <c r="I459" s="1">
        <v>7</v>
      </c>
      <c r="J459" s="30">
        <v>1040.33</v>
      </c>
      <c r="K459" s="1">
        <v>4.07</v>
      </c>
      <c r="L459" s="1">
        <v>5.59</v>
      </c>
      <c r="M459" s="1">
        <v>9.68</v>
      </c>
      <c r="N459" s="1">
        <v>16</v>
      </c>
      <c r="O459" s="8">
        <v>8</v>
      </c>
      <c r="P459" s="17">
        <v>6.44</v>
      </c>
      <c r="Q459" s="8">
        <v>111</v>
      </c>
      <c r="R459" s="8">
        <v>4.83</v>
      </c>
      <c r="S459" s="5">
        <v>0.49896694214876036</v>
      </c>
      <c r="T459" s="90">
        <f t="shared" si="7"/>
        <v>16.100000000000001</v>
      </c>
    </row>
    <row r="460" spans="1:20" x14ac:dyDescent="0.25">
      <c r="A460" s="1">
        <v>9002</v>
      </c>
      <c r="B460" s="1" t="s">
        <v>28</v>
      </c>
      <c r="C460" s="1" t="s">
        <v>34</v>
      </c>
      <c r="D460" s="15">
        <v>43706</v>
      </c>
      <c r="E460" s="16">
        <v>9</v>
      </c>
      <c r="F460" s="16">
        <v>67</v>
      </c>
      <c r="G460" s="3">
        <v>241</v>
      </c>
      <c r="H460" s="3">
        <v>1274.8000000000002</v>
      </c>
      <c r="I460" s="1">
        <v>4</v>
      </c>
      <c r="J460" s="30">
        <v>771.68</v>
      </c>
      <c r="K460" s="1">
        <v>3.57</v>
      </c>
      <c r="L460" s="1">
        <v>6.21</v>
      </c>
      <c r="M460" s="1">
        <v>9.8699999999999992</v>
      </c>
      <c r="N460" s="1">
        <v>15</v>
      </c>
      <c r="O460" s="8">
        <v>10</v>
      </c>
      <c r="P460" s="17">
        <v>6.9880000000000004</v>
      </c>
      <c r="Q460" s="8">
        <v>122</v>
      </c>
      <c r="R460" s="8">
        <v>5.25</v>
      </c>
      <c r="S460" s="5">
        <v>0.53191489361702127</v>
      </c>
      <c r="T460" s="90">
        <f t="shared" si="7"/>
        <v>16.768000000000001</v>
      </c>
    </row>
    <row r="461" spans="1:20" x14ac:dyDescent="0.25">
      <c r="A461" s="1">
        <v>9002</v>
      </c>
      <c r="B461" s="1" t="s">
        <v>28</v>
      </c>
      <c r="C461" s="1" t="s">
        <v>35</v>
      </c>
      <c r="D461" s="15">
        <v>43706</v>
      </c>
      <c r="E461" s="16">
        <v>9</v>
      </c>
      <c r="F461" s="16">
        <v>67</v>
      </c>
      <c r="G461" s="3">
        <v>241</v>
      </c>
      <c r="H461" s="3">
        <v>1274.8000000000002</v>
      </c>
      <c r="I461" s="1">
        <v>8</v>
      </c>
      <c r="J461" s="30">
        <v>1748.98</v>
      </c>
      <c r="K461" s="1">
        <v>7.09</v>
      </c>
      <c r="L461" s="1">
        <v>7.99</v>
      </c>
      <c r="M461" s="1">
        <v>15.12</v>
      </c>
      <c r="N461" s="1">
        <v>14</v>
      </c>
      <c r="O461" s="8">
        <v>5</v>
      </c>
      <c r="P461" s="17">
        <v>5.9059999999999997</v>
      </c>
      <c r="Q461" s="8">
        <v>109</v>
      </c>
      <c r="R461" s="8">
        <v>4.43</v>
      </c>
      <c r="S461" s="5">
        <v>0.29298941798941797</v>
      </c>
      <c r="T461" s="90">
        <f t="shared" si="7"/>
        <v>20.986000000000001</v>
      </c>
    </row>
    <row r="462" spans="1:20" x14ac:dyDescent="0.25">
      <c r="A462" s="1">
        <v>9007</v>
      </c>
      <c r="B462" s="1" t="s">
        <v>28</v>
      </c>
      <c r="C462" s="1" t="s">
        <v>31</v>
      </c>
      <c r="D462" s="15">
        <v>43706</v>
      </c>
      <c r="E462" s="16">
        <v>9</v>
      </c>
      <c r="F462" s="16">
        <v>67</v>
      </c>
      <c r="G462" s="3">
        <v>241</v>
      </c>
      <c r="H462" s="3">
        <v>1274.8000000000002</v>
      </c>
      <c r="I462" s="1">
        <v>5</v>
      </c>
      <c r="J462" s="30">
        <v>1045.6199999999999</v>
      </c>
      <c r="K462" s="1">
        <v>4.13</v>
      </c>
      <c r="L462" s="1">
        <v>8.06</v>
      </c>
      <c r="M462" s="1">
        <v>12.25</v>
      </c>
      <c r="N462" s="1">
        <v>15</v>
      </c>
      <c r="O462" s="8">
        <v>6</v>
      </c>
      <c r="P462" s="17">
        <v>4.0090000000000003</v>
      </c>
      <c r="Q462" s="8">
        <v>71</v>
      </c>
      <c r="R462" s="8">
        <v>2.95</v>
      </c>
      <c r="S462" s="5">
        <v>0.24081632653061225</v>
      </c>
      <c r="T462" s="90">
        <f t="shared" si="7"/>
        <v>16.199000000000002</v>
      </c>
    </row>
    <row r="463" spans="1:20" x14ac:dyDescent="0.25">
      <c r="A463" s="1">
        <v>9007</v>
      </c>
      <c r="B463" s="1" t="s">
        <v>28</v>
      </c>
      <c r="C463" s="1" t="s">
        <v>32</v>
      </c>
      <c r="D463" s="15">
        <v>43706</v>
      </c>
      <c r="E463" s="16">
        <v>9</v>
      </c>
      <c r="F463" s="16">
        <v>67</v>
      </c>
      <c r="G463" s="3">
        <v>241</v>
      </c>
      <c r="H463" s="3">
        <v>1274.8000000000002</v>
      </c>
      <c r="I463" s="1">
        <v>6</v>
      </c>
      <c r="J463" s="30">
        <v>1099.58</v>
      </c>
      <c r="K463" s="1">
        <v>5.38</v>
      </c>
      <c r="L463" s="1">
        <v>6.12</v>
      </c>
      <c r="M463" s="1">
        <v>11.52</v>
      </c>
      <c r="N463" s="1">
        <v>18</v>
      </c>
      <c r="O463" s="8">
        <v>13</v>
      </c>
      <c r="P463" s="17">
        <v>10.914999999999999</v>
      </c>
      <c r="Q463" s="8">
        <v>183</v>
      </c>
      <c r="R463" s="8">
        <v>8.1300000000000008</v>
      </c>
      <c r="S463" s="5">
        <v>0.70572916666666674</v>
      </c>
      <c r="T463" s="90">
        <f t="shared" si="7"/>
        <v>22.414999999999999</v>
      </c>
    </row>
    <row r="464" spans="1:20" x14ac:dyDescent="0.25">
      <c r="A464" s="1">
        <v>9007</v>
      </c>
      <c r="B464" s="1" t="s">
        <v>28</v>
      </c>
      <c r="C464" s="1" t="s">
        <v>33</v>
      </c>
      <c r="D464" s="15">
        <v>43706</v>
      </c>
      <c r="E464" s="16">
        <v>9</v>
      </c>
      <c r="F464" s="16">
        <v>67</v>
      </c>
      <c r="G464" s="3">
        <v>241</v>
      </c>
      <c r="H464" s="3">
        <v>1274.8000000000002</v>
      </c>
      <c r="I464" s="1">
        <v>4</v>
      </c>
      <c r="J464" s="30">
        <v>729.39</v>
      </c>
      <c r="K464" s="1">
        <v>3.07</v>
      </c>
      <c r="L464" s="1">
        <v>3.32</v>
      </c>
      <c r="M464" s="1">
        <v>6.36</v>
      </c>
      <c r="N464" s="1">
        <v>12</v>
      </c>
      <c r="O464" s="8">
        <v>9</v>
      </c>
      <c r="P464" s="17">
        <v>7.7990000000000004</v>
      </c>
      <c r="Q464" s="8">
        <v>143</v>
      </c>
      <c r="R464" s="8">
        <v>5.93</v>
      </c>
      <c r="S464" s="5">
        <v>0.9323899371069182</v>
      </c>
      <c r="T464" s="90">
        <f t="shared" si="7"/>
        <v>14.189</v>
      </c>
    </row>
    <row r="465" spans="1:20" x14ac:dyDescent="0.25">
      <c r="A465" s="1">
        <v>9007</v>
      </c>
      <c r="B465" s="1" t="s">
        <v>28</v>
      </c>
      <c r="C465" s="1" t="s">
        <v>34</v>
      </c>
      <c r="D465" s="15">
        <v>43706</v>
      </c>
      <c r="E465" s="16">
        <v>9</v>
      </c>
      <c r="F465" s="16">
        <v>67</v>
      </c>
      <c r="G465" s="3">
        <v>241</v>
      </c>
      <c r="H465" s="3">
        <v>1274.8000000000002</v>
      </c>
      <c r="I465" s="1">
        <v>4</v>
      </c>
      <c r="J465" s="30">
        <v>658.3</v>
      </c>
      <c r="K465" s="1">
        <v>3.39</v>
      </c>
      <c r="L465" s="1">
        <v>5.68</v>
      </c>
      <c r="M465" s="1">
        <v>9.08</v>
      </c>
      <c r="N465" s="1">
        <v>17</v>
      </c>
      <c r="O465" s="8">
        <v>10</v>
      </c>
      <c r="P465" s="17">
        <v>5.7450000000000001</v>
      </c>
      <c r="Q465" s="8">
        <v>137</v>
      </c>
      <c r="R465" s="8">
        <v>4.17</v>
      </c>
      <c r="S465" s="5">
        <v>0.45925110132158586</v>
      </c>
      <c r="T465" s="90">
        <f t="shared" si="7"/>
        <v>14.815000000000001</v>
      </c>
    </row>
    <row r="466" spans="1:20" x14ac:dyDescent="0.25">
      <c r="A466" s="1">
        <v>9007</v>
      </c>
      <c r="B466" s="1" t="s">
        <v>28</v>
      </c>
      <c r="C466" s="1" t="s">
        <v>35</v>
      </c>
      <c r="D466" s="15">
        <v>43706</v>
      </c>
      <c r="E466" s="16">
        <v>9</v>
      </c>
      <c r="F466" s="16">
        <v>67</v>
      </c>
      <c r="G466" s="3">
        <v>241</v>
      </c>
      <c r="H466" s="3">
        <v>1274.8000000000002</v>
      </c>
      <c r="I466" s="1">
        <v>6</v>
      </c>
      <c r="J466" s="30">
        <v>991.05</v>
      </c>
      <c r="K466" s="1">
        <v>4.12</v>
      </c>
      <c r="L466" s="1">
        <v>5.84</v>
      </c>
      <c r="M466" s="1">
        <v>9.9499999999999993</v>
      </c>
      <c r="N466" s="1">
        <v>14</v>
      </c>
      <c r="O466" s="8">
        <v>7</v>
      </c>
      <c r="P466" s="17">
        <v>5.7830000000000004</v>
      </c>
      <c r="Q466" s="8">
        <v>105</v>
      </c>
      <c r="R466" s="8">
        <v>4.37</v>
      </c>
      <c r="S466" s="5">
        <v>0.43919597989949755</v>
      </c>
      <c r="T466" s="90">
        <f t="shared" si="7"/>
        <v>15.743000000000002</v>
      </c>
    </row>
    <row r="467" spans="1:20" x14ac:dyDescent="0.25">
      <c r="A467" s="1">
        <v>9012</v>
      </c>
      <c r="B467" s="1" t="s">
        <v>28</v>
      </c>
      <c r="C467" s="1" t="s">
        <v>31</v>
      </c>
      <c r="D467" s="15">
        <v>43706</v>
      </c>
      <c r="E467" s="16">
        <v>9</v>
      </c>
      <c r="F467" s="16">
        <v>67</v>
      </c>
      <c r="G467" s="3">
        <v>241</v>
      </c>
      <c r="H467" s="3">
        <v>1274.8000000000002</v>
      </c>
      <c r="I467" s="1">
        <v>5</v>
      </c>
      <c r="J467" s="30">
        <v>979</v>
      </c>
      <c r="K467" s="1">
        <v>4.04</v>
      </c>
      <c r="L467" s="1">
        <v>8.86</v>
      </c>
      <c r="M467" s="1">
        <v>12.87</v>
      </c>
      <c r="N467" s="1">
        <v>17</v>
      </c>
      <c r="O467" s="8">
        <v>6</v>
      </c>
      <c r="P467" s="17">
        <v>4.7649999999999997</v>
      </c>
      <c r="Q467" s="8">
        <v>79</v>
      </c>
      <c r="R467" s="8">
        <v>3.55</v>
      </c>
      <c r="S467" s="5">
        <v>0.27583527583527584</v>
      </c>
      <c r="T467" s="90">
        <f t="shared" si="7"/>
        <v>17.664999999999999</v>
      </c>
    </row>
    <row r="468" spans="1:20" x14ac:dyDescent="0.25">
      <c r="A468" s="1">
        <v>9012</v>
      </c>
      <c r="B468" s="1" t="s">
        <v>28</v>
      </c>
      <c r="C468" s="1" t="s">
        <v>32</v>
      </c>
      <c r="D468" s="15">
        <v>43706</v>
      </c>
      <c r="E468" s="16">
        <v>9</v>
      </c>
      <c r="F468" s="16">
        <v>67</v>
      </c>
      <c r="G468" s="3">
        <v>241</v>
      </c>
      <c r="H468" s="3">
        <v>1274.8000000000002</v>
      </c>
      <c r="I468" s="1">
        <v>4</v>
      </c>
      <c r="J468" s="30">
        <v>688.67</v>
      </c>
      <c r="K468" s="1">
        <v>4.3</v>
      </c>
      <c r="L468" s="1">
        <v>4.5599999999999996</v>
      </c>
      <c r="M468" s="1">
        <v>8.81</v>
      </c>
      <c r="N468" s="1">
        <v>14</v>
      </c>
      <c r="O468" s="8">
        <v>12</v>
      </c>
      <c r="P468" s="17">
        <v>10.304</v>
      </c>
      <c r="Q468" s="8">
        <v>178</v>
      </c>
      <c r="R468" s="8">
        <v>7.76</v>
      </c>
      <c r="S468" s="5">
        <v>0.88081725312145287</v>
      </c>
      <c r="T468" s="90">
        <f t="shared" si="7"/>
        <v>19.164000000000001</v>
      </c>
    </row>
    <row r="469" spans="1:20" x14ac:dyDescent="0.25">
      <c r="A469" s="1">
        <v>9012</v>
      </c>
      <c r="B469" s="1" t="s">
        <v>28</v>
      </c>
      <c r="C469" s="1" t="s">
        <v>33</v>
      </c>
      <c r="D469" s="15">
        <v>43706</v>
      </c>
      <c r="E469" s="16">
        <v>9</v>
      </c>
      <c r="F469" s="16">
        <v>67</v>
      </c>
      <c r="G469" s="3">
        <v>241</v>
      </c>
      <c r="H469" s="3">
        <v>1274.8000000000002</v>
      </c>
      <c r="I469" s="1">
        <v>3</v>
      </c>
      <c r="J469" s="30">
        <v>937.12</v>
      </c>
      <c r="K469" s="1">
        <v>4.3499999999999996</v>
      </c>
      <c r="L469" s="1">
        <v>3.86</v>
      </c>
      <c r="M469" s="1">
        <v>8.1199999999999992</v>
      </c>
      <c r="N469" s="1">
        <v>11</v>
      </c>
      <c r="O469" s="8">
        <v>11</v>
      </c>
      <c r="P469" s="17">
        <v>7.4649999999999999</v>
      </c>
      <c r="Q469" s="8">
        <v>126</v>
      </c>
      <c r="R469" s="8">
        <v>5.62</v>
      </c>
      <c r="S469" s="5">
        <v>0.69211822660098532</v>
      </c>
      <c r="T469" s="90">
        <f t="shared" si="7"/>
        <v>15.674999999999999</v>
      </c>
    </row>
    <row r="470" spans="1:20" x14ac:dyDescent="0.25">
      <c r="A470" s="1">
        <v>9012</v>
      </c>
      <c r="B470" s="1" t="s">
        <v>28</v>
      </c>
      <c r="C470" s="1" t="s">
        <v>34</v>
      </c>
      <c r="D470" s="15">
        <v>43706</v>
      </c>
      <c r="E470" s="16">
        <v>9</v>
      </c>
      <c r="F470" s="16">
        <v>67</v>
      </c>
      <c r="G470" s="3">
        <v>241</v>
      </c>
      <c r="H470" s="3">
        <v>1274.8000000000002</v>
      </c>
      <c r="I470" s="1">
        <v>5</v>
      </c>
      <c r="J470" s="30">
        <v>871.79</v>
      </c>
      <c r="K470" s="1">
        <v>4.04</v>
      </c>
      <c r="L470" s="1">
        <v>3.63</v>
      </c>
      <c r="M470" s="1">
        <v>7.68</v>
      </c>
      <c r="N470" s="1">
        <v>12</v>
      </c>
      <c r="O470" s="8">
        <v>12</v>
      </c>
      <c r="P470" s="17">
        <v>7.9939999999999998</v>
      </c>
      <c r="Q470" s="8">
        <v>116</v>
      </c>
      <c r="R470" s="8">
        <v>5.45</v>
      </c>
      <c r="S470" s="5">
        <v>0.70963541666666674</v>
      </c>
      <c r="T470" s="90">
        <f t="shared" si="7"/>
        <v>15.664</v>
      </c>
    </row>
    <row r="471" spans="1:20" x14ac:dyDescent="0.25">
      <c r="A471" s="1">
        <v>9012</v>
      </c>
      <c r="B471" s="1" t="s">
        <v>28</v>
      </c>
      <c r="C471" s="1" t="s">
        <v>35</v>
      </c>
      <c r="D471" s="15">
        <v>43706</v>
      </c>
      <c r="E471" s="16">
        <v>9</v>
      </c>
      <c r="F471" s="16">
        <v>67</v>
      </c>
      <c r="G471" s="3">
        <v>241</v>
      </c>
      <c r="H471" s="3">
        <v>1274.8000000000002</v>
      </c>
      <c r="I471" s="1">
        <v>6</v>
      </c>
      <c r="J471" s="30">
        <v>719.47</v>
      </c>
      <c r="K471" s="1">
        <v>2.81</v>
      </c>
      <c r="L471" s="1">
        <v>3.76</v>
      </c>
      <c r="M471" s="1">
        <v>6.61</v>
      </c>
      <c r="N471" s="1">
        <v>12</v>
      </c>
      <c r="O471" s="8">
        <v>10</v>
      </c>
      <c r="P471" s="17">
        <v>5.0860000000000003</v>
      </c>
      <c r="Q471" s="8">
        <v>90</v>
      </c>
      <c r="R471" s="8">
        <v>3.84</v>
      </c>
      <c r="S471" s="5">
        <v>0.58093797276853243</v>
      </c>
      <c r="T471" s="90">
        <f t="shared" si="7"/>
        <v>11.656000000000001</v>
      </c>
    </row>
    <row r="472" spans="1:20" x14ac:dyDescent="0.25">
      <c r="A472" s="1">
        <v>9003</v>
      </c>
      <c r="B472" s="1" t="s">
        <v>29</v>
      </c>
      <c r="C472" s="1" t="s">
        <v>31</v>
      </c>
      <c r="D472" s="15">
        <v>43706</v>
      </c>
      <c r="E472" s="16">
        <v>9</v>
      </c>
      <c r="F472" s="16">
        <v>67</v>
      </c>
      <c r="G472" s="3">
        <v>241</v>
      </c>
      <c r="H472" s="3">
        <v>1274.8000000000002</v>
      </c>
      <c r="I472" s="1">
        <v>7</v>
      </c>
      <c r="J472" s="30">
        <v>1422.35</v>
      </c>
      <c r="K472" s="1">
        <v>7.47</v>
      </c>
      <c r="L472" s="1">
        <v>6.82</v>
      </c>
      <c r="M472" s="1">
        <v>14.47</v>
      </c>
      <c r="N472" s="1">
        <v>22</v>
      </c>
      <c r="O472" s="8">
        <v>15</v>
      </c>
      <c r="P472" s="17">
        <v>11.186</v>
      </c>
      <c r="Q472" s="8">
        <v>245</v>
      </c>
      <c r="R472" s="8">
        <v>8.07</v>
      </c>
      <c r="S472" s="5">
        <v>0.55770559778852802</v>
      </c>
      <c r="T472" s="90">
        <f t="shared" si="7"/>
        <v>25.475999999999999</v>
      </c>
    </row>
    <row r="473" spans="1:20" x14ac:dyDescent="0.25">
      <c r="A473" s="1">
        <v>9003</v>
      </c>
      <c r="B473" s="1" t="s">
        <v>29</v>
      </c>
      <c r="C473" s="1" t="s">
        <v>32</v>
      </c>
      <c r="D473" s="15">
        <v>43706</v>
      </c>
      <c r="E473" s="16">
        <v>9</v>
      </c>
      <c r="F473" s="16">
        <v>67</v>
      </c>
      <c r="G473" s="3">
        <v>241</v>
      </c>
      <c r="H473" s="3">
        <v>1274.8000000000002</v>
      </c>
      <c r="I473" s="1">
        <v>6</v>
      </c>
      <c r="J473" s="30">
        <v>916.2</v>
      </c>
      <c r="K473" s="1">
        <v>4.04</v>
      </c>
      <c r="L473" s="1">
        <v>7.28</v>
      </c>
      <c r="M473" s="1">
        <v>11.28</v>
      </c>
      <c r="N473" s="1">
        <v>17</v>
      </c>
      <c r="O473" s="8">
        <v>11</v>
      </c>
      <c r="P473" s="17">
        <v>5.2229999999999999</v>
      </c>
      <c r="Q473" s="8">
        <v>128</v>
      </c>
      <c r="R473" s="8">
        <v>3.89</v>
      </c>
      <c r="S473" s="5">
        <v>0.34485815602836883</v>
      </c>
      <c r="T473" s="90">
        <f t="shared" si="7"/>
        <v>16.542999999999999</v>
      </c>
    </row>
    <row r="474" spans="1:20" x14ac:dyDescent="0.25">
      <c r="A474" s="1">
        <v>9003</v>
      </c>
      <c r="B474" s="1" t="s">
        <v>29</v>
      </c>
      <c r="C474" s="1" t="s">
        <v>33</v>
      </c>
      <c r="D474" s="15">
        <v>43706</v>
      </c>
      <c r="E474" s="16">
        <v>9</v>
      </c>
      <c r="F474" s="16">
        <v>67</v>
      </c>
      <c r="G474" s="3">
        <v>241</v>
      </c>
      <c r="H474" s="3">
        <v>1274.8000000000002</v>
      </c>
      <c r="I474" s="1">
        <v>3</v>
      </c>
      <c r="J474" s="30">
        <v>567.29999999999995</v>
      </c>
      <c r="K474" s="1">
        <v>3.03</v>
      </c>
      <c r="L474" s="1">
        <v>7.12</v>
      </c>
      <c r="M474" s="1">
        <v>10.1</v>
      </c>
      <c r="N474" s="1">
        <v>19</v>
      </c>
      <c r="O474" s="8">
        <v>10</v>
      </c>
      <c r="P474" s="17">
        <v>4.2930000000000001</v>
      </c>
      <c r="Q474" s="8">
        <v>102</v>
      </c>
      <c r="R474" s="8">
        <v>3.01</v>
      </c>
      <c r="S474" s="5">
        <v>0.29801980198019801</v>
      </c>
      <c r="T474" s="90">
        <f t="shared" si="7"/>
        <v>14.443000000000001</v>
      </c>
    </row>
    <row r="475" spans="1:20" x14ac:dyDescent="0.25">
      <c r="A475" s="1">
        <v>9003</v>
      </c>
      <c r="B475" s="1" t="s">
        <v>29</v>
      </c>
      <c r="C475" s="1" t="s">
        <v>34</v>
      </c>
      <c r="D475" s="15">
        <v>43706</v>
      </c>
      <c r="E475" s="16">
        <v>9</v>
      </c>
      <c r="F475" s="16">
        <v>67</v>
      </c>
      <c r="G475" s="3">
        <v>241</v>
      </c>
      <c r="H475" s="3">
        <v>1274.8000000000002</v>
      </c>
      <c r="I475" s="1">
        <v>5</v>
      </c>
      <c r="J475" s="30">
        <v>1033.1300000000001</v>
      </c>
      <c r="K475" s="1">
        <v>6.33</v>
      </c>
      <c r="L475" s="1">
        <v>7.86</v>
      </c>
      <c r="M475" s="1">
        <v>14</v>
      </c>
      <c r="N475" s="1">
        <v>26</v>
      </c>
      <c r="O475" s="8">
        <v>20</v>
      </c>
      <c r="P475" s="17">
        <v>11.013</v>
      </c>
      <c r="Q475" s="8">
        <v>233</v>
      </c>
      <c r="R475" s="8">
        <v>7.68</v>
      </c>
      <c r="S475" s="5">
        <v>0.5485714285714286</v>
      </c>
      <c r="T475" s="90">
        <f t="shared" si="7"/>
        <v>25.203000000000003</v>
      </c>
    </row>
    <row r="476" spans="1:20" x14ac:dyDescent="0.25">
      <c r="A476" s="1">
        <v>9003</v>
      </c>
      <c r="B476" s="1" t="s">
        <v>29</v>
      </c>
      <c r="C476" s="1" t="s">
        <v>35</v>
      </c>
      <c r="D476" s="15">
        <v>43706</v>
      </c>
      <c r="E476" s="16">
        <v>9</v>
      </c>
      <c r="F476" s="16">
        <v>67</v>
      </c>
      <c r="G476" s="3">
        <v>241</v>
      </c>
      <c r="H476" s="3">
        <v>1274.8000000000002</v>
      </c>
      <c r="I476" s="1">
        <v>6</v>
      </c>
      <c r="J476" s="30">
        <v>1109.05</v>
      </c>
      <c r="K476" s="1">
        <v>5.97</v>
      </c>
      <c r="L476" s="1">
        <v>7.96</v>
      </c>
      <c r="M476" s="1">
        <v>13.95</v>
      </c>
      <c r="N476" s="1">
        <v>22</v>
      </c>
      <c r="O476" s="8">
        <v>16</v>
      </c>
      <c r="P476" s="17">
        <v>8.8849999999999998</v>
      </c>
      <c r="Q476" s="8">
        <v>190</v>
      </c>
      <c r="R476" s="8">
        <v>6.06</v>
      </c>
      <c r="S476" s="5">
        <v>0.43440860215053761</v>
      </c>
      <c r="T476" s="90">
        <f t="shared" si="7"/>
        <v>22.814999999999998</v>
      </c>
    </row>
    <row r="477" spans="1:20" x14ac:dyDescent="0.25">
      <c r="A477" s="1">
        <v>9006</v>
      </c>
      <c r="B477" s="1" t="s">
        <v>29</v>
      </c>
      <c r="C477" s="1" t="s">
        <v>31</v>
      </c>
      <c r="D477" s="15">
        <v>43706</v>
      </c>
      <c r="E477" s="16">
        <v>9</v>
      </c>
      <c r="F477" s="16">
        <v>67</v>
      </c>
      <c r="G477" s="3">
        <v>241</v>
      </c>
      <c r="H477" s="3">
        <v>1274.8000000000002</v>
      </c>
      <c r="I477" s="1">
        <v>3</v>
      </c>
      <c r="J477" s="30">
        <v>603.89</v>
      </c>
      <c r="K477" s="1">
        <v>3.3</v>
      </c>
      <c r="L477" s="1">
        <v>3.72</v>
      </c>
      <c r="M477" s="1">
        <v>7.06</v>
      </c>
      <c r="N477" s="1">
        <v>19</v>
      </c>
      <c r="O477" s="8">
        <v>14</v>
      </c>
      <c r="P477" s="17">
        <v>7.6479999999999997</v>
      </c>
      <c r="Q477" s="8">
        <v>179</v>
      </c>
      <c r="R477" s="8">
        <v>5.41</v>
      </c>
      <c r="S477" s="5">
        <v>0.76628895184135981</v>
      </c>
      <c r="T477" s="90">
        <f t="shared" si="7"/>
        <v>14.667999999999999</v>
      </c>
    </row>
    <row r="478" spans="1:20" x14ac:dyDescent="0.25">
      <c r="A478" s="1">
        <v>9006</v>
      </c>
      <c r="B478" s="1" t="s">
        <v>29</v>
      </c>
      <c r="C478" s="1" t="s">
        <v>32</v>
      </c>
      <c r="D478" s="15">
        <v>43706</v>
      </c>
      <c r="E478" s="16">
        <v>9</v>
      </c>
      <c r="F478" s="16">
        <v>67</v>
      </c>
      <c r="G478" s="3">
        <v>241</v>
      </c>
      <c r="H478" s="3">
        <v>1274.8000000000002</v>
      </c>
      <c r="I478" s="1">
        <v>4</v>
      </c>
      <c r="J478" s="30">
        <v>1002.29</v>
      </c>
      <c r="K478" s="1">
        <v>4.7699999999999996</v>
      </c>
      <c r="L478" s="1">
        <v>4.71</v>
      </c>
      <c r="M478" s="1">
        <v>9.5299999999999994</v>
      </c>
      <c r="N478" s="1">
        <v>17</v>
      </c>
      <c r="O478" s="8">
        <v>17</v>
      </c>
      <c r="P478" s="17">
        <v>7.2969999999999997</v>
      </c>
      <c r="Q478" s="8">
        <v>166</v>
      </c>
      <c r="R478" s="8">
        <v>5.0999999999999996</v>
      </c>
      <c r="S478" s="5">
        <v>0.53515215110178382</v>
      </c>
      <c r="T478" s="90">
        <f t="shared" si="7"/>
        <v>16.777000000000001</v>
      </c>
    </row>
    <row r="479" spans="1:20" x14ac:dyDescent="0.25">
      <c r="A479" s="1">
        <v>9006</v>
      </c>
      <c r="B479" s="1" t="s">
        <v>29</v>
      </c>
      <c r="C479" s="1" t="s">
        <v>33</v>
      </c>
      <c r="D479" s="15">
        <v>43706</v>
      </c>
      <c r="E479" s="16">
        <v>9</v>
      </c>
      <c r="F479" s="16">
        <v>67</v>
      </c>
      <c r="G479" s="3">
        <v>241</v>
      </c>
      <c r="H479" s="3">
        <v>1274.8000000000002</v>
      </c>
      <c r="I479" s="1">
        <v>6</v>
      </c>
      <c r="J479" s="30">
        <v>1090.1600000000001</v>
      </c>
      <c r="K479" s="1">
        <v>5.18</v>
      </c>
      <c r="L479" s="1">
        <v>6.55</v>
      </c>
      <c r="M479" s="1">
        <v>11.61</v>
      </c>
      <c r="N479" s="1">
        <v>23</v>
      </c>
      <c r="O479" s="8">
        <v>19</v>
      </c>
      <c r="P479" s="17">
        <v>10.433999999999999</v>
      </c>
      <c r="Q479" s="8">
        <v>222</v>
      </c>
      <c r="R479" s="8">
        <v>6.81</v>
      </c>
      <c r="S479" s="5">
        <v>0.58656330749354002</v>
      </c>
      <c r="T479" s="90">
        <f t="shared" si="7"/>
        <v>22.164000000000001</v>
      </c>
    </row>
    <row r="480" spans="1:20" x14ac:dyDescent="0.25">
      <c r="A480" s="1">
        <v>9006</v>
      </c>
      <c r="B480" s="1" t="s">
        <v>29</v>
      </c>
      <c r="C480" s="1" t="s">
        <v>34</v>
      </c>
      <c r="D480" s="15">
        <v>43706</v>
      </c>
      <c r="E480" s="16">
        <v>9</v>
      </c>
      <c r="F480" s="16">
        <v>67</v>
      </c>
      <c r="G480" s="3">
        <v>241</v>
      </c>
      <c r="H480" s="3">
        <v>1274.8000000000002</v>
      </c>
      <c r="I480" s="1">
        <v>4</v>
      </c>
      <c r="J480" s="30">
        <v>601.33000000000004</v>
      </c>
      <c r="K480" s="1">
        <v>2.6</v>
      </c>
      <c r="L480" s="1">
        <v>3.78</v>
      </c>
      <c r="M480" s="1">
        <v>6.41</v>
      </c>
      <c r="N480" s="1">
        <v>19</v>
      </c>
      <c r="O480" s="8">
        <v>12</v>
      </c>
      <c r="P480" s="17">
        <v>6.5659999999999998</v>
      </c>
      <c r="Q480" s="8">
        <v>165</v>
      </c>
      <c r="R480" s="8">
        <v>4.7300000000000004</v>
      </c>
      <c r="S480" s="5">
        <v>0.73790951638065527</v>
      </c>
      <c r="T480" s="90">
        <f t="shared" si="7"/>
        <v>12.946</v>
      </c>
    </row>
    <row r="481" spans="1:26" x14ac:dyDescent="0.25">
      <c r="A481" s="1">
        <v>9009</v>
      </c>
      <c r="B481" s="1" t="s">
        <v>29</v>
      </c>
      <c r="C481" s="1" t="s">
        <v>31</v>
      </c>
      <c r="D481" s="15">
        <v>43706</v>
      </c>
      <c r="E481" s="16">
        <v>9</v>
      </c>
      <c r="F481" s="16">
        <v>67</v>
      </c>
      <c r="G481" s="3">
        <v>241</v>
      </c>
      <c r="H481" s="3">
        <v>1274.8000000000002</v>
      </c>
      <c r="I481" s="1">
        <v>6</v>
      </c>
      <c r="J481" s="30">
        <v>986.5</v>
      </c>
      <c r="K481" s="1">
        <v>5.32</v>
      </c>
      <c r="L481" s="1">
        <v>7.74</v>
      </c>
      <c r="M481" s="1">
        <v>13.03</v>
      </c>
      <c r="N481" s="1">
        <v>17</v>
      </c>
      <c r="O481" s="8">
        <v>13</v>
      </c>
      <c r="P481" s="17">
        <v>5.6059999999999999</v>
      </c>
      <c r="Q481" s="8">
        <v>129</v>
      </c>
      <c r="R481" s="8">
        <v>3.96</v>
      </c>
      <c r="S481" s="5">
        <v>0.30391404451266307</v>
      </c>
      <c r="T481" s="90">
        <f t="shared" si="7"/>
        <v>18.666</v>
      </c>
    </row>
    <row r="482" spans="1:26" x14ac:dyDescent="0.25">
      <c r="A482" s="1">
        <v>9009</v>
      </c>
      <c r="B482" s="1" t="s">
        <v>29</v>
      </c>
      <c r="C482" s="1" t="s">
        <v>32</v>
      </c>
      <c r="D482" s="15">
        <v>43706</v>
      </c>
      <c r="E482" s="16">
        <v>9</v>
      </c>
      <c r="F482" s="16">
        <v>67</v>
      </c>
      <c r="G482" s="3">
        <v>241</v>
      </c>
      <c r="H482" s="3">
        <v>1274.8000000000002</v>
      </c>
      <c r="I482" s="1">
        <v>4</v>
      </c>
      <c r="J482" s="30">
        <v>570.35</v>
      </c>
      <c r="K482" s="1">
        <v>2.39</v>
      </c>
      <c r="L482" s="1">
        <v>4.07</v>
      </c>
      <c r="M482" s="1">
        <v>6.37</v>
      </c>
      <c r="N482" s="1">
        <v>7</v>
      </c>
      <c r="O482" s="8">
        <v>2</v>
      </c>
      <c r="P482" s="17">
        <v>1.2110000000000001</v>
      </c>
      <c r="Q482" s="8">
        <v>26</v>
      </c>
      <c r="R482" s="8">
        <v>0.89</v>
      </c>
      <c r="S482" s="5">
        <v>0.13971742543171115</v>
      </c>
      <c r="T482" s="90">
        <f t="shared" si="7"/>
        <v>7.6710000000000012</v>
      </c>
    </row>
    <row r="483" spans="1:26" x14ac:dyDescent="0.25">
      <c r="A483" s="1">
        <v>9009</v>
      </c>
      <c r="B483" s="1" t="s">
        <v>29</v>
      </c>
      <c r="C483" s="1" t="s">
        <v>34</v>
      </c>
      <c r="D483" s="15">
        <v>43706</v>
      </c>
      <c r="E483" s="16">
        <v>9</v>
      </c>
      <c r="F483" s="16">
        <v>67</v>
      </c>
      <c r="G483" s="3">
        <v>241</v>
      </c>
      <c r="H483" s="3">
        <v>1274.8000000000002</v>
      </c>
      <c r="I483" s="1">
        <v>6</v>
      </c>
      <c r="J483" s="30">
        <v>1245.07</v>
      </c>
      <c r="K483" s="1">
        <v>5.66</v>
      </c>
      <c r="L483" s="1">
        <v>8.1999999999999993</v>
      </c>
      <c r="M483" s="1">
        <v>13.91</v>
      </c>
      <c r="N483" s="1">
        <v>20</v>
      </c>
      <c r="O483" s="8">
        <v>13</v>
      </c>
      <c r="P483" s="17">
        <v>7.7969999999999997</v>
      </c>
      <c r="Q483" s="8">
        <v>168</v>
      </c>
      <c r="R483" s="8">
        <v>5.38</v>
      </c>
      <c r="S483" s="5">
        <v>0.38677210639827458</v>
      </c>
      <c r="T483" s="90">
        <f t="shared" si="7"/>
        <v>21.657</v>
      </c>
    </row>
    <row r="484" spans="1:26" x14ac:dyDescent="0.25">
      <c r="A484" s="1">
        <v>9009</v>
      </c>
      <c r="B484" s="1" t="s">
        <v>29</v>
      </c>
      <c r="C484" s="1" t="s">
        <v>35</v>
      </c>
      <c r="D484" s="15">
        <v>43706</v>
      </c>
      <c r="E484" s="16">
        <v>9</v>
      </c>
      <c r="F484" s="16">
        <v>67</v>
      </c>
      <c r="G484" s="3">
        <v>241</v>
      </c>
      <c r="H484" s="3">
        <v>1274.8000000000002</v>
      </c>
      <c r="I484" s="1">
        <v>5</v>
      </c>
      <c r="J484" s="30">
        <v>1156.5999999999999</v>
      </c>
      <c r="K484" s="1">
        <v>6.58</v>
      </c>
      <c r="L484" s="1">
        <v>7.95</v>
      </c>
      <c r="M484" s="1">
        <v>14.53</v>
      </c>
      <c r="N484" s="1">
        <v>18</v>
      </c>
      <c r="O484" s="8">
        <v>14</v>
      </c>
      <c r="P484" s="17">
        <v>8.8970000000000002</v>
      </c>
      <c r="Q484" s="8">
        <v>198</v>
      </c>
      <c r="R484" s="8">
        <v>6.36</v>
      </c>
      <c r="S484" s="5">
        <v>0.43771507226428086</v>
      </c>
      <c r="T484" s="90">
        <f t="shared" si="7"/>
        <v>23.427</v>
      </c>
    </row>
    <row r="485" spans="1:26" x14ac:dyDescent="0.25">
      <c r="A485" s="1">
        <v>9004</v>
      </c>
      <c r="B485" s="1" t="s">
        <v>30</v>
      </c>
      <c r="C485" s="1" t="s">
        <v>31</v>
      </c>
      <c r="D485" s="15">
        <v>43706</v>
      </c>
      <c r="E485" s="16">
        <v>9</v>
      </c>
      <c r="F485" s="16">
        <v>67</v>
      </c>
      <c r="G485" s="3">
        <v>241</v>
      </c>
      <c r="H485" s="3">
        <v>1274.8000000000002</v>
      </c>
      <c r="I485" s="1">
        <v>6</v>
      </c>
      <c r="J485" s="30">
        <v>1219.49</v>
      </c>
      <c r="K485" s="1">
        <v>5.6</v>
      </c>
      <c r="L485" s="1">
        <v>6.07</v>
      </c>
      <c r="M485" s="1">
        <v>11.62</v>
      </c>
      <c r="N485" s="1">
        <v>21</v>
      </c>
      <c r="O485" s="8">
        <v>19</v>
      </c>
      <c r="P485" s="17">
        <v>10.551</v>
      </c>
      <c r="Q485" s="8">
        <v>196</v>
      </c>
      <c r="R485" s="8">
        <v>7.72</v>
      </c>
      <c r="S485" s="5">
        <v>0.66437177280550774</v>
      </c>
      <c r="T485" s="90">
        <f t="shared" si="7"/>
        <v>22.221</v>
      </c>
    </row>
    <row r="486" spans="1:26" x14ac:dyDescent="0.25">
      <c r="A486" s="1">
        <v>9004</v>
      </c>
      <c r="B486" s="1" t="s">
        <v>30</v>
      </c>
      <c r="C486" s="1" t="s">
        <v>32</v>
      </c>
      <c r="D486" s="15">
        <v>43706</v>
      </c>
      <c r="E486" s="16">
        <v>9</v>
      </c>
      <c r="F486" s="16">
        <v>67</v>
      </c>
      <c r="G486" s="3">
        <v>241</v>
      </c>
      <c r="H486" s="3">
        <v>1274.8000000000002</v>
      </c>
      <c r="I486" s="1">
        <v>5</v>
      </c>
      <c r="J486" s="30">
        <v>974.04</v>
      </c>
      <c r="K486" s="1">
        <v>4.53</v>
      </c>
      <c r="L486" s="1">
        <v>5.23</v>
      </c>
      <c r="M486" s="1">
        <v>9.69</v>
      </c>
      <c r="N486" s="1">
        <v>8</v>
      </c>
      <c r="O486" s="8">
        <v>17</v>
      </c>
      <c r="P486" s="17">
        <v>7.91</v>
      </c>
      <c r="Q486" s="8">
        <v>145</v>
      </c>
      <c r="R486" s="8">
        <v>5.63</v>
      </c>
      <c r="S486" s="5">
        <v>0.58101135190918474</v>
      </c>
      <c r="T486" s="90">
        <f t="shared" si="7"/>
        <v>17.670000000000002</v>
      </c>
    </row>
    <row r="487" spans="1:26" x14ac:dyDescent="0.25">
      <c r="A487" s="1">
        <v>9004</v>
      </c>
      <c r="B487" s="1" t="s">
        <v>30</v>
      </c>
      <c r="C487" s="1" t="s">
        <v>33</v>
      </c>
      <c r="D487" s="15">
        <v>43706</v>
      </c>
      <c r="E487" s="16">
        <v>9</v>
      </c>
      <c r="F487" s="16">
        <v>67</v>
      </c>
      <c r="G487" s="3">
        <v>241</v>
      </c>
      <c r="H487" s="3">
        <v>1274.8000000000002</v>
      </c>
      <c r="I487" s="1">
        <v>6</v>
      </c>
      <c r="J487" s="30">
        <v>1193.6300000000001</v>
      </c>
      <c r="K487" s="1">
        <v>6.18</v>
      </c>
      <c r="L487" s="1">
        <v>5.9</v>
      </c>
      <c r="M487" s="1">
        <v>11.96</v>
      </c>
      <c r="N487" s="1">
        <v>10</v>
      </c>
      <c r="O487" s="8">
        <v>9</v>
      </c>
      <c r="P487" s="17">
        <v>5.0609999999999999</v>
      </c>
      <c r="Q487" s="8">
        <v>92</v>
      </c>
      <c r="R487" s="8">
        <v>3.68</v>
      </c>
      <c r="S487" s="5">
        <v>0.30769230769230771</v>
      </c>
      <c r="T487" s="90">
        <f t="shared" si="7"/>
        <v>17.140999999999998</v>
      </c>
    </row>
    <row r="488" spans="1:26" x14ac:dyDescent="0.25">
      <c r="A488" s="1">
        <v>9004</v>
      </c>
      <c r="B488" s="1" t="s">
        <v>30</v>
      </c>
      <c r="C488" s="1" t="s">
        <v>34</v>
      </c>
      <c r="D488" s="15">
        <v>43706</v>
      </c>
      <c r="E488" s="16">
        <v>9</v>
      </c>
      <c r="F488" s="16">
        <v>67</v>
      </c>
      <c r="G488" s="3">
        <v>241</v>
      </c>
      <c r="H488" s="3">
        <v>1274.8000000000002</v>
      </c>
      <c r="I488" s="1">
        <v>7</v>
      </c>
      <c r="J488" s="30">
        <v>1368.97</v>
      </c>
      <c r="K488" s="1">
        <v>6.09</v>
      </c>
      <c r="L488" s="1">
        <v>6.28</v>
      </c>
      <c r="M488" s="1">
        <v>12.46</v>
      </c>
      <c r="N488" s="1">
        <v>19</v>
      </c>
      <c r="O488" s="8">
        <v>17</v>
      </c>
      <c r="P488" s="17">
        <v>10.15</v>
      </c>
      <c r="Q488" s="8">
        <v>176</v>
      </c>
      <c r="R488" s="8">
        <v>7.32</v>
      </c>
      <c r="S488" s="5">
        <v>0.5874799357945425</v>
      </c>
      <c r="T488" s="90">
        <f t="shared" si="7"/>
        <v>22.520000000000003</v>
      </c>
    </row>
    <row r="489" spans="1:26" x14ac:dyDescent="0.25">
      <c r="A489" s="1">
        <v>9004</v>
      </c>
      <c r="B489" s="1" t="s">
        <v>30</v>
      </c>
      <c r="C489" s="1" t="s">
        <v>35</v>
      </c>
      <c r="D489" s="15">
        <v>43706</v>
      </c>
      <c r="E489" s="16">
        <v>9</v>
      </c>
      <c r="F489" s="16">
        <v>67</v>
      </c>
      <c r="G489" s="3">
        <v>241</v>
      </c>
      <c r="H489" s="3">
        <v>1274.8000000000002</v>
      </c>
      <c r="I489" s="1">
        <v>5</v>
      </c>
      <c r="J489" s="30">
        <v>834.86</v>
      </c>
      <c r="K489" s="1">
        <v>2.41</v>
      </c>
      <c r="L489" s="1">
        <v>5.87</v>
      </c>
      <c r="M489" s="1">
        <v>8.24</v>
      </c>
      <c r="N489" s="1">
        <v>9</v>
      </c>
      <c r="O489" s="8">
        <v>5</v>
      </c>
      <c r="P489" s="17">
        <v>2.2610000000000001</v>
      </c>
      <c r="Q489" s="8">
        <v>49</v>
      </c>
      <c r="R489" s="8">
        <v>1.68</v>
      </c>
      <c r="S489" s="5">
        <v>0.20388349514563106</v>
      </c>
      <c r="T489" s="90">
        <f t="shared" si="7"/>
        <v>10.541</v>
      </c>
    </row>
    <row r="490" spans="1:26" x14ac:dyDescent="0.25">
      <c r="A490" s="1">
        <v>9005</v>
      </c>
      <c r="B490" s="1" t="s">
        <v>30</v>
      </c>
      <c r="C490" s="1" t="s">
        <v>31</v>
      </c>
      <c r="D490" s="15">
        <v>43706</v>
      </c>
      <c r="E490" s="16">
        <v>9</v>
      </c>
      <c r="F490" s="16">
        <v>67</v>
      </c>
      <c r="G490" s="3">
        <v>241</v>
      </c>
      <c r="H490" s="3">
        <v>1274.8000000000002</v>
      </c>
      <c r="I490" s="1">
        <v>7</v>
      </c>
      <c r="J490" s="30">
        <v>1220.03</v>
      </c>
      <c r="K490" s="1">
        <v>5.43</v>
      </c>
      <c r="L490" s="1">
        <v>5.97</v>
      </c>
      <c r="M490" s="1">
        <v>11.38</v>
      </c>
      <c r="N490" s="1">
        <v>24</v>
      </c>
      <c r="O490" s="8">
        <v>15</v>
      </c>
      <c r="P490" s="17">
        <v>10.167999999999999</v>
      </c>
      <c r="Q490" s="8">
        <v>223</v>
      </c>
      <c r="R490" s="8">
        <v>6.97</v>
      </c>
      <c r="S490" s="5">
        <v>0.61247803163444636</v>
      </c>
      <c r="T490" s="90">
        <f t="shared" si="7"/>
        <v>21.567999999999998</v>
      </c>
    </row>
    <row r="491" spans="1:26" x14ac:dyDescent="0.25">
      <c r="A491" s="1">
        <v>9005</v>
      </c>
      <c r="B491" s="1" t="s">
        <v>30</v>
      </c>
      <c r="C491" s="1" t="s">
        <v>32</v>
      </c>
      <c r="D491" s="15">
        <v>43706</v>
      </c>
      <c r="E491" s="16">
        <v>9</v>
      </c>
      <c r="F491" s="16">
        <v>67</v>
      </c>
      <c r="G491" s="3">
        <v>241</v>
      </c>
      <c r="H491" s="3">
        <v>1274.8000000000002</v>
      </c>
      <c r="I491" s="1">
        <v>6</v>
      </c>
      <c r="J491" s="30">
        <v>1010.8</v>
      </c>
      <c r="K491" s="1">
        <v>5.97</v>
      </c>
      <c r="L491" s="1">
        <v>4.7699999999999996</v>
      </c>
      <c r="M491" s="1">
        <v>10.72</v>
      </c>
      <c r="N491" s="1">
        <v>18</v>
      </c>
      <c r="O491" s="8">
        <v>15</v>
      </c>
      <c r="P491" s="17">
        <v>9.1020000000000003</v>
      </c>
      <c r="Q491" s="8">
        <v>194</v>
      </c>
      <c r="R491" s="8">
        <v>6.56</v>
      </c>
      <c r="S491" s="5">
        <v>0.61194029850746257</v>
      </c>
      <c r="T491" s="90">
        <f t="shared" si="7"/>
        <v>19.841999999999999</v>
      </c>
      <c r="V491"/>
      <c r="W491"/>
      <c r="X491"/>
      <c r="Y491"/>
      <c r="Z491"/>
    </row>
    <row r="492" spans="1:26" x14ac:dyDescent="0.25">
      <c r="A492" s="1">
        <v>9005</v>
      </c>
      <c r="B492" s="1" t="s">
        <v>30</v>
      </c>
      <c r="C492" s="1" t="s">
        <v>33</v>
      </c>
      <c r="D492" s="15">
        <v>43706</v>
      </c>
      <c r="E492" s="16">
        <v>9</v>
      </c>
      <c r="F492" s="16">
        <v>67</v>
      </c>
      <c r="G492" s="3">
        <v>241</v>
      </c>
      <c r="H492" s="3">
        <v>1274.8000000000002</v>
      </c>
      <c r="I492" s="1">
        <v>5</v>
      </c>
      <c r="J492" s="30">
        <v>1334.23</v>
      </c>
      <c r="K492" s="1">
        <v>5.63</v>
      </c>
      <c r="L492" s="1">
        <v>8.89</v>
      </c>
      <c r="M492" s="1">
        <v>14.61</v>
      </c>
      <c r="N492" s="1">
        <v>22</v>
      </c>
      <c r="O492" s="8">
        <v>10</v>
      </c>
      <c r="P492" s="17">
        <v>5.8780000000000001</v>
      </c>
      <c r="Q492" s="8">
        <v>119</v>
      </c>
      <c r="R492" s="8">
        <v>4.32</v>
      </c>
      <c r="S492" s="5">
        <v>0.29568788501026699</v>
      </c>
      <c r="T492" s="90">
        <f t="shared" si="7"/>
        <v>20.398</v>
      </c>
      <c r="V492"/>
      <c r="W492"/>
      <c r="X492"/>
      <c r="Y492"/>
      <c r="Z492"/>
    </row>
    <row r="493" spans="1:26" x14ac:dyDescent="0.25">
      <c r="A493" s="1">
        <v>9005</v>
      </c>
      <c r="B493" s="1" t="s">
        <v>30</v>
      </c>
      <c r="C493" s="1" t="s">
        <v>34</v>
      </c>
      <c r="D493" s="15">
        <v>43706</v>
      </c>
      <c r="E493" s="16">
        <v>9</v>
      </c>
      <c r="F493" s="16">
        <v>67</v>
      </c>
      <c r="G493" s="3">
        <v>241</v>
      </c>
      <c r="H493" s="3">
        <v>1274.8000000000002</v>
      </c>
      <c r="I493" s="1">
        <v>5</v>
      </c>
      <c r="J493" s="30">
        <v>750.35</v>
      </c>
      <c r="K493" s="1">
        <v>3.58</v>
      </c>
      <c r="L493" s="1">
        <v>4.99</v>
      </c>
      <c r="M493" s="1">
        <v>8.68</v>
      </c>
      <c r="N493" s="1">
        <v>21</v>
      </c>
      <c r="O493" s="8">
        <v>11</v>
      </c>
      <c r="P493" s="17">
        <v>7.532</v>
      </c>
      <c r="Q493" s="8">
        <v>185</v>
      </c>
      <c r="R493" s="8">
        <v>5.46</v>
      </c>
      <c r="S493" s="5">
        <v>0.62903225806451613</v>
      </c>
      <c r="T493" s="90">
        <f t="shared" si="7"/>
        <v>16.102</v>
      </c>
      <c r="V493"/>
      <c r="W493"/>
      <c r="X493"/>
      <c r="Y493"/>
      <c r="Z493"/>
    </row>
    <row r="494" spans="1:26" x14ac:dyDescent="0.25">
      <c r="A494" s="1">
        <v>9005</v>
      </c>
      <c r="B494" s="1" t="s">
        <v>30</v>
      </c>
      <c r="C494" s="1" t="s">
        <v>35</v>
      </c>
      <c r="D494" s="15">
        <v>43706</v>
      </c>
      <c r="E494" s="16">
        <v>9</v>
      </c>
      <c r="F494" s="16">
        <v>67</v>
      </c>
      <c r="G494" s="3">
        <v>241</v>
      </c>
      <c r="H494" s="3">
        <v>1274.8000000000002</v>
      </c>
      <c r="I494" s="1">
        <v>3</v>
      </c>
      <c r="J494" s="30">
        <v>653.87</v>
      </c>
      <c r="K494" s="1">
        <v>2.87</v>
      </c>
      <c r="L494" s="1">
        <v>5.4</v>
      </c>
      <c r="M494" s="1">
        <v>8.36</v>
      </c>
      <c r="N494" s="1">
        <v>15</v>
      </c>
      <c r="O494" s="8">
        <v>9</v>
      </c>
      <c r="P494" s="17">
        <v>4.3490000000000002</v>
      </c>
      <c r="Q494" s="8">
        <v>98</v>
      </c>
      <c r="R494" s="8">
        <v>3.13</v>
      </c>
      <c r="S494" s="5">
        <v>0.37440191387559812</v>
      </c>
      <c r="T494" s="90">
        <f t="shared" si="7"/>
        <v>12.619</v>
      </c>
      <c r="V494"/>
      <c r="W494"/>
      <c r="X494"/>
      <c r="Y494"/>
      <c r="Z494"/>
    </row>
    <row r="495" spans="1:26" x14ac:dyDescent="0.25">
      <c r="A495" s="1">
        <v>9011</v>
      </c>
      <c r="B495" s="1" t="s">
        <v>30</v>
      </c>
      <c r="C495" s="1" t="s">
        <v>31</v>
      </c>
      <c r="D495" s="15">
        <v>43706</v>
      </c>
      <c r="E495" s="16">
        <v>9</v>
      </c>
      <c r="F495" s="16">
        <v>67</v>
      </c>
      <c r="G495" s="3">
        <v>241</v>
      </c>
      <c r="H495" s="3">
        <v>1274.8000000000002</v>
      </c>
      <c r="I495" s="1">
        <v>4</v>
      </c>
      <c r="J495" s="30">
        <v>821.02</v>
      </c>
      <c r="K495" s="1">
        <v>2.88</v>
      </c>
      <c r="L495" s="1">
        <v>4.74</v>
      </c>
      <c r="M495" s="1">
        <v>7.65</v>
      </c>
      <c r="N495" s="14">
        <v>9</v>
      </c>
      <c r="O495" s="18">
        <v>7</v>
      </c>
      <c r="P495" s="17">
        <v>4.2240000000000002</v>
      </c>
      <c r="Q495" s="8">
        <v>86</v>
      </c>
      <c r="R495" s="8">
        <v>3.14</v>
      </c>
      <c r="S495" s="5">
        <v>0.41045751633986927</v>
      </c>
      <c r="T495" s="90">
        <f t="shared" si="7"/>
        <v>11.844000000000001</v>
      </c>
      <c r="V495"/>
      <c r="W495"/>
      <c r="X495"/>
      <c r="Y495"/>
      <c r="Z495"/>
    </row>
    <row r="496" spans="1:26" x14ac:dyDescent="0.25">
      <c r="A496" s="1">
        <v>9011</v>
      </c>
      <c r="B496" s="1" t="s">
        <v>30</v>
      </c>
      <c r="C496" s="1" t="s">
        <v>32</v>
      </c>
      <c r="D496" s="15">
        <v>43706</v>
      </c>
      <c r="E496" s="16">
        <v>9</v>
      </c>
      <c r="F496" s="16">
        <v>67</v>
      </c>
      <c r="G496" s="3">
        <v>241</v>
      </c>
      <c r="H496" s="3">
        <v>1274.8000000000002</v>
      </c>
      <c r="I496" s="1">
        <v>5</v>
      </c>
      <c r="J496" s="30">
        <v>1047.76</v>
      </c>
      <c r="K496" s="1">
        <v>4.9400000000000004</v>
      </c>
      <c r="L496" s="1">
        <v>8.6999999999999993</v>
      </c>
      <c r="M496" s="1">
        <v>13.58</v>
      </c>
      <c r="N496" s="1">
        <v>26</v>
      </c>
      <c r="O496" s="8">
        <v>13</v>
      </c>
      <c r="P496" s="17">
        <v>8.6989999999999998</v>
      </c>
      <c r="Q496" s="8">
        <v>174</v>
      </c>
      <c r="R496" s="8">
        <v>6.44</v>
      </c>
      <c r="S496" s="5">
        <v>0.47422680412371138</v>
      </c>
      <c r="T496" s="90">
        <f t="shared" si="7"/>
        <v>22.338999999999999</v>
      </c>
      <c r="V496"/>
      <c r="W496"/>
      <c r="X496"/>
      <c r="Y496"/>
      <c r="Z496"/>
    </row>
    <row r="497" spans="1:26" x14ac:dyDescent="0.25">
      <c r="A497" s="1">
        <v>9011</v>
      </c>
      <c r="B497" s="1" t="s">
        <v>30</v>
      </c>
      <c r="C497" s="1" t="s">
        <v>33</v>
      </c>
      <c r="D497" s="15">
        <v>43706</v>
      </c>
      <c r="E497" s="16">
        <v>9</v>
      </c>
      <c r="F497" s="16">
        <v>67</v>
      </c>
      <c r="G497" s="3">
        <v>241</v>
      </c>
      <c r="H497" s="3">
        <v>1274.8000000000002</v>
      </c>
      <c r="I497" s="1">
        <v>5</v>
      </c>
      <c r="J497" s="30">
        <v>1363.47</v>
      </c>
      <c r="K497" s="1">
        <v>5.23</v>
      </c>
      <c r="L497" s="1">
        <v>9.1</v>
      </c>
      <c r="M497" s="1">
        <v>14.42</v>
      </c>
      <c r="N497" s="1">
        <v>24</v>
      </c>
      <c r="O497" s="8">
        <v>14</v>
      </c>
      <c r="P497" s="17">
        <v>8.032</v>
      </c>
      <c r="Q497" s="8">
        <v>171</v>
      </c>
      <c r="R497" s="8">
        <v>6.1</v>
      </c>
      <c r="S497" s="5">
        <v>0.42302357836338417</v>
      </c>
      <c r="T497" s="90">
        <f t="shared" si="7"/>
        <v>22.362000000000002</v>
      </c>
      <c r="V497"/>
      <c r="W497"/>
      <c r="X497"/>
      <c r="Y497"/>
      <c r="Z497"/>
    </row>
    <row r="498" spans="1:26" x14ac:dyDescent="0.25">
      <c r="A498" s="1">
        <v>9011</v>
      </c>
      <c r="B498" s="1" t="s">
        <v>30</v>
      </c>
      <c r="C498" s="1" t="s">
        <v>34</v>
      </c>
      <c r="D498" s="15">
        <v>43706</v>
      </c>
      <c r="E498" s="16">
        <v>9</v>
      </c>
      <c r="F498" s="16">
        <v>67</v>
      </c>
      <c r="G498" s="3">
        <v>241</v>
      </c>
      <c r="H498" s="3">
        <v>1274.8000000000002</v>
      </c>
      <c r="I498" s="1">
        <v>5</v>
      </c>
      <c r="J498" s="30">
        <v>1269.51</v>
      </c>
      <c r="K498" s="1">
        <v>5.34</v>
      </c>
      <c r="L498" s="1">
        <v>8.3000000000000007</v>
      </c>
      <c r="M498" s="1">
        <v>13.7</v>
      </c>
      <c r="N498" s="1">
        <v>21</v>
      </c>
      <c r="O498" s="8">
        <v>16</v>
      </c>
      <c r="P498" s="17">
        <v>5.1909999999999998</v>
      </c>
      <c r="Q498" s="8">
        <v>92</v>
      </c>
      <c r="R498" s="8">
        <v>3.67</v>
      </c>
      <c r="S498" s="5">
        <v>0.26788321167883211</v>
      </c>
      <c r="T498" s="90">
        <f t="shared" si="7"/>
        <v>18.831</v>
      </c>
      <c r="V498"/>
      <c r="W498"/>
      <c r="X498"/>
      <c r="Y498"/>
      <c r="Z498"/>
    </row>
    <row r="499" spans="1:26" x14ac:dyDescent="0.25">
      <c r="A499" s="9">
        <v>9001</v>
      </c>
      <c r="B499" s="1" t="s">
        <v>23</v>
      </c>
      <c r="C499" s="9" t="s">
        <v>31</v>
      </c>
      <c r="D499" s="20">
        <v>43717</v>
      </c>
      <c r="E499" s="21">
        <v>10</v>
      </c>
      <c r="F499" s="21">
        <v>77</v>
      </c>
      <c r="G499" s="3">
        <v>252</v>
      </c>
      <c r="H499" s="3">
        <v>1470.4000000000005</v>
      </c>
      <c r="I499" s="9">
        <v>8</v>
      </c>
      <c r="J499" s="5">
        <v>988.02</v>
      </c>
      <c r="K499" s="9">
        <v>4.82</v>
      </c>
      <c r="L499" s="1">
        <v>6.0299999999999994</v>
      </c>
      <c r="M499" s="9">
        <v>10.85</v>
      </c>
      <c r="N499" s="9">
        <v>8</v>
      </c>
      <c r="O499" s="8">
        <v>7</v>
      </c>
      <c r="P499" s="8">
        <v>2.66</v>
      </c>
      <c r="Q499" s="9">
        <v>59</v>
      </c>
      <c r="R499" s="9">
        <v>1.5499999999999998</v>
      </c>
      <c r="S499" s="5">
        <v>0.14285714285714285</v>
      </c>
      <c r="T499" s="90">
        <f t="shared" si="7"/>
        <v>13.51</v>
      </c>
      <c r="V499"/>
      <c r="W499"/>
      <c r="X499"/>
      <c r="Y499"/>
      <c r="Z499"/>
    </row>
    <row r="500" spans="1:26" x14ac:dyDescent="0.25">
      <c r="A500" s="9">
        <v>9001</v>
      </c>
      <c r="B500" s="1" t="s">
        <v>23</v>
      </c>
      <c r="C500" s="9" t="s">
        <v>32</v>
      </c>
      <c r="D500" s="20">
        <v>43717</v>
      </c>
      <c r="E500" s="21">
        <v>10</v>
      </c>
      <c r="F500" s="21">
        <v>77</v>
      </c>
      <c r="G500" s="3">
        <v>252</v>
      </c>
      <c r="H500" s="3">
        <v>1470.4000000000005</v>
      </c>
      <c r="I500" s="9">
        <v>9</v>
      </c>
      <c r="J500" s="5">
        <v>1014.93</v>
      </c>
      <c r="K500" s="9">
        <v>5.78</v>
      </c>
      <c r="L500" s="1">
        <v>6.63</v>
      </c>
      <c r="M500" s="9">
        <v>12.41</v>
      </c>
      <c r="N500" s="9">
        <v>18</v>
      </c>
      <c r="O500" s="8">
        <v>12</v>
      </c>
      <c r="P500" s="8">
        <v>4.8499999999999996</v>
      </c>
      <c r="Q500" s="9">
        <v>112</v>
      </c>
      <c r="R500" s="9">
        <v>3.57</v>
      </c>
      <c r="S500" s="5">
        <v>0.28767123287671231</v>
      </c>
      <c r="T500" s="90">
        <f t="shared" si="7"/>
        <v>17.259999999999998</v>
      </c>
      <c r="V500"/>
      <c r="W500"/>
      <c r="X500"/>
      <c r="Y500"/>
      <c r="Z500"/>
    </row>
    <row r="501" spans="1:26" x14ac:dyDescent="0.25">
      <c r="A501" s="9">
        <v>9001</v>
      </c>
      <c r="B501" s="1" t="s">
        <v>23</v>
      </c>
      <c r="C501" s="9" t="s">
        <v>33</v>
      </c>
      <c r="D501" s="20">
        <v>43717</v>
      </c>
      <c r="E501" s="21">
        <v>10</v>
      </c>
      <c r="F501" s="21">
        <v>77</v>
      </c>
      <c r="G501" s="3">
        <v>252</v>
      </c>
      <c r="H501" s="3">
        <v>1470.4000000000005</v>
      </c>
      <c r="I501" s="9">
        <v>4</v>
      </c>
      <c r="J501" s="5">
        <v>594.22</v>
      </c>
      <c r="K501" s="9">
        <v>3.46</v>
      </c>
      <c r="L501" s="1">
        <v>6.9300000000000006</v>
      </c>
      <c r="M501" s="9">
        <v>10.39</v>
      </c>
      <c r="N501" s="9">
        <v>15</v>
      </c>
      <c r="O501" s="8">
        <v>15</v>
      </c>
      <c r="P501" s="8">
        <v>7.96</v>
      </c>
      <c r="Q501" s="9">
        <v>159</v>
      </c>
      <c r="R501" s="9">
        <v>6.0299999999999994</v>
      </c>
      <c r="S501" s="5">
        <v>0.58036573628488919</v>
      </c>
      <c r="T501" s="90">
        <f t="shared" si="7"/>
        <v>18.350000000000001</v>
      </c>
      <c r="V501"/>
      <c r="W501"/>
      <c r="X501"/>
      <c r="Y501"/>
      <c r="Z501"/>
    </row>
    <row r="502" spans="1:26" x14ac:dyDescent="0.25">
      <c r="A502" s="9">
        <v>9001</v>
      </c>
      <c r="B502" s="1" t="s">
        <v>23</v>
      </c>
      <c r="C502" s="9" t="s">
        <v>35</v>
      </c>
      <c r="D502" s="20">
        <v>43717</v>
      </c>
      <c r="E502" s="21">
        <v>10</v>
      </c>
      <c r="F502" s="21">
        <v>77</v>
      </c>
      <c r="G502" s="3">
        <v>252</v>
      </c>
      <c r="H502" s="3">
        <v>1470.4000000000005</v>
      </c>
      <c r="I502" s="9">
        <v>6</v>
      </c>
      <c r="J502" s="5">
        <v>987.11</v>
      </c>
      <c r="K502" s="9">
        <v>5.33</v>
      </c>
      <c r="L502" s="1">
        <v>7.8000000000000007</v>
      </c>
      <c r="M502" s="9">
        <v>13.13</v>
      </c>
      <c r="N502" s="9">
        <v>16</v>
      </c>
      <c r="O502" s="8">
        <v>15</v>
      </c>
      <c r="P502" s="8">
        <v>6.66</v>
      </c>
      <c r="Q502" s="9">
        <v>139</v>
      </c>
      <c r="R502" s="9">
        <v>5.05</v>
      </c>
      <c r="S502" s="5">
        <v>0.38461538461538458</v>
      </c>
      <c r="T502" s="90">
        <f t="shared" si="7"/>
        <v>19.79</v>
      </c>
      <c r="V502"/>
      <c r="W502"/>
      <c r="X502"/>
      <c r="Y502"/>
      <c r="Z502"/>
    </row>
    <row r="503" spans="1:26" x14ac:dyDescent="0.25">
      <c r="A503" s="9">
        <v>9008</v>
      </c>
      <c r="B503" s="1" t="s">
        <v>23</v>
      </c>
      <c r="C503" s="9" t="s">
        <v>31</v>
      </c>
      <c r="D503" s="20">
        <v>43717</v>
      </c>
      <c r="E503" s="21">
        <v>10</v>
      </c>
      <c r="F503" s="21">
        <v>77</v>
      </c>
      <c r="G503" s="3">
        <v>252</v>
      </c>
      <c r="H503" s="3">
        <v>1470.4000000000005</v>
      </c>
      <c r="I503" s="9">
        <v>4</v>
      </c>
      <c r="J503" s="5">
        <v>835.3</v>
      </c>
      <c r="K503" s="9">
        <v>5.17</v>
      </c>
      <c r="L503" s="1">
        <v>9.06</v>
      </c>
      <c r="M503" s="9">
        <v>14.23</v>
      </c>
      <c r="N503" s="9">
        <v>12</v>
      </c>
      <c r="O503" s="8">
        <v>12</v>
      </c>
      <c r="P503" s="8">
        <v>4.6900000000000004</v>
      </c>
      <c r="Q503" s="9">
        <v>100</v>
      </c>
      <c r="R503" s="9">
        <v>3.41</v>
      </c>
      <c r="S503" s="5">
        <v>0.23963457484188336</v>
      </c>
      <c r="T503" s="90">
        <f t="shared" si="7"/>
        <v>18.920000000000002</v>
      </c>
      <c r="V503"/>
      <c r="W503"/>
      <c r="X503"/>
      <c r="Y503"/>
      <c r="Z503"/>
    </row>
    <row r="504" spans="1:26" x14ac:dyDescent="0.25">
      <c r="A504" s="9">
        <v>9008</v>
      </c>
      <c r="B504" s="1" t="s">
        <v>23</v>
      </c>
      <c r="C504" s="9" t="s">
        <v>32</v>
      </c>
      <c r="D504" s="20">
        <v>43717</v>
      </c>
      <c r="E504" s="21">
        <v>10</v>
      </c>
      <c r="F504" s="21">
        <v>77</v>
      </c>
      <c r="G504" s="3">
        <v>252</v>
      </c>
      <c r="H504" s="3">
        <v>1470.4000000000005</v>
      </c>
      <c r="I504" s="9">
        <v>6</v>
      </c>
      <c r="J504" s="5">
        <v>909.41</v>
      </c>
      <c r="K504" s="9">
        <v>5.64</v>
      </c>
      <c r="L504" s="1">
        <v>7.5000000000000009</v>
      </c>
      <c r="M504" s="9">
        <v>13.14</v>
      </c>
      <c r="N504" s="9">
        <v>16</v>
      </c>
      <c r="O504" s="8">
        <v>5</v>
      </c>
      <c r="P504" s="8">
        <v>2.8</v>
      </c>
      <c r="Q504" s="9">
        <v>57</v>
      </c>
      <c r="R504" s="9">
        <v>2.1</v>
      </c>
      <c r="S504" s="5">
        <v>0.15981735159817351</v>
      </c>
      <c r="T504" s="90">
        <f t="shared" si="7"/>
        <v>15.940000000000001</v>
      </c>
      <c r="V504"/>
      <c r="W504"/>
      <c r="X504"/>
      <c r="Y504"/>
      <c r="Z504"/>
    </row>
    <row r="505" spans="1:26" x14ac:dyDescent="0.25">
      <c r="A505" s="9">
        <v>9008</v>
      </c>
      <c r="B505" s="1" t="s">
        <v>23</v>
      </c>
      <c r="C505" s="9" t="s">
        <v>33</v>
      </c>
      <c r="D505" s="20">
        <v>43717</v>
      </c>
      <c r="E505" s="21">
        <v>10</v>
      </c>
      <c r="F505" s="21">
        <v>77</v>
      </c>
      <c r="G505" s="3">
        <v>252</v>
      </c>
      <c r="H505" s="3">
        <v>1470.4000000000005</v>
      </c>
      <c r="I505" s="9">
        <v>5</v>
      </c>
      <c r="J505" s="5">
        <v>919.04</v>
      </c>
      <c r="K505" s="9">
        <v>4.54</v>
      </c>
      <c r="L505" s="1">
        <v>7.71</v>
      </c>
      <c r="M505" s="9">
        <v>12.25</v>
      </c>
      <c r="N505" s="9">
        <v>6</v>
      </c>
      <c r="O505" s="8">
        <v>14</v>
      </c>
      <c r="P505" s="8">
        <v>5.8999999999999995</v>
      </c>
      <c r="Q505" s="9">
        <v>117</v>
      </c>
      <c r="R505" s="9">
        <v>4.1500000000000004</v>
      </c>
      <c r="S505" s="5">
        <v>0.33877551020408164</v>
      </c>
      <c r="T505" s="90">
        <f t="shared" si="7"/>
        <v>18.149999999999999</v>
      </c>
      <c r="V505"/>
      <c r="W505"/>
      <c r="X505"/>
      <c r="Y505"/>
      <c r="Z505"/>
    </row>
    <row r="506" spans="1:26" x14ac:dyDescent="0.25">
      <c r="A506" s="9">
        <v>9008</v>
      </c>
      <c r="B506" s="1" t="s">
        <v>23</v>
      </c>
      <c r="C506" s="9" t="s">
        <v>34</v>
      </c>
      <c r="D506" s="20">
        <v>43717</v>
      </c>
      <c r="E506" s="21">
        <v>10</v>
      </c>
      <c r="F506" s="21">
        <v>77</v>
      </c>
      <c r="G506" s="3">
        <v>252</v>
      </c>
      <c r="H506" s="3">
        <v>1470.4000000000005</v>
      </c>
      <c r="I506" s="9">
        <v>7</v>
      </c>
      <c r="J506" s="5">
        <v>1230.18</v>
      </c>
      <c r="K506" s="9">
        <v>8.41</v>
      </c>
      <c r="L506" s="1">
        <v>8.5599999999999987</v>
      </c>
      <c r="M506" s="9">
        <v>16.97</v>
      </c>
      <c r="N506" s="9">
        <v>33</v>
      </c>
      <c r="O506" s="8">
        <v>26</v>
      </c>
      <c r="P506" s="8">
        <v>11.739999999999998</v>
      </c>
      <c r="Q506" s="9">
        <v>234</v>
      </c>
      <c r="R506" s="9">
        <v>8.69</v>
      </c>
      <c r="S506" s="5">
        <v>0.51208014142604596</v>
      </c>
      <c r="T506" s="90">
        <f t="shared" si="7"/>
        <v>28.709999999999997</v>
      </c>
      <c r="V506"/>
      <c r="W506"/>
      <c r="X506"/>
      <c r="Y506"/>
      <c r="Z506"/>
    </row>
    <row r="507" spans="1:26" x14ac:dyDescent="0.25">
      <c r="A507" s="9">
        <v>9008</v>
      </c>
      <c r="B507" s="1" t="s">
        <v>23</v>
      </c>
      <c r="C507" s="9" t="s">
        <v>35</v>
      </c>
      <c r="D507" s="20">
        <v>43717</v>
      </c>
      <c r="E507" s="21">
        <v>10</v>
      </c>
      <c r="F507" s="21">
        <v>77</v>
      </c>
      <c r="G507" s="3">
        <v>252</v>
      </c>
      <c r="H507" s="3">
        <v>1470.4000000000005</v>
      </c>
      <c r="I507" s="9">
        <v>7</v>
      </c>
      <c r="J507" s="5">
        <v>1026.03</v>
      </c>
      <c r="K507" s="9">
        <v>5.72</v>
      </c>
      <c r="L507" s="1">
        <v>6.7299999999999995</v>
      </c>
      <c r="M507" s="9">
        <v>12.45</v>
      </c>
      <c r="N507" s="9">
        <v>22</v>
      </c>
      <c r="O507" s="8">
        <v>12</v>
      </c>
      <c r="P507" s="8">
        <v>5.4300000000000006</v>
      </c>
      <c r="Q507" s="9">
        <v>104</v>
      </c>
      <c r="R507" s="9">
        <v>3.99</v>
      </c>
      <c r="S507" s="5">
        <v>0.32048192771084338</v>
      </c>
      <c r="T507" s="90">
        <f t="shared" si="7"/>
        <v>17.88</v>
      </c>
      <c r="V507"/>
      <c r="W507"/>
      <c r="X507"/>
      <c r="Y507"/>
      <c r="Z507"/>
    </row>
    <row r="508" spans="1:26" x14ac:dyDescent="0.25">
      <c r="A508" s="9">
        <v>9010</v>
      </c>
      <c r="B508" s="1" t="s">
        <v>23</v>
      </c>
      <c r="C508" s="9" t="s">
        <v>32</v>
      </c>
      <c r="D508" s="20">
        <v>43717</v>
      </c>
      <c r="E508" s="21">
        <v>10</v>
      </c>
      <c r="F508" s="21">
        <v>77</v>
      </c>
      <c r="G508" s="3">
        <v>252</v>
      </c>
      <c r="H508" s="3">
        <v>1470.4000000000005</v>
      </c>
      <c r="I508" s="9">
        <v>4</v>
      </c>
      <c r="J508" s="5">
        <v>303.48</v>
      </c>
      <c r="K508" s="9">
        <v>1.48</v>
      </c>
      <c r="L508" s="1">
        <v>4.9600000000000009</v>
      </c>
      <c r="M508" s="9">
        <v>6.44</v>
      </c>
      <c r="N508" s="9">
        <v>18</v>
      </c>
      <c r="O508" s="8">
        <v>15</v>
      </c>
      <c r="P508" s="8">
        <v>5.68</v>
      </c>
      <c r="Q508" s="9">
        <v>132</v>
      </c>
      <c r="R508" s="9">
        <v>4.1900000000000004</v>
      </c>
      <c r="S508" s="5">
        <v>0.65062111801242239</v>
      </c>
      <c r="T508" s="90">
        <f t="shared" si="7"/>
        <v>12.120000000000001</v>
      </c>
      <c r="V508"/>
      <c r="W508"/>
      <c r="X508"/>
      <c r="Y508"/>
      <c r="Z508"/>
    </row>
    <row r="509" spans="1:26" x14ac:dyDescent="0.25">
      <c r="A509" s="9">
        <v>9010</v>
      </c>
      <c r="B509" s="1" t="s">
        <v>23</v>
      </c>
      <c r="C509" s="9" t="s">
        <v>33</v>
      </c>
      <c r="D509" s="20">
        <v>43717</v>
      </c>
      <c r="E509" s="21">
        <v>10</v>
      </c>
      <c r="F509" s="21">
        <v>77</v>
      </c>
      <c r="G509" s="3">
        <v>252</v>
      </c>
      <c r="H509" s="3">
        <v>1470.4000000000005</v>
      </c>
      <c r="I509" s="9">
        <v>5</v>
      </c>
      <c r="J509" s="5">
        <v>842.64</v>
      </c>
      <c r="K509" s="9">
        <v>5.24</v>
      </c>
      <c r="L509" s="1">
        <v>8.68</v>
      </c>
      <c r="M509" s="9">
        <v>13.92</v>
      </c>
      <c r="N509" s="9">
        <v>32</v>
      </c>
      <c r="O509" s="8">
        <v>21</v>
      </c>
      <c r="P509" s="8">
        <v>7.98</v>
      </c>
      <c r="Q509" s="9">
        <v>164</v>
      </c>
      <c r="R509" s="9">
        <v>5.4799999999999995</v>
      </c>
      <c r="S509" s="5">
        <v>0.39367816091954022</v>
      </c>
      <c r="T509" s="90">
        <f t="shared" ref="T509:T551" si="8">SUM(K509,L509,P509)</f>
        <v>21.9</v>
      </c>
      <c r="V509"/>
      <c r="W509"/>
      <c r="X509"/>
      <c r="Y509"/>
      <c r="Z509"/>
    </row>
    <row r="510" spans="1:26" x14ac:dyDescent="0.25">
      <c r="A510" s="9">
        <v>9010</v>
      </c>
      <c r="B510" s="1" t="s">
        <v>23</v>
      </c>
      <c r="C510" s="9" t="s">
        <v>34</v>
      </c>
      <c r="D510" s="20">
        <v>43717</v>
      </c>
      <c r="E510" s="21">
        <v>10</v>
      </c>
      <c r="F510" s="21">
        <v>77</v>
      </c>
      <c r="G510" s="3">
        <v>252</v>
      </c>
      <c r="H510" s="3">
        <v>1470.4000000000005</v>
      </c>
      <c r="I510" s="9">
        <v>6</v>
      </c>
      <c r="J510" s="5">
        <v>1535.48</v>
      </c>
      <c r="K510" s="9">
        <v>9.2200000000000006</v>
      </c>
      <c r="L510" s="1">
        <v>11.709999999999999</v>
      </c>
      <c r="M510" s="9">
        <v>20.93</v>
      </c>
      <c r="N510" s="9">
        <v>29</v>
      </c>
      <c r="O510" s="8">
        <v>27</v>
      </c>
      <c r="P510" s="8">
        <v>12.18</v>
      </c>
      <c r="Q510" s="9">
        <v>251</v>
      </c>
      <c r="R510" s="9">
        <v>8.7900000000000009</v>
      </c>
      <c r="S510" s="5">
        <v>0.41997133301481132</v>
      </c>
      <c r="T510" s="90">
        <f t="shared" si="8"/>
        <v>33.11</v>
      </c>
      <c r="V510"/>
      <c r="W510"/>
      <c r="X510"/>
      <c r="Y510"/>
      <c r="Z510"/>
    </row>
    <row r="511" spans="1:26" x14ac:dyDescent="0.25">
      <c r="A511" s="9">
        <v>9010</v>
      </c>
      <c r="B511" s="1" t="s">
        <v>23</v>
      </c>
      <c r="C511" s="9" t="s">
        <v>35</v>
      </c>
      <c r="D511" s="20">
        <v>43717</v>
      </c>
      <c r="E511" s="21">
        <v>10</v>
      </c>
      <c r="F511" s="21">
        <v>77</v>
      </c>
      <c r="G511" s="3">
        <v>252</v>
      </c>
      <c r="H511" s="3">
        <v>1470.4000000000005</v>
      </c>
      <c r="I511" s="9">
        <v>5</v>
      </c>
      <c r="J511" s="5">
        <v>789.78</v>
      </c>
      <c r="K511" s="9">
        <v>3.7</v>
      </c>
      <c r="L511" s="1">
        <v>6.87</v>
      </c>
      <c r="M511" s="9">
        <v>10.57</v>
      </c>
      <c r="N511" s="9">
        <v>7</v>
      </c>
      <c r="O511" s="8">
        <v>17</v>
      </c>
      <c r="P511" s="8">
        <v>7.9</v>
      </c>
      <c r="Q511" s="9">
        <v>174</v>
      </c>
      <c r="R511" s="9">
        <v>5.87</v>
      </c>
      <c r="S511" s="5">
        <v>0.55534531693472089</v>
      </c>
      <c r="T511" s="90">
        <f t="shared" si="8"/>
        <v>18.47</v>
      </c>
      <c r="V511"/>
      <c r="W511"/>
      <c r="X511"/>
      <c r="Y511"/>
      <c r="Z511"/>
    </row>
    <row r="512" spans="1:26" x14ac:dyDescent="0.25">
      <c r="A512" s="9">
        <v>9002</v>
      </c>
      <c r="B512" s="1" t="s">
        <v>28</v>
      </c>
      <c r="C512" s="9" t="s">
        <v>31</v>
      </c>
      <c r="D512" s="20">
        <v>43717</v>
      </c>
      <c r="E512" s="21">
        <v>10</v>
      </c>
      <c r="F512" s="21">
        <v>77</v>
      </c>
      <c r="G512" s="3">
        <v>252</v>
      </c>
      <c r="H512" s="3">
        <v>1470.4000000000005</v>
      </c>
      <c r="I512" s="9">
        <v>4</v>
      </c>
      <c r="J512" s="5">
        <v>761.26</v>
      </c>
      <c r="K512" s="9">
        <v>4.8899999999999997</v>
      </c>
      <c r="L512" s="1">
        <v>5.54</v>
      </c>
      <c r="M512" s="9">
        <v>10.43</v>
      </c>
      <c r="N512" s="9">
        <v>11</v>
      </c>
      <c r="O512" s="8">
        <v>11</v>
      </c>
      <c r="P512" s="8">
        <v>5.76</v>
      </c>
      <c r="Q512" s="9">
        <v>125</v>
      </c>
      <c r="R512" s="9">
        <v>5.25</v>
      </c>
      <c r="S512" s="5">
        <v>0.50335570469798663</v>
      </c>
      <c r="T512" s="90">
        <f t="shared" si="8"/>
        <v>16.189999999999998</v>
      </c>
      <c r="V512"/>
      <c r="W512"/>
      <c r="X512"/>
      <c r="Y512"/>
      <c r="Z512"/>
    </row>
    <row r="513" spans="1:26" x14ac:dyDescent="0.25">
      <c r="A513" s="9">
        <v>9002</v>
      </c>
      <c r="B513" s="1" t="s">
        <v>28</v>
      </c>
      <c r="C513" s="9" t="s">
        <v>32</v>
      </c>
      <c r="D513" s="20">
        <v>43717</v>
      </c>
      <c r="E513" s="21">
        <v>10</v>
      </c>
      <c r="F513" s="21">
        <v>77</v>
      </c>
      <c r="G513" s="3">
        <v>252</v>
      </c>
      <c r="H513" s="3">
        <v>1470.4000000000005</v>
      </c>
      <c r="I513" s="9">
        <v>4</v>
      </c>
      <c r="J513" s="5">
        <v>718.1</v>
      </c>
      <c r="K513" s="9">
        <v>3.47</v>
      </c>
      <c r="L513" s="1">
        <v>4.17</v>
      </c>
      <c r="M513" s="9">
        <v>7.64</v>
      </c>
      <c r="N513" s="9">
        <v>10</v>
      </c>
      <c r="O513" s="8">
        <v>10</v>
      </c>
      <c r="P513" s="8">
        <v>5.0599999999999996</v>
      </c>
      <c r="Q513" s="9">
        <v>97</v>
      </c>
      <c r="R513" s="9">
        <v>3.83</v>
      </c>
      <c r="S513" s="5">
        <v>0.50130890052356025</v>
      </c>
      <c r="T513" s="90">
        <f t="shared" si="8"/>
        <v>12.7</v>
      </c>
      <c r="V513"/>
      <c r="W513"/>
      <c r="X513"/>
      <c r="Y513"/>
      <c r="Z513"/>
    </row>
    <row r="514" spans="1:26" x14ac:dyDescent="0.25">
      <c r="A514" s="9">
        <v>9002</v>
      </c>
      <c r="B514" s="1" t="s">
        <v>28</v>
      </c>
      <c r="C514" s="9" t="s">
        <v>33</v>
      </c>
      <c r="D514" s="20">
        <v>43717</v>
      </c>
      <c r="E514" s="21">
        <v>10</v>
      </c>
      <c r="F514" s="21">
        <v>77</v>
      </c>
      <c r="G514" s="3">
        <v>252</v>
      </c>
      <c r="H514" s="3">
        <v>1470.4000000000005</v>
      </c>
      <c r="I514" s="9">
        <v>6</v>
      </c>
      <c r="J514" s="5">
        <v>771.04</v>
      </c>
      <c r="K514" s="9">
        <v>2.9</v>
      </c>
      <c r="L514" s="1">
        <v>5.09</v>
      </c>
      <c r="M514" s="9">
        <v>7.99</v>
      </c>
      <c r="N514" s="9">
        <v>9</v>
      </c>
      <c r="O514" s="8">
        <v>9</v>
      </c>
      <c r="P514" s="8">
        <v>3.2</v>
      </c>
      <c r="Q514" s="9">
        <v>64</v>
      </c>
      <c r="R514" s="9">
        <v>2.5</v>
      </c>
      <c r="S514" s="5">
        <v>0.31289111389236546</v>
      </c>
      <c r="T514" s="90">
        <f t="shared" si="8"/>
        <v>11.190000000000001</v>
      </c>
      <c r="V514"/>
      <c r="W514"/>
      <c r="X514"/>
      <c r="Y514"/>
      <c r="Z514"/>
    </row>
    <row r="515" spans="1:26" x14ac:dyDescent="0.25">
      <c r="A515" s="9">
        <v>9002</v>
      </c>
      <c r="B515" s="1" t="s">
        <v>28</v>
      </c>
      <c r="C515" s="9" t="s">
        <v>34</v>
      </c>
      <c r="D515" s="20">
        <v>43717</v>
      </c>
      <c r="E515" s="21">
        <v>10</v>
      </c>
      <c r="F515" s="21">
        <v>77</v>
      </c>
      <c r="G515" s="3">
        <v>252</v>
      </c>
      <c r="H515" s="3">
        <v>1470.4000000000005</v>
      </c>
      <c r="I515" s="9">
        <v>8</v>
      </c>
      <c r="J515" s="5">
        <v>1254.5999999999999</v>
      </c>
      <c r="K515" s="9">
        <v>6.14</v>
      </c>
      <c r="L515" s="1">
        <v>5.7700000000000005</v>
      </c>
      <c r="M515" s="9">
        <v>11.91</v>
      </c>
      <c r="N515" s="9">
        <v>14</v>
      </c>
      <c r="O515" s="8">
        <v>12</v>
      </c>
      <c r="P515" s="8">
        <v>6.24</v>
      </c>
      <c r="Q515" s="9">
        <v>125</v>
      </c>
      <c r="R515" s="9">
        <v>5.07</v>
      </c>
      <c r="S515" s="5">
        <v>0.4256926952141058</v>
      </c>
      <c r="T515" s="90">
        <f t="shared" si="8"/>
        <v>18.149999999999999</v>
      </c>
      <c r="V515"/>
      <c r="W515"/>
      <c r="X515"/>
      <c r="Y515"/>
      <c r="Z515"/>
    </row>
    <row r="516" spans="1:26" x14ac:dyDescent="0.25">
      <c r="A516" s="9">
        <v>9002</v>
      </c>
      <c r="B516" s="1" t="s">
        <v>28</v>
      </c>
      <c r="C516" s="9" t="s">
        <v>35</v>
      </c>
      <c r="D516" s="20">
        <v>43717</v>
      </c>
      <c r="E516" s="21">
        <v>10</v>
      </c>
      <c r="F516" s="21">
        <v>77</v>
      </c>
      <c r="G516" s="3">
        <v>252</v>
      </c>
      <c r="H516" s="3">
        <v>1470.4000000000005</v>
      </c>
      <c r="I516" s="9">
        <v>5</v>
      </c>
      <c r="J516" s="5">
        <v>1047.96</v>
      </c>
      <c r="K516" s="9">
        <v>5.05</v>
      </c>
      <c r="L516" s="1">
        <v>6.7299999999999995</v>
      </c>
      <c r="M516" s="9">
        <v>11.78</v>
      </c>
      <c r="N516" s="9">
        <v>13</v>
      </c>
      <c r="O516" s="8">
        <v>11</v>
      </c>
      <c r="P516" s="8">
        <v>8.48</v>
      </c>
      <c r="Q516" s="9">
        <v>151</v>
      </c>
      <c r="R516" s="9">
        <v>6.45</v>
      </c>
      <c r="S516" s="5">
        <v>0.54753820033955858</v>
      </c>
      <c r="T516" s="90">
        <f t="shared" si="8"/>
        <v>20.259999999999998</v>
      </c>
      <c r="V516"/>
      <c r="W516"/>
      <c r="X516"/>
      <c r="Y516"/>
      <c r="Z516"/>
    </row>
    <row r="517" spans="1:26" x14ac:dyDescent="0.25">
      <c r="A517" s="9">
        <v>9007</v>
      </c>
      <c r="B517" s="1" t="s">
        <v>28</v>
      </c>
      <c r="C517" s="9" t="s">
        <v>32</v>
      </c>
      <c r="D517" s="20">
        <v>43717</v>
      </c>
      <c r="E517" s="21">
        <v>10</v>
      </c>
      <c r="F517" s="21">
        <v>77</v>
      </c>
      <c r="G517" s="3">
        <v>252</v>
      </c>
      <c r="H517" s="3">
        <v>1470.4000000000005</v>
      </c>
      <c r="I517" s="9">
        <v>5</v>
      </c>
      <c r="J517" s="5">
        <v>637.5</v>
      </c>
      <c r="K517" s="9">
        <v>3.4</v>
      </c>
      <c r="L517" s="1">
        <v>5.41</v>
      </c>
      <c r="M517" s="9">
        <v>8.81</v>
      </c>
      <c r="N517" s="9">
        <v>7</v>
      </c>
      <c r="O517" s="8">
        <v>9</v>
      </c>
      <c r="P517" s="8">
        <v>5.57</v>
      </c>
      <c r="Q517" s="9">
        <v>115</v>
      </c>
      <c r="R517" s="9">
        <v>4.4800000000000004</v>
      </c>
      <c r="S517" s="5">
        <v>0.50851305334846764</v>
      </c>
      <c r="T517" s="90">
        <f t="shared" si="8"/>
        <v>14.38</v>
      </c>
      <c r="V517"/>
      <c r="W517"/>
      <c r="X517"/>
      <c r="Y517"/>
      <c r="Z517"/>
    </row>
    <row r="518" spans="1:26" x14ac:dyDescent="0.25">
      <c r="A518" s="9">
        <v>9007</v>
      </c>
      <c r="B518" s="1" t="s">
        <v>28</v>
      </c>
      <c r="C518" s="9" t="s">
        <v>33</v>
      </c>
      <c r="D518" s="20">
        <v>43717</v>
      </c>
      <c r="E518" s="21">
        <v>10</v>
      </c>
      <c r="F518" s="21">
        <v>77</v>
      </c>
      <c r="G518" s="3">
        <v>252</v>
      </c>
      <c r="H518" s="3">
        <v>1470.4000000000005</v>
      </c>
      <c r="I518" s="9">
        <v>5</v>
      </c>
      <c r="J518" s="5">
        <v>931.82</v>
      </c>
      <c r="K518" s="9">
        <v>5.33</v>
      </c>
      <c r="L518" s="1">
        <v>5.67</v>
      </c>
      <c r="M518" s="9">
        <v>11</v>
      </c>
      <c r="N518" s="9">
        <v>20</v>
      </c>
      <c r="O518" s="8">
        <v>6</v>
      </c>
      <c r="P518" s="8">
        <v>4.92</v>
      </c>
      <c r="Q518" s="9">
        <v>86</v>
      </c>
      <c r="R518" s="9">
        <v>3.87</v>
      </c>
      <c r="S518" s="5">
        <v>0.35181818181818181</v>
      </c>
      <c r="T518" s="90">
        <f t="shared" si="8"/>
        <v>15.92</v>
      </c>
      <c r="V518"/>
      <c r="W518"/>
      <c r="X518"/>
      <c r="Y518"/>
      <c r="Z518"/>
    </row>
    <row r="519" spans="1:26" x14ac:dyDescent="0.25">
      <c r="A519" s="9">
        <v>9007</v>
      </c>
      <c r="B519" s="1" t="s">
        <v>28</v>
      </c>
      <c r="C519" s="9" t="s">
        <v>34</v>
      </c>
      <c r="D519" s="20">
        <v>43717</v>
      </c>
      <c r="E519" s="21">
        <v>10</v>
      </c>
      <c r="F519" s="21">
        <v>77</v>
      </c>
      <c r="G519" s="3">
        <v>252</v>
      </c>
      <c r="H519" s="3">
        <v>1470.4000000000005</v>
      </c>
      <c r="I519" s="9">
        <v>9</v>
      </c>
      <c r="J519" s="5">
        <v>2169.65</v>
      </c>
      <c r="K519" s="9">
        <v>6.61</v>
      </c>
      <c r="L519" s="1">
        <v>8.4600000000000009</v>
      </c>
      <c r="M519" s="9">
        <v>15.07</v>
      </c>
      <c r="N519" s="9">
        <v>12</v>
      </c>
      <c r="O519" s="8">
        <v>7</v>
      </c>
      <c r="P519" s="8">
        <v>4.8600000000000003</v>
      </c>
      <c r="Q519" s="9">
        <v>91</v>
      </c>
      <c r="R519" s="9">
        <v>3.89</v>
      </c>
      <c r="S519" s="5">
        <v>0.25812873258128732</v>
      </c>
      <c r="T519" s="90">
        <f t="shared" si="8"/>
        <v>19.93</v>
      </c>
      <c r="V519"/>
      <c r="W519"/>
      <c r="X519"/>
      <c r="Y519"/>
      <c r="Z519"/>
    </row>
    <row r="520" spans="1:26" x14ac:dyDescent="0.25">
      <c r="A520" s="9">
        <v>9007</v>
      </c>
      <c r="B520" s="1" t="s">
        <v>28</v>
      </c>
      <c r="C520" s="9" t="s">
        <v>35</v>
      </c>
      <c r="D520" s="20">
        <v>43717</v>
      </c>
      <c r="E520" s="21">
        <v>10</v>
      </c>
      <c r="F520" s="21">
        <v>77</v>
      </c>
      <c r="G520" s="3">
        <v>252</v>
      </c>
      <c r="H520" s="3">
        <v>1470.4000000000005</v>
      </c>
      <c r="I520" s="9">
        <v>7</v>
      </c>
      <c r="J520" s="5">
        <v>1307.3</v>
      </c>
      <c r="K520" s="9">
        <v>8.57</v>
      </c>
      <c r="L520" s="1">
        <v>8.9499999999999993</v>
      </c>
      <c r="M520" s="9">
        <v>17.52</v>
      </c>
      <c r="N520" s="9">
        <v>8</v>
      </c>
      <c r="O520" s="8">
        <v>20</v>
      </c>
      <c r="P520" s="8">
        <v>12.41</v>
      </c>
      <c r="Q520" s="9">
        <v>243</v>
      </c>
      <c r="R520" s="9">
        <v>9.83</v>
      </c>
      <c r="S520" s="5">
        <v>0.5610730593607306</v>
      </c>
      <c r="T520" s="90">
        <f t="shared" si="8"/>
        <v>29.93</v>
      </c>
      <c r="V520"/>
      <c r="W520"/>
      <c r="X520"/>
      <c r="Y520"/>
      <c r="Z520"/>
    </row>
    <row r="521" spans="1:26" x14ac:dyDescent="0.25">
      <c r="A521" s="9">
        <v>9012</v>
      </c>
      <c r="B521" s="1" t="s">
        <v>28</v>
      </c>
      <c r="C521" s="9" t="s">
        <v>31</v>
      </c>
      <c r="D521" s="20">
        <v>43717</v>
      </c>
      <c r="E521" s="21">
        <v>10</v>
      </c>
      <c r="F521" s="21">
        <v>77</v>
      </c>
      <c r="G521" s="3">
        <v>252</v>
      </c>
      <c r="H521" s="3">
        <v>1470.4000000000005</v>
      </c>
      <c r="I521" s="9">
        <v>6</v>
      </c>
      <c r="J521" s="5">
        <v>1009.47</v>
      </c>
      <c r="K521" s="9">
        <v>5.44</v>
      </c>
      <c r="L521" s="1">
        <v>5.7700000000000005</v>
      </c>
      <c r="M521" s="9">
        <v>11.21</v>
      </c>
      <c r="N521" s="9">
        <v>12</v>
      </c>
      <c r="O521" s="8">
        <v>12</v>
      </c>
      <c r="P521" s="8">
        <v>6.79</v>
      </c>
      <c r="Q521" s="9">
        <v>130</v>
      </c>
      <c r="R521" s="9">
        <v>5.3500000000000005</v>
      </c>
      <c r="S521" s="5">
        <v>0.47725245316681536</v>
      </c>
      <c r="T521" s="90">
        <f t="shared" si="8"/>
        <v>18</v>
      </c>
      <c r="V521"/>
      <c r="W521"/>
      <c r="X521"/>
      <c r="Y521"/>
      <c r="Z521"/>
    </row>
    <row r="522" spans="1:26" x14ac:dyDescent="0.25">
      <c r="A522" s="9">
        <v>9012</v>
      </c>
      <c r="B522" s="1" t="s">
        <v>28</v>
      </c>
      <c r="C522" s="9" t="s">
        <v>32</v>
      </c>
      <c r="D522" s="20">
        <v>43717</v>
      </c>
      <c r="E522" s="21">
        <v>10</v>
      </c>
      <c r="F522" s="21">
        <v>77</v>
      </c>
      <c r="G522" s="3">
        <v>252</v>
      </c>
      <c r="H522" s="3">
        <v>1470.4000000000005</v>
      </c>
      <c r="I522" s="9">
        <v>9</v>
      </c>
      <c r="J522" s="5">
        <v>1411.79</v>
      </c>
      <c r="K522" s="9">
        <v>7.16</v>
      </c>
      <c r="L522" s="1">
        <v>10.48</v>
      </c>
      <c r="M522" s="9">
        <v>17.64</v>
      </c>
      <c r="N522" s="9">
        <v>27</v>
      </c>
      <c r="O522" s="8">
        <v>17</v>
      </c>
      <c r="P522" s="8">
        <v>12.68</v>
      </c>
      <c r="Q522" s="9">
        <v>218</v>
      </c>
      <c r="R522" s="9">
        <v>9.51</v>
      </c>
      <c r="S522" s="5">
        <v>0.53911564625850339</v>
      </c>
      <c r="T522" s="90">
        <f t="shared" si="8"/>
        <v>30.32</v>
      </c>
      <c r="V522"/>
      <c r="W522"/>
      <c r="X522"/>
      <c r="Y522"/>
      <c r="Z522"/>
    </row>
    <row r="523" spans="1:26" x14ac:dyDescent="0.25">
      <c r="A523" s="9">
        <v>9012</v>
      </c>
      <c r="B523" s="1" t="s">
        <v>28</v>
      </c>
      <c r="C523" s="9" t="s">
        <v>33</v>
      </c>
      <c r="D523" s="20">
        <v>43717</v>
      </c>
      <c r="E523" s="21">
        <v>10</v>
      </c>
      <c r="F523" s="21">
        <v>77</v>
      </c>
      <c r="G523" s="3">
        <v>252</v>
      </c>
      <c r="H523" s="3">
        <v>1470.4000000000005</v>
      </c>
      <c r="I523" s="9">
        <v>4</v>
      </c>
      <c r="J523" s="5">
        <v>406.41</v>
      </c>
      <c r="K523" s="9">
        <v>2.63</v>
      </c>
      <c r="L523" s="1">
        <v>4.78</v>
      </c>
      <c r="M523" s="9">
        <v>7.41</v>
      </c>
      <c r="N523" s="9">
        <v>11</v>
      </c>
      <c r="O523" s="8">
        <v>10</v>
      </c>
      <c r="P523" s="8">
        <v>5.4799999999999995</v>
      </c>
      <c r="Q523" s="9">
        <v>103</v>
      </c>
      <c r="R523" s="9">
        <v>4.2</v>
      </c>
      <c r="S523" s="5">
        <v>0.5668016194331984</v>
      </c>
      <c r="T523" s="90">
        <f t="shared" si="8"/>
        <v>12.89</v>
      </c>
      <c r="V523"/>
      <c r="W523"/>
      <c r="X523"/>
      <c r="Y523"/>
      <c r="Z523"/>
    </row>
    <row r="524" spans="1:26" x14ac:dyDescent="0.25">
      <c r="A524" s="9">
        <v>9012</v>
      </c>
      <c r="B524" s="1" t="s">
        <v>28</v>
      </c>
      <c r="C524" s="9" t="s">
        <v>34</v>
      </c>
      <c r="D524" s="20">
        <v>43717</v>
      </c>
      <c r="E524" s="21">
        <v>10</v>
      </c>
      <c r="F524" s="21">
        <v>77</v>
      </c>
      <c r="G524" s="3">
        <v>252</v>
      </c>
      <c r="H524" s="3">
        <v>1470.4000000000005</v>
      </c>
      <c r="I524" s="9">
        <v>10</v>
      </c>
      <c r="J524" s="5">
        <v>1507.81</v>
      </c>
      <c r="K524" s="9">
        <v>7.43</v>
      </c>
      <c r="L524" s="1">
        <v>8.93</v>
      </c>
      <c r="M524" s="9">
        <v>16.36</v>
      </c>
      <c r="N524" s="9">
        <v>2</v>
      </c>
      <c r="O524" s="8">
        <v>20</v>
      </c>
      <c r="P524" s="8">
        <v>14.68</v>
      </c>
      <c r="Q524" s="9">
        <v>263</v>
      </c>
      <c r="R524" s="9">
        <v>11.68</v>
      </c>
      <c r="S524" s="5">
        <v>0.71393643031784837</v>
      </c>
      <c r="T524" s="90">
        <f t="shared" si="8"/>
        <v>31.04</v>
      </c>
      <c r="V524"/>
      <c r="W524"/>
      <c r="X524"/>
      <c r="Y524"/>
      <c r="Z524"/>
    </row>
    <row r="525" spans="1:26" x14ac:dyDescent="0.25">
      <c r="A525" s="9">
        <v>9012</v>
      </c>
      <c r="B525" s="1" t="s">
        <v>28</v>
      </c>
      <c r="C525" s="9" t="s">
        <v>35</v>
      </c>
      <c r="D525" s="20">
        <v>43717</v>
      </c>
      <c r="E525" s="21">
        <v>10</v>
      </c>
      <c r="F525" s="21">
        <v>77</v>
      </c>
      <c r="G525" s="3">
        <v>252</v>
      </c>
      <c r="H525" s="3">
        <v>1470.4000000000005</v>
      </c>
      <c r="I525" s="9">
        <v>10</v>
      </c>
      <c r="J525" s="5">
        <v>1625.98</v>
      </c>
      <c r="K525" s="9">
        <v>9.34</v>
      </c>
      <c r="L525" s="1">
        <v>10.41</v>
      </c>
      <c r="M525" s="9">
        <v>19.75</v>
      </c>
      <c r="N525" s="9">
        <v>5</v>
      </c>
      <c r="O525" s="8">
        <v>12</v>
      </c>
      <c r="P525" s="8">
        <v>8.64</v>
      </c>
      <c r="Q525" s="9">
        <v>158</v>
      </c>
      <c r="R525" s="9">
        <v>6.42</v>
      </c>
      <c r="S525" s="5">
        <v>0.32506329113924048</v>
      </c>
      <c r="T525" s="90">
        <f t="shared" si="8"/>
        <v>28.39</v>
      </c>
      <c r="V525"/>
      <c r="W525"/>
      <c r="X525"/>
      <c r="Y525"/>
      <c r="Z525"/>
    </row>
    <row r="526" spans="1:26" x14ac:dyDescent="0.25">
      <c r="A526" s="9">
        <v>9003</v>
      </c>
      <c r="B526" s="1" t="s">
        <v>29</v>
      </c>
      <c r="C526" s="9" t="s">
        <v>31</v>
      </c>
      <c r="D526" s="20">
        <v>43717</v>
      </c>
      <c r="E526" s="21">
        <v>10</v>
      </c>
      <c r="F526" s="21">
        <v>77</v>
      </c>
      <c r="G526" s="3">
        <v>252</v>
      </c>
      <c r="H526" s="3">
        <v>1470.4000000000005</v>
      </c>
      <c r="I526" s="9">
        <v>6</v>
      </c>
      <c r="J526" s="5">
        <v>1168.2</v>
      </c>
      <c r="K526" s="9">
        <v>8.01</v>
      </c>
      <c r="L526" s="1">
        <v>9.01</v>
      </c>
      <c r="M526" s="9">
        <v>17.02</v>
      </c>
      <c r="N526" s="9">
        <v>6</v>
      </c>
      <c r="O526" s="8">
        <v>6</v>
      </c>
      <c r="P526" s="8">
        <v>2.1</v>
      </c>
      <c r="Q526" s="9">
        <v>57</v>
      </c>
      <c r="R526" s="9">
        <v>1.6600000000000001</v>
      </c>
      <c r="S526" s="5">
        <v>9.7532314923619287E-2</v>
      </c>
      <c r="T526" s="90">
        <f t="shared" si="8"/>
        <v>19.12</v>
      </c>
      <c r="V526"/>
      <c r="W526"/>
      <c r="X526"/>
      <c r="Y526"/>
      <c r="Z526"/>
    </row>
    <row r="527" spans="1:26" x14ac:dyDescent="0.25">
      <c r="A527" s="9">
        <v>9003</v>
      </c>
      <c r="B527" s="1" t="s">
        <v>29</v>
      </c>
      <c r="C527" s="9" t="s">
        <v>32</v>
      </c>
      <c r="D527" s="20">
        <v>43717</v>
      </c>
      <c r="E527" s="21">
        <v>10</v>
      </c>
      <c r="F527" s="21">
        <v>77</v>
      </c>
      <c r="G527" s="3">
        <v>252</v>
      </c>
      <c r="H527" s="3">
        <v>1470.4000000000005</v>
      </c>
      <c r="I527" s="9">
        <v>6</v>
      </c>
      <c r="J527" s="5">
        <v>1414.5</v>
      </c>
      <c r="K527" s="9">
        <v>8.4</v>
      </c>
      <c r="L527" s="1">
        <v>9.9999999999999982</v>
      </c>
      <c r="M527" s="9">
        <v>18.399999999999999</v>
      </c>
      <c r="N527" s="9">
        <v>11</v>
      </c>
      <c r="O527" s="8">
        <v>11</v>
      </c>
      <c r="P527" s="8">
        <v>4.75</v>
      </c>
      <c r="Q527" s="9">
        <v>114</v>
      </c>
      <c r="R527" s="9">
        <v>3.3499999999999996</v>
      </c>
      <c r="S527" s="5">
        <v>0.18206521739130435</v>
      </c>
      <c r="T527" s="90">
        <f t="shared" si="8"/>
        <v>23.15</v>
      </c>
      <c r="V527"/>
      <c r="W527"/>
      <c r="X527"/>
      <c r="Y527"/>
      <c r="Z527"/>
    </row>
    <row r="528" spans="1:26" x14ac:dyDescent="0.25">
      <c r="A528" s="9">
        <v>9003</v>
      </c>
      <c r="B528" s="1" t="s">
        <v>29</v>
      </c>
      <c r="C528" s="9" t="s">
        <v>33</v>
      </c>
      <c r="D528" s="20">
        <v>43717</v>
      </c>
      <c r="E528" s="21">
        <v>10</v>
      </c>
      <c r="F528" s="21">
        <v>77</v>
      </c>
      <c r="G528" s="3">
        <v>252</v>
      </c>
      <c r="H528" s="3">
        <v>1470.4000000000005</v>
      </c>
      <c r="I528" s="9">
        <v>7</v>
      </c>
      <c r="J528" s="5">
        <v>921.16</v>
      </c>
      <c r="K528" s="9">
        <v>4.8899999999999997</v>
      </c>
      <c r="L528" s="1">
        <v>7.0000000000000009</v>
      </c>
      <c r="M528" s="9">
        <v>11.89</v>
      </c>
      <c r="N528" s="9">
        <v>12</v>
      </c>
      <c r="O528" s="8">
        <v>10</v>
      </c>
      <c r="P528" s="8">
        <v>5.41</v>
      </c>
      <c r="Q528" s="9">
        <v>111</v>
      </c>
      <c r="R528" s="9">
        <v>3.8600000000000003</v>
      </c>
      <c r="S528" s="5">
        <v>0.32464255677039527</v>
      </c>
      <c r="T528" s="90">
        <f t="shared" si="8"/>
        <v>17.3</v>
      </c>
      <c r="V528"/>
      <c r="W528"/>
      <c r="X528"/>
      <c r="Y528"/>
      <c r="Z528"/>
    </row>
    <row r="529" spans="1:26" x14ac:dyDescent="0.25">
      <c r="A529" s="9">
        <v>9003</v>
      </c>
      <c r="B529" s="1" t="s">
        <v>29</v>
      </c>
      <c r="C529" s="9" t="s">
        <v>34</v>
      </c>
      <c r="D529" s="20">
        <v>43717</v>
      </c>
      <c r="E529" s="21">
        <v>10</v>
      </c>
      <c r="F529" s="21">
        <v>77</v>
      </c>
      <c r="G529" s="3">
        <v>252</v>
      </c>
      <c r="H529" s="3">
        <v>1470.4000000000005</v>
      </c>
      <c r="I529" s="9">
        <v>7</v>
      </c>
      <c r="J529" s="5">
        <v>921.48</v>
      </c>
      <c r="K529" s="9">
        <v>6.05</v>
      </c>
      <c r="L529" s="1">
        <v>6.61</v>
      </c>
      <c r="M529" s="9">
        <v>12.66</v>
      </c>
      <c r="N529" s="9">
        <v>9</v>
      </c>
      <c r="O529" s="8">
        <v>9</v>
      </c>
      <c r="P529" s="8">
        <v>4.8599999999999994</v>
      </c>
      <c r="Q529" s="9">
        <v>113</v>
      </c>
      <c r="R529" s="9">
        <v>3.44</v>
      </c>
      <c r="S529" s="5">
        <v>0.27172195892575041</v>
      </c>
      <c r="T529" s="90">
        <f t="shared" si="8"/>
        <v>17.52</v>
      </c>
      <c r="V529"/>
      <c r="W529"/>
      <c r="X529"/>
      <c r="Y529"/>
      <c r="Z529"/>
    </row>
    <row r="530" spans="1:26" x14ac:dyDescent="0.25">
      <c r="A530" s="9">
        <v>9003</v>
      </c>
      <c r="B530" s="1" t="s">
        <v>29</v>
      </c>
      <c r="C530" s="9" t="s">
        <v>35</v>
      </c>
      <c r="D530" s="20">
        <v>43717</v>
      </c>
      <c r="E530" s="21">
        <v>10</v>
      </c>
      <c r="F530" s="21">
        <v>77</v>
      </c>
      <c r="G530" s="3">
        <v>252</v>
      </c>
      <c r="H530" s="3">
        <v>1470.4000000000005</v>
      </c>
      <c r="I530" s="9">
        <v>6</v>
      </c>
      <c r="J530" s="5">
        <v>1323.04</v>
      </c>
      <c r="K530" s="9">
        <v>10.78</v>
      </c>
      <c r="L530" s="1">
        <v>7.5600000000000005</v>
      </c>
      <c r="M530" s="9">
        <v>18.34</v>
      </c>
      <c r="N530" s="9">
        <v>6</v>
      </c>
      <c r="O530" s="8">
        <v>5</v>
      </c>
      <c r="P530" s="8">
        <v>1.84</v>
      </c>
      <c r="Q530" s="9">
        <v>45</v>
      </c>
      <c r="R530" s="9">
        <v>1.33</v>
      </c>
      <c r="S530" s="5">
        <v>7.2519083969465659E-2</v>
      </c>
      <c r="T530" s="90">
        <f t="shared" si="8"/>
        <v>20.18</v>
      </c>
      <c r="V530"/>
      <c r="W530"/>
      <c r="X530"/>
      <c r="Y530"/>
      <c r="Z530"/>
    </row>
    <row r="531" spans="1:26" x14ac:dyDescent="0.25">
      <c r="A531" s="9">
        <v>9006</v>
      </c>
      <c r="B531" s="1" t="s">
        <v>29</v>
      </c>
      <c r="C531" s="9" t="s">
        <v>31</v>
      </c>
      <c r="D531" s="20">
        <v>43717</v>
      </c>
      <c r="E531" s="21">
        <v>10</v>
      </c>
      <c r="F531" s="21">
        <v>77</v>
      </c>
      <c r="G531" s="3">
        <v>252</v>
      </c>
      <c r="H531" s="3">
        <v>1470.4000000000005</v>
      </c>
      <c r="I531" s="9">
        <v>6</v>
      </c>
      <c r="J531" s="5">
        <v>1201.8800000000001</v>
      </c>
      <c r="K531" s="9">
        <v>7.87</v>
      </c>
      <c r="L531" s="1">
        <v>8.5799999999999983</v>
      </c>
      <c r="M531" s="9">
        <v>16.45</v>
      </c>
      <c r="N531" s="9">
        <v>15</v>
      </c>
      <c r="O531" s="8">
        <v>8</v>
      </c>
      <c r="P531" s="8">
        <v>4.3499999999999996</v>
      </c>
      <c r="Q531" s="9">
        <v>101</v>
      </c>
      <c r="R531" s="9">
        <v>3.4</v>
      </c>
      <c r="S531" s="5">
        <v>0.20668693009118541</v>
      </c>
      <c r="T531" s="90">
        <f t="shared" si="8"/>
        <v>20.799999999999997</v>
      </c>
      <c r="V531"/>
      <c r="W531"/>
      <c r="X531"/>
      <c r="Y531"/>
      <c r="Z531"/>
    </row>
    <row r="532" spans="1:26" x14ac:dyDescent="0.25">
      <c r="A532" s="9">
        <v>9006</v>
      </c>
      <c r="B532" s="1" t="s">
        <v>29</v>
      </c>
      <c r="C532" s="9" t="s">
        <v>32</v>
      </c>
      <c r="D532" s="20">
        <v>43717</v>
      </c>
      <c r="E532" s="21">
        <v>10</v>
      </c>
      <c r="F532" s="21">
        <v>77</v>
      </c>
      <c r="G532" s="3">
        <v>252</v>
      </c>
      <c r="H532" s="3">
        <v>1470.4000000000005</v>
      </c>
      <c r="I532" s="9">
        <v>6</v>
      </c>
      <c r="J532" s="5">
        <v>1305.96</v>
      </c>
      <c r="K532" s="9">
        <v>7.16</v>
      </c>
      <c r="L532" s="1">
        <v>8.34</v>
      </c>
      <c r="M532" s="9">
        <v>15.5</v>
      </c>
      <c r="N532" s="9">
        <v>13</v>
      </c>
      <c r="O532" s="8">
        <v>14</v>
      </c>
      <c r="P532" s="8">
        <v>5.97</v>
      </c>
      <c r="Q532" s="9">
        <v>143</v>
      </c>
      <c r="R532" s="9">
        <v>4.1099999999999994</v>
      </c>
      <c r="S532" s="5">
        <v>0.26516129032258062</v>
      </c>
      <c r="T532" s="90">
        <f t="shared" si="8"/>
        <v>21.47</v>
      </c>
      <c r="V532"/>
      <c r="W532"/>
      <c r="X532"/>
      <c r="Y532"/>
      <c r="Z532"/>
    </row>
    <row r="533" spans="1:26" x14ac:dyDescent="0.25">
      <c r="A533" s="9">
        <v>9006</v>
      </c>
      <c r="B533" s="1" t="s">
        <v>29</v>
      </c>
      <c r="C533" s="9" t="s">
        <v>33</v>
      </c>
      <c r="D533" s="20">
        <v>43717</v>
      </c>
      <c r="E533" s="21">
        <v>10</v>
      </c>
      <c r="F533" s="21">
        <v>77</v>
      </c>
      <c r="G533" s="3">
        <v>252</v>
      </c>
      <c r="H533" s="3">
        <v>1470.4000000000005</v>
      </c>
      <c r="I533" s="9">
        <v>6</v>
      </c>
      <c r="J533" s="5">
        <v>1218.69</v>
      </c>
      <c r="K533" s="9">
        <v>7.18</v>
      </c>
      <c r="L533" s="1">
        <v>9.11</v>
      </c>
      <c r="M533" s="9">
        <v>16.29</v>
      </c>
      <c r="N533" s="9">
        <v>5</v>
      </c>
      <c r="O533" s="8">
        <v>11</v>
      </c>
      <c r="P533" s="8">
        <v>4.55</v>
      </c>
      <c r="Q533" s="9">
        <v>124</v>
      </c>
      <c r="R533" s="9">
        <v>3.41</v>
      </c>
      <c r="S533" s="5">
        <v>0.20933087783916515</v>
      </c>
      <c r="T533" s="90">
        <f t="shared" si="8"/>
        <v>20.84</v>
      </c>
      <c r="V533"/>
      <c r="W533"/>
      <c r="X533"/>
      <c r="Y533"/>
      <c r="Z533"/>
    </row>
    <row r="534" spans="1:26" x14ac:dyDescent="0.25">
      <c r="A534" s="9">
        <v>9006</v>
      </c>
      <c r="B534" s="1" t="s">
        <v>29</v>
      </c>
      <c r="C534" s="9" t="s">
        <v>35</v>
      </c>
      <c r="D534" s="20">
        <v>43717</v>
      </c>
      <c r="E534" s="21">
        <v>10</v>
      </c>
      <c r="F534" s="21">
        <v>77</v>
      </c>
      <c r="G534" s="3">
        <v>252</v>
      </c>
      <c r="H534" s="3">
        <v>1470.4000000000005</v>
      </c>
      <c r="I534" s="9">
        <v>6</v>
      </c>
      <c r="J534" s="5">
        <v>790.4</v>
      </c>
      <c r="K534" s="9">
        <v>5.44</v>
      </c>
      <c r="L534" s="1">
        <v>6.97</v>
      </c>
      <c r="M534" s="9">
        <v>12.41</v>
      </c>
      <c r="N534" s="9">
        <v>11</v>
      </c>
      <c r="O534" s="8">
        <v>5</v>
      </c>
      <c r="P534" s="8">
        <v>1.85</v>
      </c>
      <c r="Q534" s="9">
        <v>48</v>
      </c>
      <c r="R534" s="9">
        <v>1.4000000000000001</v>
      </c>
      <c r="S534" s="5">
        <v>0.11281224818694602</v>
      </c>
      <c r="T534" s="90">
        <f t="shared" si="8"/>
        <v>14.26</v>
      </c>
      <c r="V534"/>
      <c r="W534"/>
      <c r="X534"/>
      <c r="Y534"/>
      <c r="Z534"/>
    </row>
    <row r="535" spans="1:26" x14ac:dyDescent="0.25">
      <c r="A535" s="9">
        <v>9009</v>
      </c>
      <c r="B535" s="1" t="s">
        <v>29</v>
      </c>
      <c r="C535" s="9" t="s">
        <v>33</v>
      </c>
      <c r="D535" s="20">
        <v>43717</v>
      </c>
      <c r="E535" s="21">
        <v>10</v>
      </c>
      <c r="F535" s="21">
        <v>77</v>
      </c>
      <c r="G535" s="3">
        <v>252</v>
      </c>
      <c r="H535" s="3">
        <v>1470.4000000000005</v>
      </c>
      <c r="I535" s="9">
        <v>6</v>
      </c>
      <c r="J535" s="5">
        <v>1004.59</v>
      </c>
      <c r="K535" s="9">
        <v>6.49</v>
      </c>
      <c r="L535" s="1">
        <v>9.2200000000000006</v>
      </c>
      <c r="M535" s="9">
        <v>15.71</v>
      </c>
      <c r="N535" s="9">
        <v>20</v>
      </c>
      <c r="O535" s="8">
        <v>7</v>
      </c>
      <c r="P535" s="8">
        <v>4.1500000000000004</v>
      </c>
      <c r="Q535" s="9">
        <v>70</v>
      </c>
      <c r="R535" s="9">
        <v>2.66</v>
      </c>
      <c r="S535" s="5">
        <v>0.16931890515595163</v>
      </c>
      <c r="T535" s="90">
        <f t="shared" si="8"/>
        <v>19.86</v>
      </c>
      <c r="V535"/>
      <c r="W535"/>
      <c r="X535"/>
      <c r="Y535"/>
      <c r="Z535"/>
    </row>
    <row r="536" spans="1:26" x14ac:dyDescent="0.25">
      <c r="A536" s="9">
        <v>9009</v>
      </c>
      <c r="B536" s="1" t="s">
        <v>29</v>
      </c>
      <c r="C536" s="9" t="s">
        <v>34</v>
      </c>
      <c r="D536" s="20">
        <v>43717</v>
      </c>
      <c r="E536" s="21">
        <v>10</v>
      </c>
      <c r="F536" s="21">
        <v>77</v>
      </c>
      <c r="G536" s="3">
        <v>252</v>
      </c>
      <c r="H536" s="3">
        <v>1470.4000000000005</v>
      </c>
      <c r="I536" s="9">
        <v>7</v>
      </c>
      <c r="J536" s="5">
        <v>1193.0999999999999</v>
      </c>
      <c r="K536" s="9">
        <v>6.21</v>
      </c>
      <c r="L536" s="1">
        <v>8.7199999999999989</v>
      </c>
      <c r="M536" s="9">
        <v>14.93</v>
      </c>
      <c r="N536" s="9">
        <v>2</v>
      </c>
      <c r="O536" s="8">
        <v>6</v>
      </c>
      <c r="P536" s="8">
        <v>2.12</v>
      </c>
      <c r="Q536" s="9">
        <v>50</v>
      </c>
      <c r="R536" s="9">
        <v>1.43</v>
      </c>
      <c r="S536" s="5">
        <v>9.5780308104487608E-2</v>
      </c>
      <c r="T536" s="90">
        <f t="shared" si="8"/>
        <v>17.05</v>
      </c>
      <c r="V536"/>
      <c r="W536"/>
      <c r="X536"/>
      <c r="Y536"/>
      <c r="Z536"/>
    </row>
    <row r="537" spans="1:26" x14ac:dyDescent="0.25">
      <c r="A537" s="9">
        <v>9009</v>
      </c>
      <c r="B537" s="1" t="s">
        <v>29</v>
      </c>
      <c r="C537" s="9" t="s">
        <v>35</v>
      </c>
      <c r="D537" s="20">
        <v>43717</v>
      </c>
      <c r="E537" s="21">
        <v>10</v>
      </c>
      <c r="F537" s="21">
        <v>77</v>
      </c>
      <c r="G537" s="3">
        <v>252</v>
      </c>
      <c r="H537" s="3">
        <v>1470.4000000000005</v>
      </c>
      <c r="I537" s="9">
        <v>6</v>
      </c>
      <c r="J537" s="5">
        <v>117.18</v>
      </c>
      <c r="K537" s="9">
        <v>8.94</v>
      </c>
      <c r="L537" s="1">
        <v>8.5900000000000016</v>
      </c>
      <c r="M537" s="9">
        <v>17.53</v>
      </c>
      <c r="N537" s="9">
        <v>16</v>
      </c>
      <c r="O537" s="8">
        <v>10</v>
      </c>
      <c r="P537" s="8">
        <v>5.03</v>
      </c>
      <c r="Q537" s="9">
        <v>123</v>
      </c>
      <c r="R537" s="9">
        <v>3.7</v>
      </c>
      <c r="S537" s="5">
        <v>0.21106674272675413</v>
      </c>
      <c r="T537" s="90">
        <f t="shared" si="8"/>
        <v>22.560000000000002</v>
      </c>
      <c r="V537"/>
      <c r="W537"/>
      <c r="X537"/>
      <c r="Y537"/>
      <c r="Z537"/>
    </row>
    <row r="538" spans="1:26" x14ac:dyDescent="0.25">
      <c r="A538" s="9">
        <v>9004</v>
      </c>
      <c r="B538" s="1" t="s">
        <v>30</v>
      </c>
      <c r="C538" s="9" t="s">
        <v>31</v>
      </c>
      <c r="D538" s="20">
        <v>43717</v>
      </c>
      <c r="E538" s="21">
        <v>10</v>
      </c>
      <c r="F538" s="21">
        <v>77</v>
      </c>
      <c r="G538" s="3">
        <v>252</v>
      </c>
      <c r="H538" s="3">
        <v>1470.4000000000005</v>
      </c>
      <c r="I538" s="9">
        <v>9</v>
      </c>
      <c r="J538" s="5">
        <v>1412.09</v>
      </c>
      <c r="K538" s="9">
        <v>8.0299999999999994</v>
      </c>
      <c r="L538" s="1">
        <v>9.76</v>
      </c>
      <c r="M538" s="9">
        <v>17.79</v>
      </c>
      <c r="N538" s="9">
        <v>5</v>
      </c>
      <c r="O538" s="8">
        <v>5</v>
      </c>
      <c r="P538" s="8">
        <v>2.77</v>
      </c>
      <c r="Q538" s="9">
        <v>71</v>
      </c>
      <c r="R538" s="9">
        <v>2.78</v>
      </c>
      <c r="S538" s="5">
        <v>0.15626756604834177</v>
      </c>
      <c r="T538" s="90">
        <f t="shared" si="8"/>
        <v>20.56</v>
      </c>
      <c r="V538"/>
      <c r="W538"/>
      <c r="X538"/>
      <c r="Y538"/>
      <c r="Z538"/>
    </row>
    <row r="539" spans="1:26" x14ac:dyDescent="0.25">
      <c r="A539" s="9">
        <v>9004</v>
      </c>
      <c r="B539" s="1" t="s">
        <v>30</v>
      </c>
      <c r="C539" s="9" t="s">
        <v>32</v>
      </c>
      <c r="D539" s="20">
        <v>43717</v>
      </c>
      <c r="E539" s="21">
        <v>10</v>
      </c>
      <c r="F539" s="21">
        <v>77</v>
      </c>
      <c r="G539" s="3">
        <v>252</v>
      </c>
      <c r="H539" s="3">
        <v>1470.4000000000005</v>
      </c>
      <c r="I539" s="9">
        <v>9</v>
      </c>
      <c r="J539" s="5">
        <v>1277.67</v>
      </c>
      <c r="K539" s="9">
        <v>7.15</v>
      </c>
      <c r="L539" s="1">
        <v>8.7099999999999991</v>
      </c>
      <c r="M539" s="9">
        <v>15.86</v>
      </c>
      <c r="N539" s="9">
        <v>11</v>
      </c>
      <c r="O539" s="8">
        <v>11</v>
      </c>
      <c r="P539" s="8">
        <v>6.8100000000000005</v>
      </c>
      <c r="Q539" s="9">
        <v>119</v>
      </c>
      <c r="R539" s="9">
        <v>4.9399999999999995</v>
      </c>
      <c r="S539" s="5">
        <v>0.31147540983606553</v>
      </c>
      <c r="T539" s="90">
        <f t="shared" si="8"/>
        <v>22.67</v>
      </c>
      <c r="V539"/>
      <c r="W539"/>
      <c r="X539"/>
      <c r="Y539"/>
      <c r="Z539"/>
    </row>
    <row r="540" spans="1:26" x14ac:dyDescent="0.25">
      <c r="A540" s="9">
        <v>9004</v>
      </c>
      <c r="B540" s="1" t="s">
        <v>30</v>
      </c>
      <c r="C540" s="9" t="s">
        <v>33</v>
      </c>
      <c r="D540" s="20">
        <v>43717</v>
      </c>
      <c r="E540" s="21">
        <v>10</v>
      </c>
      <c r="F540" s="21">
        <v>77</v>
      </c>
      <c r="G540" s="3">
        <v>252</v>
      </c>
      <c r="H540" s="3">
        <v>1470.4000000000005</v>
      </c>
      <c r="I540" s="9">
        <v>8</v>
      </c>
      <c r="J540" s="5">
        <v>1308.3</v>
      </c>
      <c r="K540" s="9">
        <v>6.42</v>
      </c>
      <c r="L540" s="1">
        <v>7.33</v>
      </c>
      <c r="M540" s="9">
        <v>13.75</v>
      </c>
      <c r="N540" s="9">
        <v>17</v>
      </c>
      <c r="O540" s="8">
        <v>11</v>
      </c>
      <c r="P540" s="8">
        <v>5.79</v>
      </c>
      <c r="Q540" s="9">
        <v>123</v>
      </c>
      <c r="R540" s="9">
        <v>4.41</v>
      </c>
      <c r="S540" s="5">
        <v>0.32072727272727275</v>
      </c>
      <c r="T540" s="90">
        <f t="shared" si="8"/>
        <v>19.54</v>
      </c>
      <c r="V540"/>
      <c r="W540"/>
      <c r="X540"/>
      <c r="Y540"/>
      <c r="Z540"/>
    </row>
    <row r="541" spans="1:26" x14ac:dyDescent="0.25">
      <c r="A541" s="9">
        <v>9004</v>
      </c>
      <c r="B541" s="1" t="s">
        <v>30</v>
      </c>
      <c r="C541" s="9" t="s">
        <v>34</v>
      </c>
      <c r="D541" s="20">
        <v>43717</v>
      </c>
      <c r="E541" s="21">
        <v>10</v>
      </c>
      <c r="F541" s="21">
        <v>77</v>
      </c>
      <c r="G541" s="3">
        <v>252</v>
      </c>
      <c r="H541" s="3">
        <v>1470.4000000000005</v>
      </c>
      <c r="I541" s="9">
        <v>8</v>
      </c>
      <c r="J541" s="5">
        <v>1126.79</v>
      </c>
      <c r="K541" s="9">
        <v>7.25</v>
      </c>
      <c r="L541" s="1">
        <v>8.24</v>
      </c>
      <c r="M541" s="9">
        <v>15.49</v>
      </c>
      <c r="N541" s="9">
        <v>16</v>
      </c>
      <c r="O541" s="8">
        <v>4</v>
      </c>
      <c r="P541" s="8">
        <v>2.2000000000000002</v>
      </c>
      <c r="Q541" s="9">
        <v>41</v>
      </c>
      <c r="R541" s="9">
        <v>1.47</v>
      </c>
      <c r="S541" s="5">
        <v>9.4899935442220779E-2</v>
      </c>
      <c r="T541" s="90">
        <f t="shared" si="8"/>
        <v>17.690000000000001</v>
      </c>
      <c r="V541"/>
      <c r="W541"/>
      <c r="X541"/>
      <c r="Y541"/>
      <c r="Z541"/>
    </row>
    <row r="542" spans="1:26" x14ac:dyDescent="0.25">
      <c r="A542" s="9">
        <v>9004</v>
      </c>
      <c r="B542" s="1" t="s">
        <v>30</v>
      </c>
      <c r="C542" s="9" t="s">
        <v>35</v>
      </c>
      <c r="D542" s="20">
        <v>43717</v>
      </c>
      <c r="E542" s="21">
        <v>10</v>
      </c>
      <c r="F542" s="21">
        <v>77</v>
      </c>
      <c r="G542" s="3">
        <v>252</v>
      </c>
      <c r="H542" s="3">
        <v>1470.4000000000005</v>
      </c>
      <c r="I542" s="9">
        <v>6</v>
      </c>
      <c r="J542" s="5">
        <v>759.56</v>
      </c>
      <c r="K542" s="9">
        <v>4.7699999999999996</v>
      </c>
      <c r="L542" s="1">
        <v>5.42</v>
      </c>
      <c r="M542" s="9">
        <v>10.19</v>
      </c>
      <c r="N542" s="9">
        <v>9</v>
      </c>
      <c r="O542" s="8">
        <v>1</v>
      </c>
      <c r="P542" s="8">
        <v>0.6</v>
      </c>
      <c r="Q542" s="9">
        <v>9</v>
      </c>
      <c r="R542" s="9">
        <v>0.39</v>
      </c>
      <c r="S542" s="5">
        <v>3.8272816486751723E-2</v>
      </c>
      <c r="T542" s="90">
        <f t="shared" si="8"/>
        <v>10.79</v>
      </c>
      <c r="V542"/>
      <c r="W542"/>
      <c r="X542"/>
      <c r="Y542"/>
      <c r="Z542"/>
    </row>
    <row r="543" spans="1:26" x14ac:dyDescent="0.25">
      <c r="A543" s="9">
        <v>9005</v>
      </c>
      <c r="B543" s="1" t="s">
        <v>30</v>
      </c>
      <c r="C543" s="9" t="s">
        <v>31</v>
      </c>
      <c r="D543" s="20">
        <v>43717</v>
      </c>
      <c r="E543" s="21">
        <v>10</v>
      </c>
      <c r="F543" s="21">
        <v>77</v>
      </c>
      <c r="G543" s="3">
        <v>252</v>
      </c>
      <c r="H543" s="3">
        <v>1470.4000000000005</v>
      </c>
      <c r="I543" s="9">
        <v>6</v>
      </c>
      <c r="J543" s="5">
        <v>944.7</v>
      </c>
      <c r="K543" s="9">
        <v>4.8499999999999996</v>
      </c>
      <c r="L543" s="1">
        <v>6.2100000000000009</v>
      </c>
      <c r="M543" s="9">
        <v>11.06</v>
      </c>
      <c r="N543" s="9">
        <v>11</v>
      </c>
      <c r="O543" s="8">
        <v>12</v>
      </c>
      <c r="P543" s="8">
        <v>4.42</v>
      </c>
      <c r="Q543" s="9">
        <v>119</v>
      </c>
      <c r="R543" s="9">
        <v>3.26</v>
      </c>
      <c r="S543" s="5">
        <v>0.29475587703435802</v>
      </c>
      <c r="T543" s="90">
        <f t="shared" si="8"/>
        <v>15.48</v>
      </c>
      <c r="V543"/>
      <c r="W543"/>
      <c r="X543"/>
      <c r="Y543"/>
      <c r="Z543"/>
    </row>
    <row r="544" spans="1:26" x14ac:dyDescent="0.25">
      <c r="A544" s="9">
        <v>9005</v>
      </c>
      <c r="B544" s="1" t="s">
        <v>30</v>
      </c>
      <c r="C544" s="9" t="s">
        <v>32</v>
      </c>
      <c r="D544" s="20">
        <v>43717</v>
      </c>
      <c r="E544" s="21">
        <v>10</v>
      </c>
      <c r="F544" s="21">
        <v>77</v>
      </c>
      <c r="G544" s="3">
        <v>252</v>
      </c>
      <c r="H544" s="3">
        <v>1470.4000000000005</v>
      </c>
      <c r="I544" s="9">
        <v>8</v>
      </c>
      <c r="J544" s="5">
        <v>1248.92</v>
      </c>
      <c r="K544" s="9">
        <v>9.5500000000000007</v>
      </c>
      <c r="L544" s="1">
        <v>9.52</v>
      </c>
      <c r="M544" s="9">
        <v>19.07</v>
      </c>
      <c r="N544" s="9">
        <v>13</v>
      </c>
      <c r="O544" s="8">
        <v>7</v>
      </c>
      <c r="P544" s="8">
        <v>4.5</v>
      </c>
      <c r="Q544" s="9">
        <v>83</v>
      </c>
      <c r="R544" s="9">
        <v>3.54</v>
      </c>
      <c r="S544" s="5">
        <v>0.18563188253801782</v>
      </c>
      <c r="T544" s="90">
        <f t="shared" si="8"/>
        <v>23.57</v>
      </c>
      <c r="V544"/>
      <c r="W544"/>
      <c r="X544"/>
      <c r="Y544"/>
      <c r="Z544"/>
    </row>
    <row r="545" spans="1:32" x14ac:dyDescent="0.25">
      <c r="A545" s="9">
        <v>9005</v>
      </c>
      <c r="B545" s="1" t="s">
        <v>30</v>
      </c>
      <c r="C545" s="9" t="s">
        <v>33</v>
      </c>
      <c r="D545" s="20">
        <v>43717</v>
      </c>
      <c r="E545" s="21">
        <v>10</v>
      </c>
      <c r="F545" s="21">
        <v>77</v>
      </c>
      <c r="G545" s="3">
        <v>252</v>
      </c>
      <c r="H545" s="3">
        <v>1470.4000000000005</v>
      </c>
      <c r="I545" s="9">
        <v>8</v>
      </c>
      <c r="J545" s="5">
        <v>1470.54</v>
      </c>
      <c r="K545" s="9">
        <v>6.45</v>
      </c>
      <c r="L545" s="1">
        <v>7.7299999999999995</v>
      </c>
      <c r="M545" s="9">
        <v>14.18</v>
      </c>
      <c r="N545" s="9">
        <v>19</v>
      </c>
      <c r="O545" s="8">
        <v>14</v>
      </c>
      <c r="P545" s="8">
        <v>5.45</v>
      </c>
      <c r="Q545" s="9">
        <v>136</v>
      </c>
      <c r="R545" s="9">
        <v>4.33</v>
      </c>
      <c r="S545" s="5">
        <v>0.30535966149506349</v>
      </c>
      <c r="T545" s="90">
        <f t="shared" si="8"/>
        <v>19.63</v>
      </c>
      <c r="V545"/>
      <c r="W545"/>
      <c r="X545"/>
      <c r="Y545"/>
      <c r="Z545"/>
    </row>
    <row r="546" spans="1:32" x14ac:dyDescent="0.25">
      <c r="A546" s="9">
        <v>9005</v>
      </c>
      <c r="B546" s="1" t="s">
        <v>30</v>
      </c>
      <c r="C546" s="9" t="s">
        <v>34</v>
      </c>
      <c r="D546" s="20">
        <v>43717</v>
      </c>
      <c r="E546" s="21">
        <v>10</v>
      </c>
      <c r="F546" s="21">
        <v>77</v>
      </c>
      <c r="G546" s="3">
        <v>252</v>
      </c>
      <c r="H546" s="3">
        <v>1470.4000000000005</v>
      </c>
      <c r="I546" s="9">
        <v>7</v>
      </c>
      <c r="J546" s="5">
        <v>1138.45</v>
      </c>
      <c r="K546" s="9">
        <v>7.4</v>
      </c>
      <c r="L546" s="1">
        <v>8.2999999999999989</v>
      </c>
      <c r="M546" s="9">
        <v>15.7</v>
      </c>
      <c r="N546" s="9">
        <v>16</v>
      </c>
      <c r="O546" s="8">
        <v>16</v>
      </c>
      <c r="P546" s="8">
        <v>6.58</v>
      </c>
      <c r="Q546" s="9">
        <v>105</v>
      </c>
      <c r="R546" s="9">
        <v>4.54</v>
      </c>
      <c r="S546" s="5">
        <v>0.28917197452229298</v>
      </c>
      <c r="T546" s="90">
        <f t="shared" si="8"/>
        <v>22.28</v>
      </c>
      <c r="V546"/>
      <c r="W546"/>
      <c r="X546"/>
      <c r="Y546"/>
      <c r="Z546"/>
    </row>
    <row r="547" spans="1:32" x14ac:dyDescent="0.25">
      <c r="A547" s="9">
        <v>9011</v>
      </c>
      <c r="B547" s="18" t="s">
        <v>30</v>
      </c>
      <c r="C547" s="9" t="s">
        <v>31</v>
      </c>
      <c r="D547" s="20">
        <v>43717</v>
      </c>
      <c r="E547" s="21">
        <v>10</v>
      </c>
      <c r="F547" s="21">
        <v>77</v>
      </c>
      <c r="G547" s="3">
        <v>252</v>
      </c>
      <c r="H547" s="3">
        <v>1470.4000000000005</v>
      </c>
      <c r="I547" s="9">
        <v>7</v>
      </c>
      <c r="J547" s="5">
        <v>1409.94</v>
      </c>
      <c r="K547" s="9">
        <v>5.64</v>
      </c>
      <c r="L547" s="1">
        <v>7.13</v>
      </c>
      <c r="M547" s="9">
        <v>12.77</v>
      </c>
      <c r="N547" s="9">
        <v>6</v>
      </c>
      <c r="O547" s="8">
        <v>16</v>
      </c>
      <c r="P547" s="8">
        <v>6.93</v>
      </c>
      <c r="Q547" s="9">
        <v>165</v>
      </c>
      <c r="R547" s="9">
        <v>4.72</v>
      </c>
      <c r="S547" s="5">
        <v>0.36961628817541109</v>
      </c>
      <c r="T547" s="90">
        <f t="shared" si="8"/>
        <v>19.7</v>
      </c>
      <c r="V547"/>
      <c r="W547"/>
      <c r="X547"/>
      <c r="Y547"/>
      <c r="Z547"/>
    </row>
    <row r="548" spans="1:32" x14ac:dyDescent="0.25">
      <c r="A548" s="9">
        <v>9011</v>
      </c>
      <c r="B548" s="18" t="s">
        <v>30</v>
      </c>
      <c r="C548" s="9" t="s">
        <v>32</v>
      </c>
      <c r="D548" s="20">
        <v>43717</v>
      </c>
      <c r="E548" s="21">
        <v>10</v>
      </c>
      <c r="F548" s="21">
        <v>77</v>
      </c>
      <c r="G548" s="3">
        <v>252</v>
      </c>
      <c r="H548" s="3">
        <v>1470.4000000000005</v>
      </c>
      <c r="I548" s="9">
        <v>8</v>
      </c>
      <c r="J548" s="5">
        <v>1313.08</v>
      </c>
      <c r="K548" s="9">
        <v>6.26</v>
      </c>
      <c r="L548" s="1">
        <v>7.7900000000000009</v>
      </c>
      <c r="M548" s="9">
        <v>14.05</v>
      </c>
      <c r="N548" s="9">
        <v>11</v>
      </c>
      <c r="O548" s="8">
        <v>8</v>
      </c>
      <c r="P548" s="8">
        <v>4.4399999999999995</v>
      </c>
      <c r="Q548" s="9">
        <v>90</v>
      </c>
      <c r="R548" s="9">
        <v>3.6</v>
      </c>
      <c r="S548" s="5">
        <v>0.25622775800711745</v>
      </c>
      <c r="T548" s="90">
        <f t="shared" si="8"/>
        <v>18.490000000000002</v>
      </c>
      <c r="V548"/>
      <c r="W548"/>
      <c r="X548"/>
      <c r="Y548"/>
      <c r="Z548"/>
    </row>
    <row r="549" spans="1:32" x14ac:dyDescent="0.25">
      <c r="A549" s="9">
        <v>9011</v>
      </c>
      <c r="B549" s="18" t="s">
        <v>30</v>
      </c>
      <c r="C549" s="9" t="s">
        <v>33</v>
      </c>
      <c r="D549" s="20">
        <v>43717</v>
      </c>
      <c r="E549" s="21">
        <v>10</v>
      </c>
      <c r="F549" s="21">
        <v>77</v>
      </c>
      <c r="G549" s="3">
        <v>252</v>
      </c>
      <c r="H549" s="3">
        <v>1470.4000000000005</v>
      </c>
      <c r="I549" s="9">
        <v>9</v>
      </c>
      <c r="J549" s="5">
        <v>1434.07</v>
      </c>
      <c r="K549" s="9">
        <v>6.61</v>
      </c>
      <c r="L549" s="1">
        <v>7.62</v>
      </c>
      <c r="M549" s="9">
        <v>14.23</v>
      </c>
      <c r="N549" s="9">
        <v>22</v>
      </c>
      <c r="O549" s="8">
        <v>19</v>
      </c>
      <c r="P549" s="8">
        <v>7.9700000000000006</v>
      </c>
      <c r="Q549" s="9">
        <v>168</v>
      </c>
      <c r="R549" s="9">
        <v>6.39</v>
      </c>
      <c r="S549" s="5">
        <v>0.44905130007027405</v>
      </c>
      <c r="T549" s="90">
        <f t="shared" si="8"/>
        <v>22.200000000000003</v>
      </c>
      <c r="V549"/>
      <c r="W549"/>
      <c r="X549"/>
      <c r="Y549"/>
      <c r="Z549"/>
    </row>
    <row r="550" spans="1:32" x14ac:dyDescent="0.25">
      <c r="A550" s="9">
        <v>9011</v>
      </c>
      <c r="B550" s="18" t="s">
        <v>30</v>
      </c>
      <c r="C550" s="9" t="s">
        <v>34</v>
      </c>
      <c r="D550" s="20">
        <v>43717</v>
      </c>
      <c r="E550" s="21">
        <v>10</v>
      </c>
      <c r="F550" s="21">
        <v>77</v>
      </c>
      <c r="G550" s="3">
        <v>252</v>
      </c>
      <c r="H550" s="3">
        <v>1470.4000000000005</v>
      </c>
      <c r="I550" s="9">
        <v>6</v>
      </c>
      <c r="J550" s="5">
        <v>1523.19</v>
      </c>
      <c r="K550" s="9">
        <v>6.23</v>
      </c>
      <c r="L550" s="1">
        <v>7.01</v>
      </c>
      <c r="M550" s="9">
        <v>13.24</v>
      </c>
      <c r="N550" s="9">
        <v>15</v>
      </c>
      <c r="O550" s="8">
        <v>13</v>
      </c>
      <c r="P550" s="8">
        <v>4.9400000000000004</v>
      </c>
      <c r="Q550" s="9">
        <v>136</v>
      </c>
      <c r="R550" s="9">
        <v>4.04</v>
      </c>
      <c r="S550" s="5">
        <v>0.30513595166163143</v>
      </c>
      <c r="T550" s="90">
        <f t="shared" si="8"/>
        <v>18.18</v>
      </c>
      <c r="V550"/>
      <c r="W550"/>
      <c r="X550"/>
      <c r="Y550"/>
      <c r="Z550"/>
    </row>
    <row r="551" spans="1:32" x14ac:dyDescent="0.25">
      <c r="A551" s="9">
        <v>9011</v>
      </c>
      <c r="B551" s="18" t="s">
        <v>30</v>
      </c>
      <c r="C551" s="9" t="s">
        <v>35</v>
      </c>
      <c r="D551" s="20">
        <v>43717</v>
      </c>
      <c r="E551" s="21">
        <v>10</v>
      </c>
      <c r="F551" s="21">
        <v>77</v>
      </c>
      <c r="G551" s="3">
        <v>252</v>
      </c>
      <c r="H551" s="3">
        <v>1470.4000000000005</v>
      </c>
      <c r="I551" s="9">
        <v>9</v>
      </c>
      <c r="J551" s="5">
        <v>1124.55</v>
      </c>
      <c r="K551" s="9">
        <v>5.21</v>
      </c>
      <c r="L551" s="1">
        <v>7.6700000000000008</v>
      </c>
      <c r="M551" s="9">
        <v>12.88</v>
      </c>
      <c r="N551" s="9">
        <v>12</v>
      </c>
      <c r="O551" s="8">
        <v>10</v>
      </c>
      <c r="P551" s="8">
        <v>5.35</v>
      </c>
      <c r="Q551" s="9">
        <v>110</v>
      </c>
      <c r="R551" s="9">
        <v>3.98</v>
      </c>
      <c r="S551" s="5">
        <v>0.30900621118012422</v>
      </c>
      <c r="T551" s="90">
        <f t="shared" si="8"/>
        <v>18.23</v>
      </c>
      <c r="V551"/>
      <c r="W551"/>
      <c r="X551"/>
      <c r="Y551"/>
      <c r="Z551"/>
    </row>
    <row r="552" spans="1:32" x14ac:dyDescent="0.25">
      <c r="T552"/>
      <c r="U552"/>
    </row>
    <row r="554" spans="1:32" s="87" customFormat="1" ht="45" x14ac:dyDescent="0.25">
      <c r="A554" s="36" t="s">
        <v>25</v>
      </c>
      <c r="B554" s="36" t="s">
        <v>27</v>
      </c>
      <c r="C554" s="36" t="s">
        <v>26</v>
      </c>
      <c r="D554" s="36" t="s">
        <v>41</v>
      </c>
      <c r="E554" s="36" t="s">
        <v>42</v>
      </c>
      <c r="F554" s="36" t="s">
        <v>306</v>
      </c>
      <c r="G554" s="36" t="s">
        <v>307</v>
      </c>
      <c r="I554" s="116" t="s">
        <v>25</v>
      </c>
      <c r="J554" s="116" t="s">
        <v>27</v>
      </c>
      <c r="K554" s="116" t="s">
        <v>26</v>
      </c>
      <c r="L554" s="116" t="s">
        <v>41</v>
      </c>
      <c r="M554" s="116" t="s">
        <v>42</v>
      </c>
      <c r="N554" s="116" t="s">
        <v>306</v>
      </c>
      <c r="O554" s="116" t="s">
        <v>307</v>
      </c>
      <c r="Q554" s="40" t="s">
        <v>1</v>
      </c>
      <c r="R554" s="40" t="s">
        <v>7</v>
      </c>
      <c r="S554" s="40" t="s">
        <v>5</v>
      </c>
      <c r="T554" s="40" t="s">
        <v>9</v>
      </c>
      <c r="U554" s="40" t="s">
        <v>8</v>
      </c>
      <c r="V554" s="40" t="s">
        <v>12</v>
      </c>
      <c r="W554" s="40" t="s">
        <v>43</v>
      </c>
      <c r="Y554" s="87" t="s">
        <v>42</v>
      </c>
      <c r="Z554" s="87" t="s">
        <v>141</v>
      </c>
    </row>
    <row r="555" spans="1:32" x14ac:dyDescent="0.25">
      <c r="A555" s="37" t="s">
        <v>23</v>
      </c>
      <c r="B555" s="39"/>
      <c r="C555" s="39"/>
      <c r="D555" s="39"/>
      <c r="E555" s="39"/>
      <c r="F555" s="39"/>
      <c r="G555" s="39"/>
      <c r="H555"/>
      <c r="I555" s="37">
        <v>344.2</v>
      </c>
      <c r="J555" s="39">
        <v>66.305666666666681</v>
      </c>
      <c r="K555" s="39">
        <v>2.75</v>
      </c>
      <c r="L555" s="39">
        <v>0.35966666666666663</v>
      </c>
      <c r="M555" s="39">
        <v>0</v>
      </c>
      <c r="N555" s="39">
        <v>0.35966666666666663</v>
      </c>
      <c r="O555" s="39">
        <v>0.28599999999999998</v>
      </c>
      <c r="P555"/>
      <c r="Q555" s="41" t="s">
        <v>23</v>
      </c>
      <c r="R555" s="41">
        <v>344.2</v>
      </c>
      <c r="S555" s="41">
        <v>18</v>
      </c>
      <c r="T555" s="42">
        <v>61.520666666666671</v>
      </c>
      <c r="U555" s="42">
        <v>2.6666666666666665</v>
      </c>
      <c r="V555" s="42">
        <v>0.35600000000000004</v>
      </c>
      <c r="W555" s="42">
        <v>0</v>
      </c>
      <c r="X555"/>
      <c r="Y555" t="s">
        <v>25</v>
      </c>
      <c r="Z555" t="s">
        <v>23</v>
      </c>
      <c r="AA555" t="s">
        <v>28</v>
      </c>
      <c r="AB555" t="s">
        <v>29</v>
      </c>
      <c r="AC555" t="s">
        <v>30</v>
      </c>
      <c r="AD555" t="s">
        <v>142</v>
      </c>
      <c r="AE555"/>
      <c r="AF555"/>
    </row>
    <row r="556" spans="1:32" x14ac:dyDescent="0.25">
      <c r="A556" s="45">
        <v>344.2</v>
      </c>
      <c r="B556" s="39">
        <v>61.520666666666671</v>
      </c>
      <c r="C556" s="39">
        <v>2.6666666666666665</v>
      </c>
      <c r="D556" s="39">
        <v>0.35600000000000004</v>
      </c>
      <c r="E556" s="39">
        <v>0</v>
      </c>
      <c r="F556" s="39">
        <v>0.35599999999999993</v>
      </c>
      <c r="G556" s="39">
        <v>0.27800000000000002</v>
      </c>
      <c r="H556"/>
      <c r="I556" s="37">
        <v>491.90000000000003</v>
      </c>
      <c r="J556" s="39">
        <v>200.58983333333336</v>
      </c>
      <c r="K556" s="39">
        <v>3.75</v>
      </c>
      <c r="L556" s="39">
        <v>1.1436666666666664</v>
      </c>
      <c r="M556" s="39">
        <v>0</v>
      </c>
      <c r="N556" s="39">
        <v>1.1436666666666664</v>
      </c>
      <c r="O556" s="39">
        <v>0.84233333333333338</v>
      </c>
      <c r="P556"/>
      <c r="Q556" s="41" t="s">
        <v>23</v>
      </c>
      <c r="R556" s="41">
        <v>491.90000000000003</v>
      </c>
      <c r="S556" s="41">
        <v>25</v>
      </c>
      <c r="T556" s="42">
        <v>174.36799999999997</v>
      </c>
      <c r="U556" s="42">
        <v>3.6666666666666665</v>
      </c>
      <c r="V556" s="42">
        <v>1</v>
      </c>
      <c r="W556" s="42">
        <v>0</v>
      </c>
      <c r="X556"/>
      <c r="Y556" s="11">
        <v>37</v>
      </c>
      <c r="Z556" s="89"/>
      <c r="AA556" s="89">
        <v>0.50491097693601394</v>
      </c>
      <c r="AB556" s="89">
        <v>0.12091899456270865</v>
      </c>
      <c r="AC556" s="89">
        <v>0.17138298164204369</v>
      </c>
      <c r="AD556" s="89">
        <v>0.24214898369570248</v>
      </c>
      <c r="AE556"/>
      <c r="AF556"/>
    </row>
    <row r="557" spans="1:32" x14ac:dyDescent="0.25">
      <c r="A557" s="45">
        <v>491.90000000000003</v>
      </c>
      <c r="B557" s="39">
        <v>174.36799999999997</v>
      </c>
      <c r="C557" s="39">
        <v>3.6666666666666665</v>
      </c>
      <c r="D557" s="39">
        <v>1</v>
      </c>
      <c r="E557" s="39">
        <v>0</v>
      </c>
      <c r="F557" s="39">
        <v>1</v>
      </c>
      <c r="G557" s="39">
        <v>0.71</v>
      </c>
      <c r="H557"/>
      <c r="I557" s="37">
        <v>633.4</v>
      </c>
      <c r="J557" s="39">
        <v>497.09583333333336</v>
      </c>
      <c r="K557" s="39">
        <v>6</v>
      </c>
      <c r="L557" s="39">
        <v>3.0564999999999998</v>
      </c>
      <c r="M557" s="39">
        <v>0</v>
      </c>
      <c r="N557" s="39">
        <v>3.0564999999999998</v>
      </c>
      <c r="O557" s="39">
        <v>1.9551666666666667</v>
      </c>
      <c r="P557"/>
      <c r="Q557" s="41" t="s">
        <v>23</v>
      </c>
      <c r="R557" s="41">
        <v>633.4</v>
      </c>
      <c r="S557" s="41">
        <v>32</v>
      </c>
      <c r="T557" s="42">
        <v>460.80133333333333</v>
      </c>
      <c r="U557" s="42">
        <v>5.666666666666667</v>
      </c>
      <c r="V557" s="42">
        <v>2.8800000000000003</v>
      </c>
      <c r="W557" s="42">
        <v>0</v>
      </c>
      <c r="X557"/>
      <c r="Y557" s="11">
        <v>39</v>
      </c>
      <c r="Z557" s="89">
        <v>0.34227434322839312</v>
      </c>
      <c r="AA557" s="89">
        <v>0.45242352209496728</v>
      </c>
      <c r="AB557" s="89">
        <v>0.14047043527910649</v>
      </c>
      <c r="AC557" s="89">
        <v>0.29403847951895823</v>
      </c>
      <c r="AD557" s="89">
        <v>0.33418845467038394</v>
      </c>
      <c r="AE557"/>
      <c r="AF557"/>
    </row>
    <row r="558" spans="1:32" x14ac:dyDescent="0.25">
      <c r="A558" s="45">
        <v>633.4</v>
      </c>
      <c r="B558" s="39">
        <v>460.80133333333333</v>
      </c>
      <c r="C558" s="39">
        <v>5.666666666666667</v>
      </c>
      <c r="D558" s="39">
        <v>2.8800000000000003</v>
      </c>
      <c r="E558" s="39">
        <v>0</v>
      </c>
      <c r="F558" s="39">
        <v>2.8800000000000003</v>
      </c>
      <c r="G558" s="39">
        <v>1.8546666666666667</v>
      </c>
      <c r="H558"/>
      <c r="I558" s="37">
        <v>706.59999999999991</v>
      </c>
      <c r="J558" s="39">
        <v>770.20383333333336</v>
      </c>
      <c r="K558" s="39">
        <v>7</v>
      </c>
      <c r="L558" s="39">
        <v>4.3210000000000006</v>
      </c>
      <c r="M558" s="39">
        <v>0</v>
      </c>
      <c r="N558" s="39">
        <v>4.3210000000000006</v>
      </c>
      <c r="O558" s="39">
        <v>2.5936666666666661</v>
      </c>
      <c r="P558"/>
      <c r="Q558" s="41" t="s">
        <v>23</v>
      </c>
      <c r="R558" s="41">
        <v>706.59999999999991</v>
      </c>
      <c r="S558" s="41">
        <v>36</v>
      </c>
      <c r="T558" s="42">
        <v>716.42066666666653</v>
      </c>
      <c r="U558" s="42">
        <v>7</v>
      </c>
      <c r="V558" s="42">
        <v>4.3306666666666667</v>
      </c>
      <c r="W558" s="42">
        <v>0</v>
      </c>
      <c r="X558"/>
      <c r="Y558" s="11">
        <v>40</v>
      </c>
      <c r="Z558" s="89">
        <v>0.15981735159817351</v>
      </c>
      <c r="AA558" s="89">
        <v>0.50135999912567641</v>
      </c>
      <c r="AB558" s="89">
        <v>0.25947657769581672</v>
      </c>
      <c r="AC558" s="89">
        <v>0.30900621118012422</v>
      </c>
      <c r="AD558" s="89">
        <v>0.34391666165534712</v>
      </c>
      <c r="AE558"/>
      <c r="AF558"/>
    </row>
    <row r="559" spans="1:32" x14ac:dyDescent="0.25">
      <c r="A559" s="45">
        <v>706.59999999999991</v>
      </c>
      <c r="B559" s="39">
        <v>716.42066666666653</v>
      </c>
      <c r="C559" s="39">
        <v>7</v>
      </c>
      <c r="D559" s="39">
        <v>4.3306666666666667</v>
      </c>
      <c r="E559" s="39">
        <v>0</v>
      </c>
      <c r="F559" s="39">
        <v>4.3306666666666667</v>
      </c>
      <c r="G559" s="39">
        <v>2.266</v>
      </c>
      <c r="H559"/>
      <c r="I559" s="37">
        <v>758.09999999999991</v>
      </c>
      <c r="J559" s="39">
        <v>904.82833333333315</v>
      </c>
      <c r="K559" s="39">
        <v>7.4629629629629628</v>
      </c>
      <c r="L559" s="39">
        <v>5.4577777777777792</v>
      </c>
      <c r="M559" s="39">
        <v>0</v>
      </c>
      <c r="N559" s="39">
        <v>5.4577777777777792</v>
      </c>
      <c r="O559" s="39">
        <v>3.4020370370370365</v>
      </c>
      <c r="P559"/>
      <c r="Q559" s="41" t="s">
        <v>23</v>
      </c>
      <c r="R559" s="41">
        <v>758.09999999999991</v>
      </c>
      <c r="S559" s="41">
        <v>39</v>
      </c>
      <c r="T559" s="42">
        <v>754.65214285714285</v>
      </c>
      <c r="U559" s="42">
        <v>6.9285714285714288</v>
      </c>
      <c r="V559" s="42">
        <v>5.1521428571428567</v>
      </c>
      <c r="W559" s="42">
        <v>0</v>
      </c>
      <c r="X559"/>
      <c r="Y559" s="11">
        <v>41</v>
      </c>
      <c r="Z559" s="89">
        <v>0.26365290385929785</v>
      </c>
      <c r="AA559" s="89"/>
      <c r="AB559" s="89">
        <v>9.5780308104487608E-2</v>
      </c>
      <c r="AC559" s="89">
        <v>0.30298156988016223</v>
      </c>
      <c r="AD559" s="89">
        <v>0.2672492456529868</v>
      </c>
      <c r="AE559"/>
      <c r="AF559"/>
    </row>
    <row r="560" spans="1:32" x14ac:dyDescent="0.25">
      <c r="A560" s="45">
        <v>758.09999999999991</v>
      </c>
      <c r="B560" s="39">
        <v>754.65214285714285</v>
      </c>
      <c r="C560" s="39">
        <v>6.9285714285714288</v>
      </c>
      <c r="D560" s="39">
        <v>5.1521428571428567</v>
      </c>
      <c r="E560" s="39">
        <v>0</v>
      </c>
      <c r="F560" s="39">
        <v>5.1521428571428567</v>
      </c>
      <c r="G560" s="39">
        <v>3.0392857142857141</v>
      </c>
      <c r="H560"/>
      <c r="I560" s="37">
        <v>877.8</v>
      </c>
      <c r="J560" s="39">
        <v>1134.1169999999995</v>
      </c>
      <c r="K560" s="39">
        <v>8.3800000000000008</v>
      </c>
      <c r="L560" s="39">
        <v>8.4931999999999999</v>
      </c>
      <c r="M560" s="39">
        <v>0</v>
      </c>
      <c r="N560" s="39">
        <v>8.4931999999999999</v>
      </c>
      <c r="O560" s="39">
        <v>4.7378</v>
      </c>
      <c r="P560"/>
      <c r="Q560" s="41" t="s">
        <v>23</v>
      </c>
      <c r="R560" s="41">
        <v>877.8</v>
      </c>
      <c r="S560" s="41">
        <v>46</v>
      </c>
      <c r="T560" s="42">
        <v>994.67250000000001</v>
      </c>
      <c r="U560" s="42">
        <v>7.833333333333333</v>
      </c>
      <c r="V560" s="42">
        <v>8.0766666666666662</v>
      </c>
      <c r="W560" s="42">
        <v>0</v>
      </c>
      <c r="X560"/>
      <c r="Y560" s="11">
        <v>42</v>
      </c>
      <c r="Z560" s="89">
        <v>0.36169544740973314</v>
      </c>
      <c r="AA560" s="89">
        <v>0.25812873258128732</v>
      </c>
      <c r="AB560" s="89"/>
      <c r="AC560" s="89"/>
      <c r="AD560" s="89">
        <v>0.32717320913358455</v>
      </c>
      <c r="AE560"/>
      <c r="AF560"/>
    </row>
    <row r="561" spans="1:32" x14ac:dyDescent="0.25">
      <c r="A561" s="45">
        <v>877.8</v>
      </c>
      <c r="B561" s="39">
        <v>994.67250000000001</v>
      </c>
      <c r="C561" s="39">
        <v>7.833333333333333</v>
      </c>
      <c r="D561" s="39">
        <v>8.0766666666666662</v>
      </c>
      <c r="E561" s="39">
        <v>0</v>
      </c>
      <c r="F561" s="39">
        <v>8.0766666666666662</v>
      </c>
      <c r="G561" s="39">
        <v>4.3066666666666658</v>
      </c>
      <c r="H561"/>
      <c r="I561" s="37">
        <v>1028.1000000000001</v>
      </c>
      <c r="J561" s="39">
        <v>1190.375</v>
      </c>
      <c r="K561" s="39">
        <v>8.365384615384615</v>
      </c>
      <c r="L561" s="39">
        <v>12.053653846153848</v>
      </c>
      <c r="M561" s="39">
        <v>0</v>
      </c>
      <c r="N561" s="39">
        <v>13.551599999999999</v>
      </c>
      <c r="O561" s="39">
        <v>5.5152000000000001</v>
      </c>
      <c r="P561"/>
      <c r="Q561" s="41" t="s">
        <v>23</v>
      </c>
      <c r="R561" s="41">
        <v>1028.1000000000001</v>
      </c>
      <c r="S561" s="41">
        <v>54</v>
      </c>
      <c r="T561" s="42">
        <v>1170.1578571428572</v>
      </c>
      <c r="U561" s="42">
        <v>8.3571428571428577</v>
      </c>
      <c r="V561" s="42">
        <v>12.799999999999999</v>
      </c>
      <c r="W561" s="42">
        <v>0</v>
      </c>
      <c r="X561"/>
      <c r="Y561" s="11">
        <v>43</v>
      </c>
      <c r="Z561" s="89">
        <v>0.55031939577070765</v>
      </c>
      <c r="AA561" s="89">
        <v>0.55295863284585089</v>
      </c>
      <c r="AB561" s="89">
        <v>0.22705969941764373</v>
      </c>
      <c r="AC561" s="89"/>
      <c r="AD561" s="89">
        <v>0.4297568189070945</v>
      </c>
      <c r="AE561"/>
      <c r="AF561"/>
    </row>
    <row r="562" spans="1:32" x14ac:dyDescent="0.25">
      <c r="A562" s="45">
        <v>1028.1000000000001</v>
      </c>
      <c r="B562" s="39">
        <v>1170.1578571428572</v>
      </c>
      <c r="C562" s="39">
        <v>8.3571428571428577</v>
      </c>
      <c r="D562" s="39">
        <v>12.799999999999999</v>
      </c>
      <c r="E562" s="39">
        <v>0</v>
      </c>
      <c r="F562" s="39">
        <v>13.543333333333333</v>
      </c>
      <c r="G562" s="39">
        <v>5.5533333333333328</v>
      </c>
      <c r="H562"/>
      <c r="I562" s="37">
        <v>1143.2000000000003</v>
      </c>
      <c r="J562" s="39">
        <v>1528.0855555555556</v>
      </c>
      <c r="K562" s="39">
        <v>9</v>
      </c>
      <c r="L562" s="39">
        <v>23.291666666666668</v>
      </c>
      <c r="M562" s="39">
        <v>7.032612956291448E-2</v>
      </c>
      <c r="N562" s="39">
        <v>25.820925925925916</v>
      </c>
      <c r="O562" s="39">
        <v>6.7820370370370346</v>
      </c>
      <c r="P562"/>
      <c r="Q562" s="41" t="s">
        <v>23</v>
      </c>
      <c r="R562" s="41">
        <v>1143.2000000000003</v>
      </c>
      <c r="S562" s="41">
        <v>60</v>
      </c>
      <c r="T562" s="42">
        <v>1299.0521428571426</v>
      </c>
      <c r="U562" s="42">
        <v>8.4285714285714288</v>
      </c>
      <c r="V562" s="42">
        <v>21.413571428571426</v>
      </c>
      <c r="W562" s="42">
        <v>3.7391222958501731E-2</v>
      </c>
      <c r="X562"/>
      <c r="Y562" s="11">
        <v>44</v>
      </c>
      <c r="Z562" s="89">
        <v>0.55534531693472089</v>
      </c>
      <c r="AA562" s="89"/>
      <c r="AB562" s="89"/>
      <c r="AC562" s="89"/>
      <c r="AD562" s="89">
        <v>0.55534531693472089</v>
      </c>
      <c r="AE562"/>
      <c r="AF562"/>
    </row>
    <row r="563" spans="1:32" x14ac:dyDescent="0.25">
      <c r="A563" s="45">
        <v>1143.2000000000003</v>
      </c>
      <c r="B563" s="39">
        <v>1299.0521428571426</v>
      </c>
      <c r="C563" s="39">
        <v>8.4285714285714288</v>
      </c>
      <c r="D563" s="39">
        <v>21.413571428571426</v>
      </c>
      <c r="E563" s="39">
        <v>3.7391222958501731E-2</v>
      </c>
      <c r="F563" s="39">
        <v>22.662142857142861</v>
      </c>
      <c r="G563" s="39">
        <v>6.2500000000000009</v>
      </c>
      <c r="H563"/>
      <c r="I563" s="37">
        <v>1274.8000000000002</v>
      </c>
      <c r="J563" s="39">
        <v>1022.2494444444446</v>
      </c>
      <c r="K563" s="39">
        <v>5.3888888888888893</v>
      </c>
      <c r="L563" s="39">
        <v>11.675370370370372</v>
      </c>
      <c r="M563" s="39">
        <v>0.44212753219347672</v>
      </c>
      <c r="N563" s="39">
        <v>18.348185185185187</v>
      </c>
      <c r="O563" s="39">
        <v>4.7155555555555555</v>
      </c>
      <c r="P563"/>
      <c r="Q563" s="41" t="s">
        <v>23</v>
      </c>
      <c r="R563" s="41">
        <v>1274.8000000000002</v>
      </c>
      <c r="S563" s="41">
        <v>67</v>
      </c>
      <c r="T563" s="42">
        <v>1116.073846153846</v>
      </c>
      <c r="U563" s="42">
        <v>6</v>
      </c>
      <c r="V563" s="42">
        <v>14.514615384615382</v>
      </c>
      <c r="W563" s="42">
        <v>0.28289526417830879</v>
      </c>
      <c r="X563"/>
      <c r="Y563" s="11" t="s">
        <v>142</v>
      </c>
      <c r="Z563" s="89">
        <v>0.3835319177920502</v>
      </c>
      <c r="AA563" s="89">
        <v>0.470892077292275</v>
      </c>
      <c r="AB563" s="89">
        <v>0.18488653620063378</v>
      </c>
      <c r="AC563" s="89">
        <v>0.26325713608749596</v>
      </c>
      <c r="AD563" s="89">
        <v>0.32986117647209517</v>
      </c>
      <c r="AE563"/>
      <c r="AF563"/>
    </row>
    <row r="564" spans="1:32" x14ac:dyDescent="0.25">
      <c r="A564" s="45">
        <v>1274.8000000000002</v>
      </c>
      <c r="B564" s="39">
        <v>1116.073846153846</v>
      </c>
      <c r="C564" s="39">
        <v>6</v>
      </c>
      <c r="D564" s="39">
        <v>14.514615384615382</v>
      </c>
      <c r="E564" s="39">
        <v>0.28289526417830879</v>
      </c>
      <c r="F564" s="39">
        <v>19.867923076923073</v>
      </c>
      <c r="G564" s="39">
        <v>5.0976923076923075</v>
      </c>
      <c r="H564"/>
      <c r="I564" s="37">
        <v>1470.4000000000005</v>
      </c>
      <c r="J564" s="39">
        <v>1086.9498113207546</v>
      </c>
      <c r="K564" s="39">
        <v>6.6226415094339623</v>
      </c>
      <c r="L564" s="39">
        <v>13.765849056603772</v>
      </c>
      <c r="M564" s="39">
        <v>0.32986117647209545</v>
      </c>
      <c r="N564" s="39">
        <v>19.556981132075467</v>
      </c>
      <c r="O564" s="39">
        <v>6.1530188679245272</v>
      </c>
      <c r="P564"/>
      <c r="Q564" s="41" t="s">
        <v>23</v>
      </c>
      <c r="R564" s="41">
        <v>1470.4000000000005</v>
      </c>
      <c r="S564" s="41">
        <v>77</v>
      </c>
      <c r="T564" s="42">
        <v>921.20153846153835</v>
      </c>
      <c r="U564" s="42">
        <v>5.8461538461538458</v>
      </c>
      <c r="V564" s="42">
        <v>12.89846153846154</v>
      </c>
      <c r="W564" s="42">
        <v>0.3835319177920502</v>
      </c>
      <c r="X564"/>
      <c r="Y564"/>
      <c r="Z564"/>
      <c r="AA564"/>
      <c r="AB564"/>
      <c r="AC564"/>
      <c r="AD564"/>
      <c r="AE564"/>
      <c r="AF564"/>
    </row>
    <row r="565" spans="1:32" x14ac:dyDescent="0.25">
      <c r="A565" s="45">
        <v>1470.4000000000005</v>
      </c>
      <c r="B565" s="39">
        <v>921.20153846153835</v>
      </c>
      <c r="C565" s="39">
        <v>5.8461538461538458</v>
      </c>
      <c r="D565" s="39">
        <v>12.89846153846154</v>
      </c>
      <c r="E565" s="39">
        <v>0.3835319177920502</v>
      </c>
      <c r="F565" s="39">
        <v>19.546923076923076</v>
      </c>
      <c r="G565" s="39">
        <v>5.2700000000000005</v>
      </c>
      <c r="H565"/>
      <c r="I565"/>
      <c r="J565"/>
      <c r="K565"/>
      <c r="L565"/>
      <c r="M565"/>
      <c r="N565"/>
      <c r="O565"/>
      <c r="P565"/>
      <c r="Q565" s="41" t="s">
        <v>28</v>
      </c>
      <c r="R565" s="45">
        <v>344.2</v>
      </c>
      <c r="S565" s="41">
        <v>18</v>
      </c>
      <c r="T565" s="42">
        <v>81.847333333333339</v>
      </c>
      <c r="U565" s="42">
        <v>3</v>
      </c>
      <c r="V565" s="42">
        <v>0.44066666666666671</v>
      </c>
      <c r="W565" s="42">
        <v>0</v>
      </c>
      <c r="X565"/>
      <c r="Y565" s="37" t="s">
        <v>187</v>
      </c>
      <c r="Z565" s="37" t="s">
        <v>18</v>
      </c>
      <c r="AA565"/>
      <c r="AB565"/>
      <c r="AC565"/>
      <c r="AD565"/>
      <c r="AE565"/>
      <c r="AF565"/>
    </row>
    <row r="566" spans="1:32" x14ac:dyDescent="0.25">
      <c r="A566" s="37" t="s">
        <v>28</v>
      </c>
      <c r="B566" s="39"/>
      <c r="C566" s="39"/>
      <c r="D566" s="39"/>
      <c r="E566" s="39"/>
      <c r="F566" s="39"/>
      <c r="G566" s="39"/>
      <c r="H566"/>
      <c r="I566"/>
      <c r="J566"/>
      <c r="K566"/>
      <c r="L566"/>
      <c r="M566"/>
      <c r="N566"/>
      <c r="O566"/>
      <c r="P566"/>
      <c r="Q566" s="41" t="s">
        <v>28</v>
      </c>
      <c r="R566" s="45">
        <v>491.90000000000003</v>
      </c>
      <c r="S566" s="41">
        <v>25</v>
      </c>
      <c r="T566" s="42">
        <v>244.19733333333338</v>
      </c>
      <c r="U566" s="42">
        <v>4</v>
      </c>
      <c r="V566" s="42">
        <v>1.4046666666666667</v>
      </c>
      <c r="W566" s="42">
        <v>0</v>
      </c>
      <c r="X566"/>
      <c r="Y566" s="11">
        <v>37</v>
      </c>
      <c r="Z566" s="89">
        <v>0.24214898369570248</v>
      </c>
      <c r="AA566"/>
      <c r="AB566"/>
      <c r="AC566"/>
      <c r="AD566"/>
      <c r="AE566"/>
      <c r="AF566"/>
    </row>
    <row r="567" spans="1:32" x14ac:dyDescent="0.25">
      <c r="A567" s="45">
        <v>344.2</v>
      </c>
      <c r="B567" s="39">
        <v>81.847333333333339</v>
      </c>
      <c r="C567" s="39">
        <v>3</v>
      </c>
      <c r="D567" s="39">
        <v>0.44066666666666671</v>
      </c>
      <c r="E567" s="39">
        <v>0</v>
      </c>
      <c r="F567" s="39">
        <v>0.44066666666666671</v>
      </c>
      <c r="G567" s="39">
        <v>0.34733333333333327</v>
      </c>
      <c r="H567"/>
      <c r="I567"/>
      <c r="J567"/>
      <c r="K567"/>
      <c r="L567"/>
      <c r="M567"/>
      <c r="N567"/>
      <c r="O567"/>
      <c r="P567"/>
      <c r="Q567" s="41" t="s">
        <v>28</v>
      </c>
      <c r="R567" s="45">
        <v>633.4</v>
      </c>
      <c r="S567" s="41">
        <v>32</v>
      </c>
      <c r="T567" s="42">
        <v>510.26066666666662</v>
      </c>
      <c r="U567" s="42">
        <v>6.333333333333333</v>
      </c>
      <c r="V567" s="42">
        <v>3.1786666666666665</v>
      </c>
      <c r="W567" s="42">
        <v>0</v>
      </c>
      <c r="X567"/>
      <c r="Y567" s="11">
        <v>39</v>
      </c>
      <c r="Z567" s="89">
        <v>0.33418845467038394</v>
      </c>
      <c r="AA567"/>
      <c r="AB567"/>
      <c r="AC567"/>
      <c r="AD567"/>
      <c r="AE567"/>
      <c r="AF567"/>
    </row>
    <row r="568" spans="1:32" x14ac:dyDescent="0.25">
      <c r="A568" s="45">
        <v>491.90000000000003</v>
      </c>
      <c r="B568" s="39">
        <v>244.19733333333338</v>
      </c>
      <c r="C568" s="39">
        <v>4</v>
      </c>
      <c r="D568" s="39">
        <v>1.4046666666666667</v>
      </c>
      <c r="E568" s="39">
        <v>0</v>
      </c>
      <c r="F568" s="39">
        <v>1.4046666666666667</v>
      </c>
      <c r="G568" s="39">
        <v>1.024</v>
      </c>
      <c r="H568" s="37"/>
      <c r="I568"/>
      <c r="J568"/>
      <c r="K568"/>
      <c r="L568"/>
      <c r="M568"/>
      <c r="N568"/>
      <c r="O568"/>
      <c r="Q568" s="41" t="s">
        <v>28</v>
      </c>
      <c r="R568" s="45">
        <v>706.59999999999991</v>
      </c>
      <c r="S568" s="41">
        <v>36</v>
      </c>
      <c r="T568" s="42">
        <v>809.28666666666675</v>
      </c>
      <c r="U568" s="42">
        <v>7.333333333333333</v>
      </c>
      <c r="V568" s="42">
        <v>4.4539999999999997</v>
      </c>
      <c r="W568" s="42">
        <v>0</v>
      </c>
      <c r="X568" s="36"/>
      <c r="Y568" s="11">
        <v>40</v>
      </c>
      <c r="Z568" s="89">
        <v>0.34391666165534712</v>
      </c>
      <c r="AA568"/>
      <c r="AB568" s="10"/>
      <c r="AC568" s="10"/>
      <c r="AD568" s="11"/>
      <c r="AE568" s="11"/>
      <c r="AF568" s="11"/>
    </row>
    <row r="569" spans="1:32" x14ac:dyDescent="0.25">
      <c r="A569" s="45">
        <v>633.4</v>
      </c>
      <c r="B569" s="39">
        <v>510.26066666666662</v>
      </c>
      <c r="C569" s="39">
        <v>6.333333333333333</v>
      </c>
      <c r="D569" s="39">
        <v>3.1786666666666665</v>
      </c>
      <c r="E569" s="39">
        <v>0</v>
      </c>
      <c r="F569" s="39">
        <v>3.1786666666666665</v>
      </c>
      <c r="G569" s="39">
        <v>2.0640000000000001</v>
      </c>
      <c r="H569" s="37"/>
      <c r="I569"/>
      <c r="J569"/>
      <c r="K569"/>
      <c r="L569"/>
      <c r="M569"/>
      <c r="N569"/>
      <c r="O569"/>
      <c r="Q569" s="41" t="s">
        <v>28</v>
      </c>
      <c r="R569" s="45">
        <v>758.09999999999991</v>
      </c>
      <c r="S569" s="41">
        <v>39</v>
      </c>
      <c r="T569" s="42">
        <v>981.72538461538466</v>
      </c>
      <c r="U569" s="42">
        <v>7.615384615384615</v>
      </c>
      <c r="V569" s="42">
        <v>5.7115384615384617</v>
      </c>
      <c r="W569" s="42">
        <v>0</v>
      </c>
      <c r="X569" s="36"/>
      <c r="Y569" s="11">
        <v>41</v>
      </c>
      <c r="Z569" s="89">
        <v>0.2672492456529868</v>
      </c>
      <c r="AA569"/>
      <c r="AB569" s="10"/>
      <c r="AC569" s="10"/>
      <c r="AD569" s="11"/>
      <c r="AE569" s="11"/>
      <c r="AF569" s="11"/>
    </row>
    <row r="570" spans="1:32" x14ac:dyDescent="0.25">
      <c r="A570" s="45">
        <v>706.59999999999991</v>
      </c>
      <c r="B570" s="39">
        <v>809.28666666666675</v>
      </c>
      <c r="C570" s="39">
        <v>7.333333333333333</v>
      </c>
      <c r="D570" s="39">
        <v>4.4539999999999997</v>
      </c>
      <c r="E570" s="39">
        <v>0</v>
      </c>
      <c r="F570" s="39">
        <v>4.4539999999999997</v>
      </c>
      <c r="G570" s="39">
        <v>2.7326666666666668</v>
      </c>
      <c r="H570" s="37"/>
      <c r="I570"/>
      <c r="J570"/>
      <c r="K570"/>
      <c r="L570"/>
      <c r="M570"/>
      <c r="N570"/>
      <c r="O570"/>
      <c r="Q570" s="41" t="s">
        <v>28</v>
      </c>
      <c r="R570" s="45">
        <v>877.8</v>
      </c>
      <c r="S570" s="41">
        <v>46</v>
      </c>
      <c r="T570" s="42">
        <v>1229.0438461538463</v>
      </c>
      <c r="U570" s="42">
        <v>8.384615384615385</v>
      </c>
      <c r="V570" s="42">
        <v>8.6484615384615378</v>
      </c>
      <c r="W570" s="42">
        <v>0</v>
      </c>
      <c r="X570" s="36"/>
      <c r="Y570" s="11">
        <v>42</v>
      </c>
      <c r="Z570" s="89">
        <v>0.32717320913358455</v>
      </c>
      <c r="AA570"/>
      <c r="AB570" s="10"/>
      <c r="AC570" s="10"/>
      <c r="AD570" s="11"/>
      <c r="AE570" s="11"/>
      <c r="AF570" s="11"/>
    </row>
    <row r="571" spans="1:32" x14ac:dyDescent="0.25">
      <c r="A571" s="45">
        <v>758.09999999999991</v>
      </c>
      <c r="B571" s="39">
        <v>981.72538461538466</v>
      </c>
      <c r="C571" s="39">
        <v>7.615384615384615</v>
      </c>
      <c r="D571" s="39">
        <v>5.7115384615384617</v>
      </c>
      <c r="E571" s="39">
        <v>0</v>
      </c>
      <c r="F571" s="39">
        <v>5.7115384615384617</v>
      </c>
      <c r="G571" s="39">
        <v>3.6123076923076924</v>
      </c>
      <c r="H571" s="37"/>
      <c r="I571"/>
      <c r="J571"/>
      <c r="K571"/>
      <c r="L571"/>
      <c r="M571"/>
      <c r="N571"/>
      <c r="O571"/>
      <c r="Q571" s="41" t="s">
        <v>28</v>
      </c>
      <c r="R571" s="45">
        <v>1028.1000000000001</v>
      </c>
      <c r="S571" s="41">
        <v>54</v>
      </c>
      <c r="T571" s="42">
        <v>1310.3983333333333</v>
      </c>
      <c r="U571" s="42">
        <v>8.6666666666666661</v>
      </c>
      <c r="V571" s="42">
        <v>13.321666666666664</v>
      </c>
      <c r="W571" s="42">
        <v>0</v>
      </c>
      <c r="X571" s="36"/>
      <c r="Y571" s="11">
        <v>43</v>
      </c>
      <c r="Z571" s="89">
        <v>0.4297568189070945</v>
      </c>
      <c r="AA571"/>
      <c r="AB571" s="10"/>
      <c r="AC571" s="10"/>
      <c r="AD571" s="11"/>
      <c r="AE571" s="11"/>
      <c r="AF571" s="11"/>
    </row>
    <row r="572" spans="1:32" x14ac:dyDescent="0.25">
      <c r="A572" s="45">
        <v>877.8</v>
      </c>
      <c r="B572" s="39">
        <v>1229.0438461538463</v>
      </c>
      <c r="C572" s="39">
        <v>8.384615384615385</v>
      </c>
      <c r="D572" s="39">
        <v>8.6484615384615378</v>
      </c>
      <c r="E572" s="39">
        <v>0</v>
      </c>
      <c r="F572" s="39">
        <v>8.6484615384615378</v>
      </c>
      <c r="G572" s="39">
        <v>4.8684615384615393</v>
      </c>
      <c r="H572" s="37"/>
      <c r="I572"/>
      <c r="J572"/>
      <c r="K572"/>
      <c r="L572"/>
      <c r="M572"/>
      <c r="N572"/>
      <c r="O572"/>
      <c r="Q572" s="41" t="s">
        <v>28</v>
      </c>
      <c r="R572" s="45">
        <v>1143.2000000000003</v>
      </c>
      <c r="S572" s="41">
        <v>60</v>
      </c>
      <c r="T572" s="42">
        <v>1768.4161538461537</v>
      </c>
      <c r="U572" s="42">
        <v>9.6923076923076916</v>
      </c>
      <c r="V572" s="42">
        <v>28.713846153846156</v>
      </c>
      <c r="W572" s="42">
        <v>9.4900801115598704E-2</v>
      </c>
      <c r="X572" s="36"/>
      <c r="Y572" s="11">
        <v>44</v>
      </c>
      <c r="Z572" s="89">
        <v>0.55534531693472089</v>
      </c>
      <c r="AA572" s="10"/>
      <c r="AB572" s="10"/>
      <c r="AC572" s="10"/>
      <c r="AD572" s="11"/>
      <c r="AE572" s="11"/>
      <c r="AF572" s="11"/>
    </row>
    <row r="573" spans="1:32" x14ac:dyDescent="0.25">
      <c r="A573" s="45">
        <v>1028.1000000000001</v>
      </c>
      <c r="B573" s="39">
        <v>1310.3983333333333</v>
      </c>
      <c r="C573" s="39">
        <v>8.6666666666666661</v>
      </c>
      <c r="D573" s="39">
        <v>13.321666666666664</v>
      </c>
      <c r="E573" s="39">
        <v>0</v>
      </c>
      <c r="F573" s="39">
        <v>15.171428571428569</v>
      </c>
      <c r="G573" s="39">
        <v>6.2271428571428578</v>
      </c>
      <c r="H573" s="37"/>
      <c r="I573"/>
      <c r="J573"/>
      <c r="K573"/>
      <c r="L573"/>
      <c r="M573"/>
      <c r="N573"/>
      <c r="O573"/>
      <c r="Q573" s="41" t="s">
        <v>28</v>
      </c>
      <c r="R573" s="45">
        <v>1274.8000000000002</v>
      </c>
      <c r="S573" s="41">
        <v>67</v>
      </c>
      <c r="T573" s="42">
        <v>951.87571428571425</v>
      </c>
      <c r="U573" s="42">
        <v>5.2857142857142856</v>
      </c>
      <c r="V573" s="42">
        <v>9.89</v>
      </c>
      <c r="W573" s="42">
        <v>0.54829155580293831</v>
      </c>
      <c r="X573" s="36"/>
      <c r="Y573"/>
      <c r="Z573"/>
      <c r="AA573" s="10"/>
      <c r="AB573" s="10"/>
      <c r="AC573" s="10"/>
      <c r="AD573" s="11"/>
      <c r="AE573" s="11"/>
      <c r="AF573" s="11"/>
    </row>
    <row r="574" spans="1:32" x14ac:dyDescent="0.25">
      <c r="A574" s="45">
        <v>1143.2000000000003</v>
      </c>
      <c r="B574" s="39">
        <v>1768.4161538461537</v>
      </c>
      <c r="C574" s="39">
        <v>9.6923076923076916</v>
      </c>
      <c r="D574" s="39">
        <v>28.713846153846156</v>
      </c>
      <c r="E574" s="39">
        <v>9.4900801115598704E-2</v>
      </c>
      <c r="F574" s="39">
        <v>32.612307692307688</v>
      </c>
      <c r="G574" s="39">
        <v>7.7646153846153858</v>
      </c>
      <c r="H574" s="37"/>
      <c r="I574"/>
      <c r="J574"/>
      <c r="K574"/>
      <c r="L574"/>
      <c r="M574"/>
      <c r="N574"/>
      <c r="O574"/>
      <c r="Q574" s="41" t="s">
        <v>28</v>
      </c>
      <c r="R574" s="45">
        <v>1470.4000000000005</v>
      </c>
      <c r="S574" s="41">
        <v>77</v>
      </c>
      <c r="T574" s="42">
        <v>1111.4778571428569</v>
      </c>
      <c r="U574" s="42">
        <v>6.5714285714285712</v>
      </c>
      <c r="V574" s="42">
        <v>12.465714285714284</v>
      </c>
      <c r="W574" s="42">
        <v>0.47089207729227506</v>
      </c>
      <c r="X574" s="36"/>
      <c r="Y574"/>
      <c r="Z574"/>
      <c r="AA574" s="10"/>
      <c r="AB574" s="10"/>
      <c r="AC574" s="10"/>
      <c r="AD574" s="11"/>
      <c r="AE574" s="11"/>
      <c r="AF574" s="11"/>
    </row>
    <row r="575" spans="1:32" x14ac:dyDescent="0.25">
      <c r="A575" s="45">
        <v>1274.8000000000002</v>
      </c>
      <c r="B575" s="39">
        <v>951.87571428571425</v>
      </c>
      <c r="C575" s="39">
        <v>5.2857142857142856</v>
      </c>
      <c r="D575" s="39">
        <v>9.89</v>
      </c>
      <c r="E575" s="39">
        <v>0.54829155580293831</v>
      </c>
      <c r="F575" s="39">
        <v>16.71892857142857</v>
      </c>
      <c r="G575" s="39">
        <v>4.2178571428571425</v>
      </c>
      <c r="H575" s="37"/>
      <c r="Q575" s="41" t="s">
        <v>29</v>
      </c>
      <c r="R575" s="45">
        <v>344.2</v>
      </c>
      <c r="S575" s="41">
        <v>18</v>
      </c>
      <c r="T575" s="42">
        <v>51.169999999999995</v>
      </c>
      <c r="U575" s="42">
        <v>2.3333333333333335</v>
      </c>
      <c r="V575" s="42">
        <v>0.29733333333333328</v>
      </c>
      <c r="W575" s="42">
        <v>0</v>
      </c>
      <c r="X575" s="36"/>
      <c r="Y575"/>
      <c r="Z575"/>
      <c r="AA575" s="10"/>
      <c r="AB575" s="10"/>
      <c r="AC575" s="10"/>
      <c r="AD575" s="11"/>
      <c r="AE575" s="11"/>
      <c r="AF575" s="11"/>
    </row>
    <row r="576" spans="1:32" x14ac:dyDescent="0.25">
      <c r="A576" s="45">
        <v>1470.4000000000005</v>
      </c>
      <c r="B576" s="39">
        <v>1111.4778571428569</v>
      </c>
      <c r="C576" s="39">
        <v>6.5714285714285712</v>
      </c>
      <c r="D576" s="39">
        <v>12.465714285714284</v>
      </c>
      <c r="E576" s="39">
        <v>0.47089207729227506</v>
      </c>
      <c r="F576" s="39">
        <v>19.949285714285715</v>
      </c>
      <c r="G576" s="39">
        <v>5.597142857142857</v>
      </c>
      <c r="H576" s="37"/>
      <c r="Q576" s="41" t="s">
        <v>29</v>
      </c>
      <c r="R576" s="45">
        <v>491.90000000000003</v>
      </c>
      <c r="S576" s="41">
        <v>25</v>
      </c>
      <c r="T576" s="42">
        <v>177.75</v>
      </c>
      <c r="U576" s="42">
        <v>3.3333333333333335</v>
      </c>
      <c r="V576" s="42">
        <v>1.048</v>
      </c>
      <c r="W576" s="42">
        <v>0</v>
      </c>
      <c r="X576" s="36"/>
      <c r="Y576"/>
      <c r="Z576"/>
      <c r="AA576" s="10"/>
      <c r="AB576" s="10"/>
      <c r="AC576" s="10"/>
      <c r="AD576" s="11"/>
      <c r="AE576" s="11"/>
      <c r="AF576" s="11"/>
    </row>
    <row r="577" spans="1:32" x14ac:dyDescent="0.25">
      <c r="A577" s="37" t="s">
        <v>29</v>
      </c>
      <c r="B577" s="39"/>
      <c r="C577" s="39"/>
      <c r="D577" s="39"/>
      <c r="E577" s="39"/>
      <c r="F577" s="39"/>
      <c r="G577" s="39"/>
      <c r="H577" s="37"/>
      <c r="Q577" s="41" t="s">
        <v>29</v>
      </c>
      <c r="R577" s="45">
        <v>633.4</v>
      </c>
      <c r="S577" s="41">
        <v>32</v>
      </c>
      <c r="T577" s="42">
        <v>475.39066666666668</v>
      </c>
      <c r="U577" s="42">
        <v>6</v>
      </c>
      <c r="V577" s="42">
        <v>3.0640000000000001</v>
      </c>
      <c r="W577" s="42">
        <v>0</v>
      </c>
      <c r="X577" s="36"/>
      <c r="Y577"/>
      <c r="Z577"/>
      <c r="AA577" s="10"/>
      <c r="AB577" s="10"/>
      <c r="AC577" s="10"/>
      <c r="AD577" s="11"/>
      <c r="AE577" s="11"/>
      <c r="AF577" s="11"/>
    </row>
    <row r="578" spans="1:32" x14ac:dyDescent="0.25">
      <c r="A578" s="45">
        <v>344.2</v>
      </c>
      <c r="B578" s="39">
        <v>51.169999999999995</v>
      </c>
      <c r="C578" s="39">
        <v>2.3333333333333335</v>
      </c>
      <c r="D578" s="39">
        <v>0.29733333333333328</v>
      </c>
      <c r="E578" s="39">
        <v>0</v>
      </c>
      <c r="F578" s="39">
        <v>0.29733333333333328</v>
      </c>
      <c r="G578" s="39">
        <v>0.24199999999999999</v>
      </c>
      <c r="H578" s="37"/>
      <c r="Q578" s="41" t="s">
        <v>29</v>
      </c>
      <c r="R578" s="45">
        <v>706.59999999999991</v>
      </c>
      <c r="S578" s="41">
        <v>36</v>
      </c>
      <c r="T578" s="42">
        <v>757.90733333333321</v>
      </c>
      <c r="U578" s="42">
        <v>6.666666666666667</v>
      </c>
      <c r="V578" s="42">
        <v>4.2486666666666659</v>
      </c>
      <c r="W578" s="42">
        <v>0</v>
      </c>
      <c r="X578" s="36"/>
      <c r="Y578"/>
      <c r="Z578"/>
      <c r="AA578" s="10"/>
      <c r="AB578" s="10"/>
      <c r="AC578" s="10"/>
      <c r="AD578" s="11"/>
      <c r="AE578" s="11"/>
      <c r="AF578" s="11"/>
    </row>
    <row r="579" spans="1:32" x14ac:dyDescent="0.25">
      <c r="A579" s="45">
        <v>491.90000000000003</v>
      </c>
      <c r="B579" s="39">
        <v>177.75</v>
      </c>
      <c r="C579" s="39">
        <v>3.3333333333333335</v>
      </c>
      <c r="D579" s="39">
        <v>1.048</v>
      </c>
      <c r="E579" s="39">
        <v>0</v>
      </c>
      <c r="F579" s="39">
        <v>1.048</v>
      </c>
      <c r="G579" s="39">
        <v>0.80066666666666675</v>
      </c>
      <c r="H579" s="37"/>
      <c r="I579" s="36"/>
      <c r="J579" s="36"/>
      <c r="K579" s="36"/>
      <c r="L579" s="36"/>
      <c r="M579" s="36"/>
      <c r="N579" s="36"/>
      <c r="O579" s="36"/>
      <c r="P579" s="36"/>
      <c r="Q579" s="41" t="s">
        <v>29</v>
      </c>
      <c r="R579" s="45">
        <v>758.09999999999991</v>
      </c>
      <c r="S579" s="41">
        <v>39</v>
      </c>
      <c r="T579" s="42">
        <v>821.2071428571428</v>
      </c>
      <c r="U579" s="42">
        <v>6.7142857142857144</v>
      </c>
      <c r="V579" s="42">
        <v>4.677142857142857</v>
      </c>
      <c r="W579" s="42">
        <v>0</v>
      </c>
      <c r="X579" s="36"/>
      <c r="Y579"/>
      <c r="Z579"/>
      <c r="AA579" s="10"/>
      <c r="AB579" s="10"/>
      <c r="AC579" s="10"/>
      <c r="AD579" s="11"/>
      <c r="AE579" s="11"/>
      <c r="AF579" s="11"/>
    </row>
    <row r="580" spans="1:32" x14ac:dyDescent="0.25">
      <c r="A580" s="45">
        <v>633.4</v>
      </c>
      <c r="B580" s="39">
        <v>475.39066666666668</v>
      </c>
      <c r="C580" s="39">
        <v>6</v>
      </c>
      <c r="D580" s="39">
        <v>3.0640000000000001</v>
      </c>
      <c r="E580" s="39">
        <v>0</v>
      </c>
      <c r="F580" s="39">
        <v>3.0640000000000001</v>
      </c>
      <c r="G580" s="39">
        <v>2.0540000000000003</v>
      </c>
      <c r="H580" s="37"/>
      <c r="I580" s="36"/>
      <c r="J580" s="36"/>
      <c r="K580" s="36"/>
      <c r="L580" s="36"/>
      <c r="M580" s="36"/>
      <c r="N580" s="36"/>
      <c r="O580" s="36"/>
      <c r="P580" s="36"/>
      <c r="Q580" s="41" t="s">
        <v>29</v>
      </c>
      <c r="R580" s="45">
        <v>877.8</v>
      </c>
      <c r="S580" s="41">
        <v>46</v>
      </c>
      <c r="T580" s="42">
        <v>1090.3100000000002</v>
      </c>
      <c r="U580" s="42">
        <v>8.2307692307692299</v>
      </c>
      <c r="V580" s="42">
        <v>8.7753846153846169</v>
      </c>
      <c r="W580" s="42">
        <v>0</v>
      </c>
      <c r="X580" s="36"/>
      <c r="Y580"/>
      <c r="Z580"/>
      <c r="AA580"/>
      <c r="AB580"/>
      <c r="AC580"/>
      <c r="AD580"/>
      <c r="AE580"/>
      <c r="AF580" s="11"/>
    </row>
    <row r="581" spans="1:32" x14ac:dyDescent="0.25">
      <c r="A581" s="45">
        <v>706.59999999999991</v>
      </c>
      <c r="B581" s="39">
        <v>757.90733333333321</v>
      </c>
      <c r="C581" s="39">
        <v>6.666666666666667</v>
      </c>
      <c r="D581" s="39">
        <v>4.2486666666666659</v>
      </c>
      <c r="E581" s="39">
        <v>0</v>
      </c>
      <c r="F581" s="39">
        <v>4.2486666666666659</v>
      </c>
      <c r="G581" s="39">
        <v>2.7193333333333336</v>
      </c>
      <c r="H581" s="37"/>
      <c r="I581" s="36"/>
      <c r="J581" s="36"/>
      <c r="K581" s="36"/>
      <c r="L581" s="36"/>
      <c r="M581" s="36"/>
      <c r="N581" s="36"/>
      <c r="O581" s="36"/>
      <c r="P581" s="36"/>
      <c r="Q581" s="41" t="s">
        <v>29</v>
      </c>
      <c r="R581" s="45">
        <v>1028.1000000000001</v>
      </c>
      <c r="S581" s="41">
        <v>54</v>
      </c>
      <c r="T581" s="117">
        <v>1289.9658333333334</v>
      </c>
      <c r="U581" s="42">
        <v>7.75</v>
      </c>
      <c r="V581" s="42">
        <v>12.110833333333332</v>
      </c>
      <c r="W581" s="42">
        <v>0</v>
      </c>
      <c r="X581" s="36"/>
      <c r="Y581"/>
      <c r="Z581"/>
      <c r="AA581"/>
      <c r="AB581"/>
      <c r="AC581"/>
      <c r="AD581"/>
      <c r="AE581"/>
      <c r="AF581" s="11"/>
    </row>
    <row r="582" spans="1:32" x14ac:dyDescent="0.25">
      <c r="A582" s="45">
        <v>758.09999999999991</v>
      </c>
      <c r="B582" s="39">
        <v>821.2071428571428</v>
      </c>
      <c r="C582" s="39">
        <v>6.7142857142857144</v>
      </c>
      <c r="D582" s="39">
        <v>4.677142857142857</v>
      </c>
      <c r="E582" s="39">
        <v>0</v>
      </c>
      <c r="F582" s="39">
        <v>4.677142857142857</v>
      </c>
      <c r="G582" s="39">
        <v>2.9914285714285715</v>
      </c>
      <c r="H582" s="37"/>
      <c r="I582" s="36"/>
      <c r="J582" s="36"/>
      <c r="K582" s="36"/>
      <c r="L582" s="36"/>
      <c r="M582" s="36"/>
      <c r="N582" s="36"/>
      <c r="O582" s="36"/>
      <c r="P582" s="36"/>
      <c r="Q582" s="41" t="s">
        <v>29</v>
      </c>
      <c r="R582" s="45">
        <v>1143.2000000000003</v>
      </c>
      <c r="S582" s="41">
        <v>60</v>
      </c>
      <c r="T582" s="42">
        <v>1531.780769230769</v>
      </c>
      <c r="U582" s="42">
        <v>8.3076923076923084</v>
      </c>
      <c r="V582" s="42">
        <v>22.646923076923073</v>
      </c>
      <c r="W582" s="42">
        <v>0.1080511970465723</v>
      </c>
      <c r="X582" s="36"/>
      <c r="AA582"/>
      <c r="AB582"/>
      <c r="AC582"/>
      <c r="AD582"/>
      <c r="AE582"/>
      <c r="AF582" s="11"/>
    </row>
    <row r="583" spans="1:32" x14ac:dyDescent="0.25">
      <c r="A583" s="45">
        <v>877.8</v>
      </c>
      <c r="B583" s="39">
        <v>1090.3100000000002</v>
      </c>
      <c r="C583" s="39">
        <v>8.2307692307692299</v>
      </c>
      <c r="D583" s="39">
        <v>8.7753846153846169</v>
      </c>
      <c r="E583" s="39">
        <v>0</v>
      </c>
      <c r="F583" s="39">
        <v>8.7753846153846169</v>
      </c>
      <c r="G583" s="39">
        <v>4.9415384615384612</v>
      </c>
      <c r="H583" s="37"/>
      <c r="I583" s="36"/>
      <c r="J583" s="36"/>
      <c r="K583" s="36"/>
      <c r="L583" s="36"/>
      <c r="M583" s="36"/>
      <c r="N583" s="36"/>
      <c r="O583" s="36"/>
      <c r="P583" s="36"/>
      <c r="Q583" s="41" t="s">
        <v>29</v>
      </c>
      <c r="R583" s="45">
        <v>1274.8000000000002</v>
      </c>
      <c r="S583" s="41">
        <v>67</v>
      </c>
      <c r="T583" s="42">
        <v>946.4784615384616</v>
      </c>
      <c r="U583" s="42">
        <v>5</v>
      </c>
      <c r="V583" s="42">
        <v>11.25</v>
      </c>
      <c r="W583" s="42">
        <v>0.46750739707256384</v>
      </c>
      <c r="X583" s="36"/>
      <c r="AA583"/>
      <c r="AB583"/>
      <c r="AC583"/>
      <c r="AD583"/>
      <c r="AE583"/>
      <c r="AF583" s="11"/>
    </row>
    <row r="584" spans="1:32" x14ac:dyDescent="0.25">
      <c r="A584" s="45">
        <v>1028.1000000000001</v>
      </c>
      <c r="B584" s="39">
        <v>1289.9658333333334</v>
      </c>
      <c r="C584" s="39">
        <v>7.75</v>
      </c>
      <c r="D584" s="39">
        <v>12.110833333333332</v>
      </c>
      <c r="E584" s="39">
        <v>0</v>
      </c>
      <c r="F584" s="39">
        <v>13.308333333333332</v>
      </c>
      <c r="G584" s="39">
        <v>5.44</v>
      </c>
      <c r="H584" s="37"/>
      <c r="I584" s="36"/>
      <c r="J584" s="36"/>
      <c r="K584" s="36"/>
      <c r="L584" s="36"/>
      <c r="M584" s="36"/>
      <c r="N584" s="36"/>
      <c r="O584" s="36"/>
      <c r="P584" s="36"/>
      <c r="Q584" s="41" t="s">
        <v>29</v>
      </c>
      <c r="R584" s="45">
        <v>1470.4000000000005</v>
      </c>
      <c r="S584" s="41">
        <v>77</v>
      </c>
      <c r="T584" s="42">
        <v>1048.3483333333336</v>
      </c>
      <c r="U584" s="42">
        <v>6.25</v>
      </c>
      <c r="V584" s="42">
        <v>15.594166666666668</v>
      </c>
      <c r="W584" s="42">
        <v>0.18488653620063378</v>
      </c>
      <c r="X584" s="36"/>
      <c r="AA584"/>
      <c r="AB584"/>
      <c r="AC584"/>
      <c r="AD584"/>
      <c r="AE584"/>
      <c r="AF584" s="11"/>
    </row>
    <row r="585" spans="1:32" x14ac:dyDescent="0.25">
      <c r="A585" s="45">
        <v>1143.2000000000003</v>
      </c>
      <c r="B585" s="39">
        <v>1531.780769230769</v>
      </c>
      <c r="C585" s="39">
        <v>8.3076923076923084</v>
      </c>
      <c r="D585" s="39">
        <v>22.646923076923073</v>
      </c>
      <c r="E585" s="39">
        <v>0.1080511970465723</v>
      </c>
      <c r="F585" s="39">
        <v>26.28230769230769</v>
      </c>
      <c r="G585" s="39">
        <v>6.703846153846154</v>
      </c>
      <c r="H585" s="37"/>
      <c r="I585" s="36"/>
      <c r="J585" s="36"/>
      <c r="K585" s="36"/>
      <c r="L585" s="36"/>
      <c r="M585" s="36"/>
      <c r="N585" s="36"/>
      <c r="O585" s="36"/>
      <c r="P585" s="36"/>
      <c r="Q585" s="41" t="s">
        <v>30</v>
      </c>
      <c r="R585" s="45">
        <v>344.2</v>
      </c>
      <c r="S585" s="41">
        <v>18</v>
      </c>
      <c r="T585" s="42">
        <v>70.684666666666658</v>
      </c>
      <c r="U585" s="42">
        <v>3</v>
      </c>
      <c r="V585" s="42">
        <v>0.34466666666666662</v>
      </c>
      <c r="W585" s="42">
        <v>0</v>
      </c>
      <c r="X585" s="36"/>
      <c r="AA585"/>
      <c r="AB585"/>
      <c r="AC585"/>
      <c r="AD585"/>
      <c r="AE585"/>
      <c r="AF585" s="11"/>
    </row>
    <row r="586" spans="1:32" x14ac:dyDescent="0.25">
      <c r="A586" s="45">
        <v>1274.8000000000002</v>
      </c>
      <c r="B586" s="39">
        <v>946.4784615384616</v>
      </c>
      <c r="C586" s="39">
        <v>5</v>
      </c>
      <c r="D586" s="39">
        <v>11.25</v>
      </c>
      <c r="E586" s="39">
        <v>0.46750739707256384</v>
      </c>
      <c r="F586" s="39">
        <v>18.650461538461538</v>
      </c>
      <c r="G586" s="39">
        <v>4.8184615384615386</v>
      </c>
      <c r="H586" s="37"/>
      <c r="I586" s="36"/>
      <c r="J586" s="36"/>
      <c r="K586" s="36"/>
      <c r="L586" s="36"/>
      <c r="M586" s="36"/>
      <c r="N586" s="36"/>
      <c r="O586" s="36"/>
      <c r="P586" s="36"/>
      <c r="Q586" s="41" t="s">
        <v>30</v>
      </c>
      <c r="R586" s="45">
        <v>491.90000000000003</v>
      </c>
      <c r="S586" s="41">
        <v>25</v>
      </c>
      <c r="T586" s="42">
        <v>206.04400000000001</v>
      </c>
      <c r="U586" s="42">
        <v>4</v>
      </c>
      <c r="V586" s="42">
        <v>1.1219999999999999</v>
      </c>
      <c r="W586" s="42">
        <v>0</v>
      </c>
      <c r="X586" s="36"/>
      <c r="AA586"/>
      <c r="AB586"/>
      <c r="AC586"/>
      <c r="AD586"/>
      <c r="AE586"/>
      <c r="AF586" s="11"/>
    </row>
    <row r="587" spans="1:32" x14ac:dyDescent="0.25">
      <c r="A587" s="45">
        <v>1470.4000000000005</v>
      </c>
      <c r="B587" s="39">
        <v>1048.3483333333336</v>
      </c>
      <c r="C587" s="39">
        <v>6.25</v>
      </c>
      <c r="D587" s="39">
        <v>15.594166666666668</v>
      </c>
      <c r="E587" s="39">
        <v>0.18488653620063378</v>
      </c>
      <c r="F587" s="39">
        <v>19.509166666666662</v>
      </c>
      <c r="G587" s="39">
        <v>7.2849999999999993</v>
      </c>
      <c r="H587" s="37"/>
      <c r="I587" s="36"/>
      <c r="J587" s="36"/>
      <c r="K587" s="36"/>
      <c r="L587" s="36"/>
      <c r="M587" s="36"/>
      <c r="N587" s="36"/>
      <c r="O587" s="36"/>
      <c r="P587" s="36"/>
      <c r="Q587" s="41" t="s">
        <v>30</v>
      </c>
      <c r="R587" s="45">
        <v>633.4</v>
      </c>
      <c r="S587" s="41">
        <v>32</v>
      </c>
      <c r="T587" s="42">
        <v>541.93066666666664</v>
      </c>
      <c r="U587" s="42">
        <v>6</v>
      </c>
      <c r="V587" s="42">
        <v>3.1033333333333331</v>
      </c>
      <c r="W587" s="42">
        <v>0</v>
      </c>
      <c r="X587" s="36"/>
      <c r="AA587"/>
      <c r="AB587"/>
      <c r="AC587"/>
      <c r="AD587"/>
      <c r="AE587"/>
      <c r="AF587" s="11"/>
    </row>
    <row r="588" spans="1:32" x14ac:dyDescent="0.25">
      <c r="A588" s="37" t="s">
        <v>30</v>
      </c>
      <c r="B588" s="39"/>
      <c r="C588" s="39"/>
      <c r="D588" s="39"/>
      <c r="E588" s="39"/>
      <c r="F588" s="39"/>
      <c r="G588" s="39"/>
      <c r="H588" s="37"/>
      <c r="I588" s="36"/>
      <c r="J588" s="36"/>
      <c r="K588" s="36"/>
      <c r="L588" s="36"/>
      <c r="M588" s="36"/>
      <c r="N588" s="36"/>
      <c r="O588" s="36"/>
      <c r="P588" s="36"/>
      <c r="Q588" s="41" t="s">
        <v>30</v>
      </c>
      <c r="R588" s="45">
        <v>706.59999999999991</v>
      </c>
      <c r="S588" s="41">
        <v>36</v>
      </c>
      <c r="T588" s="42">
        <v>797.20066666666662</v>
      </c>
      <c r="U588" s="42">
        <v>7</v>
      </c>
      <c r="V588" s="42">
        <v>4.2506666666666666</v>
      </c>
      <c r="W588" s="42">
        <v>0</v>
      </c>
      <c r="X588" s="36"/>
      <c r="AA588"/>
      <c r="AB588"/>
      <c r="AC588"/>
      <c r="AD588"/>
      <c r="AE588"/>
      <c r="AF588" s="11"/>
    </row>
    <row r="589" spans="1:32" x14ac:dyDescent="0.25">
      <c r="A589" s="45">
        <v>344.2</v>
      </c>
      <c r="B589" s="39">
        <v>70.684666666666658</v>
      </c>
      <c r="C589" s="39">
        <v>3</v>
      </c>
      <c r="D589" s="39">
        <v>0.34466666666666662</v>
      </c>
      <c r="E589" s="39">
        <v>0</v>
      </c>
      <c r="F589" s="39">
        <v>0.34466666666666662</v>
      </c>
      <c r="G589" s="39">
        <v>0.27666666666666667</v>
      </c>
      <c r="H589" s="37"/>
      <c r="I589" s="36"/>
      <c r="J589" s="36"/>
      <c r="K589" s="36"/>
      <c r="L589" s="36"/>
      <c r="M589" s="36"/>
      <c r="N589" s="36"/>
      <c r="O589" s="36"/>
      <c r="P589" s="36"/>
      <c r="Q589" s="41" t="s">
        <v>30</v>
      </c>
      <c r="R589" s="45">
        <v>758.09999999999991</v>
      </c>
      <c r="S589" s="41">
        <v>39</v>
      </c>
      <c r="T589" s="42">
        <v>1079.7130769230769</v>
      </c>
      <c r="U589" s="42">
        <v>8.6923076923076916</v>
      </c>
      <c r="V589" s="42">
        <v>6.3738461538461531</v>
      </c>
      <c r="W589" s="42">
        <v>0</v>
      </c>
      <c r="X589" s="36"/>
      <c r="AA589"/>
      <c r="AB589"/>
      <c r="AC589"/>
      <c r="AD589"/>
      <c r="AE589"/>
      <c r="AF589" s="11"/>
    </row>
    <row r="590" spans="1:32" x14ac:dyDescent="0.25">
      <c r="A590" s="45">
        <v>491.90000000000003</v>
      </c>
      <c r="B590" s="39">
        <v>206.04400000000001</v>
      </c>
      <c r="C590" s="39">
        <v>4</v>
      </c>
      <c r="D590" s="39">
        <v>1.1219999999999999</v>
      </c>
      <c r="E590" s="39">
        <v>0</v>
      </c>
      <c r="F590" s="39">
        <v>1.1219999999999999</v>
      </c>
      <c r="G590" s="39">
        <v>0.83466666666666667</v>
      </c>
      <c r="H590" s="37"/>
      <c r="I590" s="36"/>
      <c r="J590" s="36"/>
      <c r="K590" s="36"/>
      <c r="L590" s="36"/>
      <c r="M590" s="36"/>
      <c r="N590" s="36"/>
      <c r="O590" s="36"/>
      <c r="P590" s="36"/>
      <c r="Q590" s="41" t="s">
        <v>30</v>
      </c>
      <c r="R590" s="45">
        <v>877.8</v>
      </c>
      <c r="S590" s="41">
        <v>46</v>
      </c>
      <c r="T590" s="42">
        <v>1801.5149999999996</v>
      </c>
      <c r="U590" s="42">
        <v>9.0833333333333339</v>
      </c>
      <c r="V590" s="42">
        <v>8.4358333333333331</v>
      </c>
      <c r="W590" s="42">
        <v>0</v>
      </c>
      <c r="X590" s="36"/>
      <c r="Y590"/>
      <c r="Z590"/>
      <c r="AA590"/>
      <c r="AB590"/>
      <c r="AC590"/>
      <c r="AD590"/>
      <c r="AE590"/>
      <c r="AF590" s="11"/>
    </row>
    <row r="591" spans="1:32" x14ac:dyDescent="0.25">
      <c r="A591" s="45">
        <v>633.4</v>
      </c>
      <c r="B591" s="39">
        <v>541.93066666666664</v>
      </c>
      <c r="C591" s="39">
        <v>6</v>
      </c>
      <c r="D591" s="39">
        <v>3.1033333333333331</v>
      </c>
      <c r="E591" s="39">
        <v>0</v>
      </c>
      <c r="F591" s="39">
        <v>3.1033333333333331</v>
      </c>
      <c r="G591" s="39">
        <v>1.8479999999999999</v>
      </c>
      <c r="H591" s="37"/>
      <c r="I591" s="36"/>
      <c r="J591" s="36"/>
      <c r="K591" s="36"/>
      <c r="L591" s="36"/>
      <c r="M591" s="36"/>
      <c r="N591" s="36"/>
      <c r="O591" s="36"/>
      <c r="P591" s="36"/>
      <c r="Q591" s="41" t="s">
        <v>30</v>
      </c>
      <c r="R591" s="45">
        <v>1028.1000000000001</v>
      </c>
      <c r="S591" s="41">
        <v>54</v>
      </c>
      <c r="T591" s="42">
        <v>1022.3514285714285</v>
      </c>
      <c r="U591" s="42">
        <v>8.6428571428571423</v>
      </c>
      <c r="V591" s="42">
        <v>10.171428571428573</v>
      </c>
      <c r="W591" s="42">
        <v>0</v>
      </c>
      <c r="X591" s="36"/>
      <c r="Y591"/>
      <c r="Z591"/>
      <c r="AA591"/>
      <c r="AB591"/>
      <c r="AC591"/>
      <c r="AD591"/>
      <c r="AE591"/>
      <c r="AF591" s="11"/>
    </row>
    <row r="592" spans="1:32" x14ac:dyDescent="0.25">
      <c r="A592" s="45">
        <v>706.59999999999991</v>
      </c>
      <c r="B592" s="39">
        <v>797.20066666666662</v>
      </c>
      <c r="C592" s="39">
        <v>7</v>
      </c>
      <c r="D592" s="39">
        <v>4.2506666666666666</v>
      </c>
      <c r="E592" s="39">
        <v>0</v>
      </c>
      <c r="F592" s="39">
        <v>4.2506666666666666</v>
      </c>
      <c r="G592" s="39">
        <v>2.6566666666666667</v>
      </c>
      <c r="H592" s="37"/>
      <c r="I592" s="36"/>
      <c r="J592" s="36"/>
      <c r="K592" s="36"/>
      <c r="L592" s="36"/>
      <c r="M592" s="36"/>
      <c r="N592" s="36"/>
      <c r="O592" s="36"/>
      <c r="P592" s="36"/>
      <c r="Q592" s="41" t="s">
        <v>30</v>
      </c>
      <c r="R592" s="45">
        <v>1143.2000000000003</v>
      </c>
      <c r="S592" s="41">
        <v>60</v>
      </c>
      <c r="T592" s="42">
        <v>1530.5235714285714</v>
      </c>
      <c r="U592" s="42">
        <v>9.5714285714285712</v>
      </c>
      <c r="V592" s="42">
        <v>20.73357142857143</v>
      </c>
      <c r="W592" s="42">
        <v>4.5411278490723947E-2</v>
      </c>
      <c r="X592" s="36"/>
      <c r="Y592"/>
      <c r="Z592"/>
      <c r="AA592"/>
      <c r="AB592"/>
      <c r="AC592"/>
      <c r="AD592"/>
      <c r="AE592"/>
      <c r="AF592" s="11"/>
    </row>
    <row r="593" spans="1:32" x14ac:dyDescent="0.25">
      <c r="A593" s="45">
        <v>758.09999999999991</v>
      </c>
      <c r="B593" s="39">
        <v>1079.7130769230769</v>
      </c>
      <c r="C593" s="39">
        <v>8.6923076923076916</v>
      </c>
      <c r="D593" s="39">
        <v>6.3738461538461531</v>
      </c>
      <c r="E593" s="39">
        <v>0</v>
      </c>
      <c r="F593" s="39">
        <v>6.3738461538461531</v>
      </c>
      <c r="G593" s="39">
        <v>4.0246153846153856</v>
      </c>
      <c r="H593" s="37"/>
      <c r="I593" s="36"/>
      <c r="J593" s="36"/>
      <c r="K593" s="36"/>
      <c r="L593" s="36"/>
      <c r="M593" s="36"/>
      <c r="N593" s="36"/>
      <c r="O593" s="36"/>
      <c r="P593" s="36"/>
      <c r="Q593" s="41" t="s">
        <v>30</v>
      </c>
      <c r="R593" s="45">
        <v>1274.8000000000002</v>
      </c>
      <c r="S593" s="41">
        <v>67</v>
      </c>
      <c r="T593" s="42">
        <v>1075.8592857142858</v>
      </c>
      <c r="U593" s="42">
        <v>5.2857142857142856</v>
      </c>
      <c r="V593" s="42">
        <v>11.219285714285713</v>
      </c>
      <c r="W593" s="42">
        <v>0.46025502578180438</v>
      </c>
      <c r="X593" s="36"/>
      <c r="Y593"/>
      <c r="Z593"/>
      <c r="AA593"/>
      <c r="AB593"/>
      <c r="AC593"/>
      <c r="AD593"/>
      <c r="AE593"/>
      <c r="AF593" s="11"/>
    </row>
    <row r="594" spans="1:32" x14ac:dyDescent="0.25">
      <c r="A594" s="45">
        <v>877.8</v>
      </c>
      <c r="B594" s="39">
        <v>1218.1816666666666</v>
      </c>
      <c r="C594" s="39">
        <v>9.0833333333333339</v>
      </c>
      <c r="D594" s="39">
        <v>8.4358333333333331</v>
      </c>
      <c r="E594" s="39">
        <v>0</v>
      </c>
      <c r="F594" s="39">
        <v>8.4358333333333331</v>
      </c>
      <c r="G594" s="39">
        <v>4.8066666666666666</v>
      </c>
      <c r="H594" s="37"/>
      <c r="I594" s="36"/>
      <c r="J594" s="36"/>
      <c r="K594" s="36"/>
      <c r="L594" s="36"/>
      <c r="M594" s="36"/>
      <c r="N594" s="36"/>
      <c r="O594" s="36"/>
      <c r="P594" s="36"/>
      <c r="Q594" s="41" t="s">
        <v>30</v>
      </c>
      <c r="R594" s="45">
        <v>1470.4000000000005</v>
      </c>
      <c r="S594" s="41">
        <v>77</v>
      </c>
      <c r="T594" s="42">
        <v>1249.4178571428572</v>
      </c>
      <c r="U594" s="42">
        <v>7.7142857142857144</v>
      </c>
      <c r="V594" s="42">
        <v>14.304285714285715</v>
      </c>
      <c r="W594" s="42">
        <v>0.2632571360874959</v>
      </c>
      <c r="X594" s="36"/>
      <c r="Y594" s="36"/>
      <c r="Z594" s="36"/>
      <c r="AA594" s="10"/>
      <c r="AB594" s="10"/>
      <c r="AC594" s="10"/>
      <c r="AD594" s="11"/>
      <c r="AE594" s="11"/>
      <c r="AF594" s="11"/>
    </row>
    <row r="595" spans="1:32" x14ac:dyDescent="0.25">
      <c r="A595" s="45">
        <v>1028.1000000000001</v>
      </c>
      <c r="B595" s="39">
        <v>1022.3514285714285</v>
      </c>
      <c r="C595" s="39">
        <v>8.6428571428571423</v>
      </c>
      <c r="D595" s="39">
        <v>10.171428571428573</v>
      </c>
      <c r="E595" s="39">
        <v>0</v>
      </c>
      <c r="F595" s="39">
        <v>10.283333333333333</v>
      </c>
      <c r="G595" s="39">
        <v>3.89</v>
      </c>
      <c r="H595" s="37"/>
      <c r="I595" s="36"/>
      <c r="J595" s="36"/>
      <c r="K595" s="36"/>
      <c r="L595" s="36"/>
      <c r="M595" s="36"/>
      <c r="N595" s="36"/>
      <c r="O595" s="36"/>
      <c r="P595" s="36"/>
      <c r="Q595" s="41"/>
      <c r="R595" s="41"/>
      <c r="S595" s="42"/>
      <c r="T595" s="42"/>
      <c r="U595" s="42"/>
      <c r="V595" s="42"/>
      <c r="W595" s="36"/>
      <c r="X595" s="36"/>
      <c r="Y595" s="36"/>
      <c r="Z595" s="10"/>
      <c r="AA595" s="10"/>
      <c r="AB595" s="10"/>
      <c r="AC595" s="11"/>
      <c r="AD595" s="11"/>
      <c r="AE595" s="11"/>
    </row>
    <row r="596" spans="1:32" ht="30" x14ac:dyDescent="0.25">
      <c r="A596" s="45">
        <v>1143.2000000000003</v>
      </c>
      <c r="B596" s="39">
        <v>1530.5235714285714</v>
      </c>
      <c r="C596" s="39">
        <v>9.5714285714285712</v>
      </c>
      <c r="D596" s="39">
        <v>20.73357142857143</v>
      </c>
      <c r="E596" s="39">
        <v>4.5411278490723947E-2</v>
      </c>
      <c r="F596" s="39">
        <v>22.244999999999997</v>
      </c>
      <c r="G596" s="39">
        <v>6.4742857142857133</v>
      </c>
      <c r="H596" s="37"/>
      <c r="I596" s="36"/>
      <c r="J596" s="36"/>
      <c r="K596" s="36"/>
      <c r="L596" s="36"/>
      <c r="M596" s="36"/>
      <c r="N596" s="36"/>
      <c r="O596" s="36"/>
      <c r="P596" s="36"/>
      <c r="Q596" s="40" t="s">
        <v>1</v>
      </c>
      <c r="R596" s="40" t="s">
        <v>7</v>
      </c>
      <c r="S596" s="40" t="s">
        <v>5</v>
      </c>
      <c r="T596" s="40" t="s">
        <v>9</v>
      </c>
      <c r="U596" s="40" t="s">
        <v>8</v>
      </c>
      <c r="V596" s="40" t="s">
        <v>12</v>
      </c>
      <c r="W596" s="40" t="s">
        <v>43</v>
      </c>
      <c r="X596" s="36"/>
      <c r="Y596" s="36"/>
      <c r="Z596" s="36"/>
      <c r="AA596" s="10"/>
      <c r="AB596" s="10"/>
      <c r="AC596" s="10"/>
      <c r="AD596" s="11"/>
      <c r="AE596" s="11"/>
      <c r="AF596" s="11"/>
    </row>
    <row r="597" spans="1:32" x14ac:dyDescent="0.25">
      <c r="A597" s="45">
        <v>1274.8000000000002</v>
      </c>
      <c r="B597" s="39">
        <v>1075.8592857142858</v>
      </c>
      <c r="C597" s="39">
        <v>5.2857142857142856</v>
      </c>
      <c r="D597" s="39">
        <v>11.219285714285713</v>
      </c>
      <c r="E597" s="39">
        <v>0.46025502578180438</v>
      </c>
      <c r="F597" s="39">
        <v>18.285571428571426</v>
      </c>
      <c r="G597" s="39">
        <v>4.7628571428571433</v>
      </c>
      <c r="H597" s="37"/>
      <c r="I597" s="45"/>
      <c r="J597" s="39"/>
      <c r="K597" s="39"/>
      <c r="L597" s="39"/>
      <c r="M597" s="39"/>
      <c r="N597" s="39"/>
      <c r="O597" s="39"/>
      <c r="P597" s="36"/>
      <c r="Q597" s="41" t="s">
        <v>44</v>
      </c>
      <c r="R597" s="45">
        <v>344.2</v>
      </c>
      <c r="S597" s="41">
        <v>18</v>
      </c>
      <c r="T597" s="42">
        <v>66.305666666666681</v>
      </c>
      <c r="U597" s="42">
        <v>2.75</v>
      </c>
      <c r="V597" s="42">
        <v>0.35966666666666663</v>
      </c>
      <c r="W597" s="42">
        <v>0</v>
      </c>
      <c r="X597" s="36"/>
      <c r="Y597" s="36"/>
      <c r="AB597" s="10"/>
      <c r="AC597" s="10"/>
      <c r="AD597" s="11"/>
      <c r="AE597" s="11"/>
      <c r="AF597" s="11"/>
    </row>
    <row r="598" spans="1:32" x14ac:dyDescent="0.25">
      <c r="A598" s="45">
        <v>1470.4000000000005</v>
      </c>
      <c r="B598" s="39">
        <v>1249.4178571428572</v>
      </c>
      <c r="C598" s="39">
        <v>7.7142857142857144</v>
      </c>
      <c r="D598" s="39">
        <v>14.304285714285715</v>
      </c>
      <c r="E598" s="39">
        <v>0.2632571360874959</v>
      </c>
      <c r="F598" s="39">
        <v>19.215000000000003</v>
      </c>
      <c r="G598" s="39">
        <v>6.5585714285714287</v>
      </c>
      <c r="H598" s="37"/>
      <c r="I598" s="45"/>
      <c r="J598" s="39"/>
      <c r="K598" s="39"/>
      <c r="L598" s="39"/>
      <c r="M598" s="39"/>
      <c r="N598" s="39"/>
      <c r="O598" s="39"/>
      <c r="P598" s="36"/>
      <c r="Q598" s="41" t="s">
        <v>44</v>
      </c>
      <c r="R598" s="45">
        <v>491.90000000000003</v>
      </c>
      <c r="S598" s="153">
        <v>25</v>
      </c>
      <c r="T598" s="44">
        <v>200.58983333333336</v>
      </c>
      <c r="U598" s="44">
        <v>3.75</v>
      </c>
      <c r="V598" s="44">
        <v>1.1436666666666664</v>
      </c>
      <c r="W598" s="44">
        <v>0</v>
      </c>
      <c r="X598" s="36"/>
      <c r="Y598" s="36"/>
      <c r="AB598" s="10"/>
      <c r="AC598" s="10"/>
      <c r="AD598" s="11"/>
      <c r="AE598" s="11"/>
      <c r="AF598" s="11"/>
    </row>
    <row r="599" spans="1:32" x14ac:dyDescent="0.25">
      <c r="A599"/>
      <c r="B599"/>
      <c r="C599"/>
      <c r="D599"/>
      <c r="E599"/>
      <c r="F599"/>
      <c r="G599"/>
      <c r="H599" s="37"/>
      <c r="I599" s="45"/>
      <c r="J599" s="39"/>
      <c r="K599" s="39"/>
      <c r="L599" s="39"/>
      <c r="M599" s="39"/>
      <c r="N599" s="39"/>
      <c r="O599" s="39"/>
      <c r="P599" s="36"/>
      <c r="Q599" s="41" t="s">
        <v>44</v>
      </c>
      <c r="R599" s="45">
        <v>633.4</v>
      </c>
      <c r="S599" s="153">
        <v>32</v>
      </c>
      <c r="T599" s="44">
        <v>497.09583333333336</v>
      </c>
      <c r="U599" s="44">
        <v>6</v>
      </c>
      <c r="V599" s="44">
        <v>3.0564999999999998</v>
      </c>
      <c r="W599" s="44">
        <v>0</v>
      </c>
      <c r="X599" s="36"/>
      <c r="Y599" s="36"/>
      <c r="AB599" s="10"/>
      <c r="AC599" s="10"/>
      <c r="AD599" s="11"/>
      <c r="AE599" s="11"/>
      <c r="AF599" s="11"/>
    </row>
    <row r="600" spans="1:32" x14ac:dyDescent="0.25">
      <c r="A600"/>
      <c r="B600"/>
      <c r="C600"/>
      <c r="D600"/>
      <c r="E600"/>
      <c r="F600"/>
      <c r="G600"/>
      <c r="H600" s="37"/>
      <c r="I600" s="45"/>
      <c r="J600" s="39"/>
      <c r="K600" s="39"/>
      <c r="L600" s="39"/>
      <c r="M600" s="39"/>
      <c r="N600" s="39"/>
      <c r="O600" s="39"/>
      <c r="P600" s="36"/>
      <c r="Q600" s="41" t="s">
        <v>44</v>
      </c>
      <c r="R600" s="45">
        <v>706.59999999999991</v>
      </c>
      <c r="S600" s="153">
        <v>36</v>
      </c>
      <c r="T600" s="44">
        <v>770.20383333333336</v>
      </c>
      <c r="U600" s="44">
        <v>7</v>
      </c>
      <c r="V600" s="44">
        <v>4.3210000000000006</v>
      </c>
      <c r="W600" s="44">
        <v>0</v>
      </c>
      <c r="X600" s="36"/>
      <c r="Y600" s="36"/>
      <c r="AB600" s="10"/>
      <c r="AC600" s="10"/>
      <c r="AD600" s="11"/>
      <c r="AE600" s="11"/>
      <c r="AF600" s="11"/>
    </row>
    <row r="601" spans="1:32" x14ac:dyDescent="0.25">
      <c r="A601"/>
      <c r="B601"/>
      <c r="C601"/>
      <c r="D601"/>
      <c r="E601"/>
      <c r="F601"/>
      <c r="G601"/>
      <c r="H601" s="37"/>
      <c r="I601" s="45"/>
      <c r="J601" s="39"/>
      <c r="K601" s="39"/>
      <c r="L601" s="39"/>
      <c r="M601" s="39"/>
      <c r="N601" s="39"/>
      <c r="O601" s="39"/>
      <c r="P601" s="36"/>
      <c r="Q601" s="41" t="s">
        <v>44</v>
      </c>
      <c r="R601" s="45">
        <v>758.09999999999991</v>
      </c>
      <c r="S601" s="153">
        <v>39</v>
      </c>
      <c r="T601" s="44">
        <v>904.82833333333315</v>
      </c>
      <c r="U601" s="44">
        <v>7.4629629629629628</v>
      </c>
      <c r="V601" s="44">
        <v>5.4577777777777792</v>
      </c>
      <c r="W601" s="44">
        <v>0</v>
      </c>
      <c r="X601" s="36"/>
      <c r="Y601" s="36"/>
      <c r="AB601" s="10"/>
      <c r="AC601" s="10"/>
      <c r="AD601" s="11"/>
      <c r="AE601" s="11"/>
      <c r="AF601" s="11"/>
    </row>
    <row r="602" spans="1:32" x14ac:dyDescent="0.25">
      <c r="A602"/>
      <c r="B602"/>
      <c r="C602"/>
      <c r="D602"/>
      <c r="E602"/>
      <c r="F602"/>
      <c r="G602"/>
      <c r="H602" s="36"/>
      <c r="I602" s="45"/>
      <c r="J602" s="39"/>
      <c r="K602" s="39"/>
      <c r="L602" s="39"/>
      <c r="M602" s="39"/>
      <c r="N602" s="39"/>
      <c r="O602" s="39"/>
      <c r="P602" s="36"/>
      <c r="Q602" s="41" t="s">
        <v>44</v>
      </c>
      <c r="R602" s="45">
        <v>877.8</v>
      </c>
      <c r="S602" s="153">
        <v>46</v>
      </c>
      <c r="T602" s="44">
        <v>1134.1169999999995</v>
      </c>
      <c r="U602" s="44">
        <v>8.3800000000000008</v>
      </c>
      <c r="V602" s="44">
        <v>8.4931999999999999</v>
      </c>
      <c r="W602" s="44">
        <v>0</v>
      </c>
      <c r="X602" s="36"/>
      <c r="Y602" s="36"/>
      <c r="AB602" s="10"/>
      <c r="AC602" s="10"/>
      <c r="AD602" s="10"/>
      <c r="AE602" s="10"/>
      <c r="AF602" s="10"/>
    </row>
    <row r="603" spans="1:32" x14ac:dyDescent="0.25">
      <c r="A603"/>
      <c r="B603"/>
      <c r="C603"/>
      <c r="D603"/>
      <c r="E603"/>
      <c r="F603"/>
      <c r="G603"/>
      <c r="H603" s="36"/>
      <c r="I603" s="45"/>
      <c r="J603" s="39"/>
      <c r="K603" s="39"/>
      <c r="L603" s="39"/>
      <c r="M603" s="39"/>
      <c r="N603" s="39"/>
      <c r="O603" s="39"/>
      <c r="P603" s="36"/>
      <c r="Q603" s="41" t="s">
        <v>44</v>
      </c>
      <c r="R603" s="45">
        <v>1028.1000000000001</v>
      </c>
      <c r="S603" s="153">
        <v>54</v>
      </c>
      <c r="T603" s="44">
        <v>1190.375</v>
      </c>
      <c r="U603" s="44">
        <v>8.365384615384615</v>
      </c>
      <c r="V603" s="44">
        <v>12.053653846153848</v>
      </c>
      <c r="W603" s="44">
        <v>0</v>
      </c>
      <c r="X603" s="36"/>
      <c r="Y603" s="36"/>
      <c r="AB603" s="10"/>
      <c r="AC603" s="10"/>
      <c r="AD603" s="10"/>
      <c r="AE603" s="10"/>
      <c r="AF603" s="10"/>
    </row>
    <row r="604" spans="1:32" x14ac:dyDescent="0.25">
      <c r="A604"/>
      <c r="B604"/>
      <c r="C604"/>
      <c r="D604"/>
      <c r="E604"/>
      <c r="F604"/>
      <c r="G604"/>
      <c r="H604" s="36"/>
      <c r="I604" s="45"/>
      <c r="J604" s="39"/>
      <c r="K604" s="39"/>
      <c r="L604" s="39"/>
      <c r="M604" s="39"/>
      <c r="N604" s="39"/>
      <c r="O604" s="39"/>
      <c r="P604" s="36"/>
      <c r="Q604" s="41" t="s">
        <v>44</v>
      </c>
      <c r="R604" s="45">
        <v>1143.2000000000003</v>
      </c>
      <c r="S604" s="153">
        <v>60</v>
      </c>
      <c r="T604" s="44">
        <v>1528.0855555555556</v>
      </c>
      <c r="U604" s="44">
        <v>9</v>
      </c>
      <c r="V604" s="44">
        <v>23.291666666666668</v>
      </c>
      <c r="W604" s="44">
        <v>7.032612956291448E-2</v>
      </c>
      <c r="X604" s="36"/>
      <c r="Y604" s="36"/>
      <c r="AB604" s="10"/>
      <c r="AC604" s="10"/>
      <c r="AD604" s="10"/>
      <c r="AE604" s="10"/>
      <c r="AF604" s="10"/>
    </row>
    <row r="605" spans="1:32" x14ac:dyDescent="0.25">
      <c r="A605"/>
      <c r="B605"/>
      <c r="C605"/>
      <c r="D605"/>
      <c r="E605"/>
      <c r="F605"/>
      <c r="G605" s="36"/>
      <c r="H605" s="36"/>
      <c r="I605" s="45"/>
      <c r="J605" s="39"/>
      <c r="K605" s="39"/>
      <c r="L605" s="39"/>
      <c r="M605" s="39"/>
      <c r="N605" s="39"/>
      <c r="O605" s="39"/>
      <c r="P605" s="36"/>
      <c r="Q605" s="41" t="s">
        <v>44</v>
      </c>
      <c r="R605" s="45">
        <v>1274.8000000000002</v>
      </c>
      <c r="S605" s="153">
        <v>67</v>
      </c>
      <c r="T605" s="44">
        <v>1022.2494444444446</v>
      </c>
      <c r="U605" s="44">
        <v>5.3888888888888893</v>
      </c>
      <c r="V605" s="44">
        <v>11.675370370370372</v>
      </c>
      <c r="W605" s="44">
        <v>0.44212753219347672</v>
      </c>
      <c r="X605" s="36"/>
      <c r="Y605" s="36"/>
      <c r="Z605" s="36"/>
      <c r="AA605" s="10"/>
      <c r="AB605" s="10"/>
      <c r="AC605" s="10"/>
      <c r="AD605" s="10"/>
      <c r="AE605" s="10"/>
      <c r="AF605" s="10"/>
    </row>
    <row r="606" spans="1:32" x14ac:dyDescent="0.25">
      <c r="A606"/>
      <c r="B606"/>
      <c r="C606"/>
      <c r="D606"/>
      <c r="E606"/>
      <c r="F606"/>
      <c r="G606" s="36"/>
      <c r="H606" s="36"/>
      <c r="I606" s="45"/>
      <c r="J606" s="39"/>
      <c r="K606" s="39"/>
      <c r="L606" s="39"/>
      <c r="M606" s="39"/>
      <c r="N606" s="39"/>
      <c r="O606" s="39"/>
      <c r="P606" s="36"/>
      <c r="Q606" s="41" t="s">
        <v>44</v>
      </c>
      <c r="R606" s="45">
        <v>1470.4000000000005</v>
      </c>
      <c r="S606" s="153">
        <v>77</v>
      </c>
      <c r="T606" s="44">
        <v>1086.9498113207546</v>
      </c>
      <c r="U606" s="44">
        <v>6.6226415094339623</v>
      </c>
      <c r="V606" s="44">
        <v>13.765849056603772</v>
      </c>
      <c r="W606" s="44">
        <v>0.32986117647209545</v>
      </c>
      <c r="X606" s="36"/>
      <c r="Y606" s="36"/>
      <c r="Z606" s="36"/>
      <c r="AA606" s="10"/>
      <c r="AB606" s="10"/>
      <c r="AC606" s="10"/>
      <c r="AD606" s="10"/>
      <c r="AE606" s="10"/>
      <c r="AF606" s="10"/>
    </row>
    <row r="607" spans="1:32" x14ac:dyDescent="0.25">
      <c r="A607"/>
      <c r="B607"/>
      <c r="C607"/>
      <c r="D607"/>
      <c r="E607"/>
      <c r="F607"/>
      <c r="G607" s="36"/>
      <c r="H607" s="36"/>
      <c r="I607" s="45"/>
      <c r="J607" s="39"/>
      <c r="K607" s="39"/>
      <c r="L607" s="39"/>
      <c r="M607" s="39"/>
      <c r="N607" s="39"/>
      <c r="O607" s="39"/>
      <c r="P607" s="36"/>
      <c r="Q607" s="36"/>
      <c r="R607" s="36"/>
      <c r="S607" s="36"/>
      <c r="T607" s="36"/>
      <c r="U607" s="36"/>
      <c r="V607" s="36"/>
      <c r="W607" s="36"/>
      <c r="X607" s="36"/>
      <c r="Y607" s="36"/>
      <c r="Z607" s="36"/>
      <c r="AA607" s="10"/>
      <c r="AB607" s="10"/>
      <c r="AC607" s="10"/>
      <c r="AD607" s="10"/>
      <c r="AE607" s="10"/>
      <c r="AF607" s="10"/>
    </row>
    <row r="608" spans="1:32" x14ac:dyDescent="0.25">
      <c r="A608"/>
      <c r="B608"/>
      <c r="C608"/>
      <c r="D608"/>
      <c r="E608"/>
      <c r="F608"/>
      <c r="G608" s="36"/>
      <c r="H608" s="36"/>
      <c r="I608" s="45"/>
      <c r="J608" s="39"/>
      <c r="K608" s="39"/>
      <c r="L608" s="39"/>
      <c r="M608" s="39"/>
      <c r="N608" s="39"/>
      <c r="O608" s="39"/>
      <c r="P608" s="36"/>
      <c r="Q608" s="143" t="s">
        <v>1</v>
      </c>
      <c r="R608" s="143" t="s">
        <v>279</v>
      </c>
      <c r="S608" s="144" t="s">
        <v>278</v>
      </c>
      <c r="T608" s="144" t="s">
        <v>280</v>
      </c>
      <c r="U608" s="152" t="s">
        <v>304</v>
      </c>
      <c r="V608" s="36"/>
      <c r="W608" s="36"/>
      <c r="X608" s="36"/>
      <c r="Y608" s="36"/>
      <c r="Z608" s="10"/>
      <c r="AA608" s="10"/>
      <c r="AB608" s="10"/>
      <c r="AC608" s="10"/>
      <c r="AD608" s="10"/>
      <c r="AE608" s="10"/>
    </row>
    <row r="609" spans="1:31" x14ac:dyDescent="0.25">
      <c r="A609"/>
      <c r="B609"/>
      <c r="C609"/>
      <c r="D609"/>
      <c r="E609"/>
      <c r="F609"/>
      <c r="G609" s="36"/>
      <c r="H609" s="36"/>
      <c r="I609" s="45"/>
      <c r="J609" s="39"/>
      <c r="K609" s="39"/>
      <c r="L609" s="39"/>
      <c r="M609" s="39"/>
      <c r="N609" s="39"/>
      <c r="O609" s="39"/>
      <c r="P609" s="36"/>
      <c r="Q609" s="145" t="s">
        <v>23</v>
      </c>
      <c r="R609" s="146">
        <v>1.0500000000000001E-2</v>
      </c>
      <c r="S609" s="146">
        <v>0.51349999999999996</v>
      </c>
      <c r="T609" s="147">
        <f>1/R609</f>
        <v>95.238095238095227</v>
      </c>
      <c r="U609" s="36">
        <v>20.698</v>
      </c>
      <c r="V609" s="36"/>
      <c r="W609" s="36"/>
      <c r="X609" s="36"/>
      <c r="Y609" s="36"/>
      <c r="Z609" s="10"/>
      <c r="AA609" s="10"/>
      <c r="AB609" s="10"/>
      <c r="AC609" s="10"/>
      <c r="AD609" s="10"/>
      <c r="AE609" s="10"/>
    </row>
    <row r="610" spans="1:31" x14ac:dyDescent="0.25">
      <c r="A610"/>
      <c r="B610"/>
      <c r="C610"/>
      <c r="D610"/>
      <c r="E610"/>
      <c r="F610"/>
      <c r="G610" s="36"/>
      <c r="H610" s="36"/>
      <c r="I610" s="45"/>
      <c r="J610" s="39"/>
      <c r="K610" s="39"/>
      <c r="L610" s="39"/>
      <c r="M610" s="39"/>
      <c r="N610" s="39"/>
      <c r="O610" s="39"/>
      <c r="P610" s="36"/>
      <c r="Q610" s="145" t="s">
        <v>28</v>
      </c>
      <c r="R610" s="146">
        <v>1.0999999999999999E-2</v>
      </c>
      <c r="S610" s="146">
        <v>0.46710000000000002</v>
      </c>
      <c r="T610" s="147">
        <f t="shared" ref="T610:T612" si="9">1/R610</f>
        <v>90.909090909090921</v>
      </c>
      <c r="U610" s="36">
        <v>26.702999999999999</v>
      </c>
      <c r="V610" s="36"/>
      <c r="W610" s="36"/>
      <c r="X610" s="36"/>
      <c r="Y610" s="36"/>
      <c r="Z610" s="10"/>
      <c r="AA610" s="10"/>
      <c r="AB610" s="10"/>
      <c r="AC610" s="10"/>
      <c r="AD610" s="10"/>
      <c r="AE610" s="10"/>
    </row>
    <row r="611" spans="1:31" x14ac:dyDescent="0.25">
      <c r="A611"/>
      <c r="B611"/>
      <c r="C611"/>
      <c r="D611"/>
      <c r="E611"/>
      <c r="F611"/>
      <c r="G611" s="36"/>
      <c r="H611" s="36"/>
      <c r="I611" s="45"/>
      <c r="J611" s="39"/>
      <c r="K611" s="39"/>
      <c r="L611" s="39"/>
      <c r="M611" s="39"/>
      <c r="N611" s="39"/>
      <c r="O611" s="39"/>
      <c r="P611" s="36"/>
      <c r="Q611" s="145" t="s">
        <v>29</v>
      </c>
      <c r="R611" s="146">
        <v>1.15E-2</v>
      </c>
      <c r="S611" s="146">
        <v>0.504</v>
      </c>
      <c r="T611" s="147">
        <f t="shared" si="9"/>
        <v>86.956521739130437</v>
      </c>
      <c r="U611" s="36">
        <v>23.109000000000002</v>
      </c>
      <c r="V611" s="36"/>
      <c r="W611" s="36"/>
      <c r="X611" s="36"/>
      <c r="Y611" s="36"/>
      <c r="Z611" s="10"/>
      <c r="AA611" s="10"/>
      <c r="AB611" s="10"/>
      <c r="AC611" s="10"/>
      <c r="AD611" s="10"/>
      <c r="AE611" s="10"/>
    </row>
    <row r="612" spans="1:31" x14ac:dyDescent="0.25">
      <c r="A612"/>
      <c r="B612"/>
      <c r="C612"/>
      <c r="D612"/>
      <c r="E612"/>
      <c r="F612"/>
      <c r="G612" s="36"/>
      <c r="H612" s="36"/>
      <c r="I612" s="45"/>
      <c r="J612" s="39"/>
      <c r="K612" s="39"/>
      <c r="L612" s="39"/>
      <c r="M612" s="39"/>
      <c r="N612" s="39"/>
      <c r="O612" s="39"/>
      <c r="P612" s="36"/>
      <c r="Q612" s="145" t="s">
        <v>30</v>
      </c>
      <c r="R612" s="146">
        <v>1.2500000000000001E-2</v>
      </c>
      <c r="S612" s="146">
        <v>0.46989999999999998</v>
      </c>
      <c r="T612" s="147">
        <f t="shared" si="9"/>
        <v>80</v>
      </c>
      <c r="U612" s="36">
        <v>24.911000000000001</v>
      </c>
      <c r="V612" s="36"/>
      <c r="W612" s="36"/>
      <c r="X612" s="36"/>
      <c r="Y612" s="36"/>
      <c r="Z612" s="10"/>
      <c r="AA612" s="10"/>
      <c r="AB612" s="10"/>
      <c r="AC612" s="10"/>
      <c r="AD612" s="10"/>
      <c r="AE612" s="10"/>
    </row>
    <row r="613" spans="1:31" x14ac:dyDescent="0.25">
      <c r="A613"/>
      <c r="B613"/>
      <c r="C613"/>
      <c r="D613"/>
      <c r="E613"/>
      <c r="F613"/>
      <c r="G613" s="36"/>
      <c r="H613" s="36"/>
      <c r="I613" s="45"/>
      <c r="J613" s="39"/>
      <c r="K613" s="39"/>
      <c r="L613" s="39"/>
      <c r="M613" s="39"/>
      <c r="N613" s="39"/>
      <c r="O613" s="39"/>
      <c r="P613" s="36"/>
      <c r="Q613" s="36" t="s">
        <v>302</v>
      </c>
      <c r="R613" s="36">
        <v>1.14E-2</v>
      </c>
      <c r="S613" s="36">
        <v>0.4824</v>
      </c>
      <c r="T613" s="36">
        <f>1/R613</f>
        <v>87.719298245614027</v>
      </c>
      <c r="U613" s="36">
        <v>24.3</v>
      </c>
      <c r="V613" s="36"/>
      <c r="W613" s="36"/>
      <c r="X613" s="36"/>
      <c r="Y613" s="36"/>
      <c r="Z613" s="10"/>
      <c r="AA613" s="10"/>
      <c r="AB613" s="10"/>
      <c r="AC613" s="10"/>
      <c r="AD613" s="10"/>
      <c r="AE613" s="10"/>
    </row>
    <row r="614" spans="1:31" x14ac:dyDescent="0.25">
      <c r="A614"/>
      <c r="B614"/>
      <c r="C614"/>
      <c r="D614"/>
      <c r="E614"/>
      <c r="F614"/>
      <c r="G614" s="36"/>
      <c r="H614" s="36"/>
      <c r="I614" s="45"/>
      <c r="J614" s="39"/>
      <c r="K614" s="39"/>
      <c r="L614" s="39"/>
      <c r="M614" s="39"/>
      <c r="N614" s="39"/>
      <c r="O614" s="39"/>
      <c r="P614" s="36"/>
      <c r="Q614" s="36"/>
      <c r="R614" s="36"/>
      <c r="S614" s="36"/>
      <c r="T614" s="36"/>
      <c r="U614" s="36"/>
      <c r="V614" s="36"/>
      <c r="W614" s="36"/>
      <c r="X614" s="36"/>
      <c r="Y614" s="36"/>
      <c r="Z614" s="10"/>
      <c r="AA614" s="10"/>
      <c r="AB614" s="10"/>
      <c r="AC614" s="10"/>
      <c r="AD614" s="10"/>
      <c r="AE614" s="10"/>
    </row>
    <row r="615" spans="1:31" x14ac:dyDescent="0.25">
      <c r="A615"/>
      <c r="B615"/>
      <c r="C615"/>
      <c r="D615"/>
      <c r="E615"/>
      <c r="F615"/>
      <c r="G615" s="36"/>
      <c r="H615" s="36"/>
      <c r="I615" s="45"/>
      <c r="J615" s="39"/>
      <c r="K615" s="39"/>
      <c r="L615" s="39"/>
      <c r="M615" s="39"/>
      <c r="N615" s="39"/>
      <c r="O615" s="39"/>
      <c r="P615" s="36"/>
      <c r="Q615" s="36"/>
      <c r="R615" s="36"/>
      <c r="S615" s="36"/>
      <c r="T615" s="36"/>
      <c r="U615" s="36"/>
      <c r="V615" s="36"/>
      <c r="W615" s="36"/>
      <c r="X615" s="36"/>
      <c r="Y615" s="36"/>
      <c r="Z615" s="10"/>
      <c r="AA615" s="10"/>
      <c r="AB615" s="10"/>
      <c r="AC615" s="10"/>
      <c r="AD615" s="10"/>
      <c r="AE615" s="10"/>
    </row>
    <row r="616" spans="1:31" ht="17.25" x14ac:dyDescent="0.25">
      <c r="A616"/>
      <c r="B616"/>
      <c r="C616"/>
      <c r="D616"/>
      <c r="E616"/>
      <c r="F616"/>
      <c r="I616" s="45"/>
      <c r="J616" s="39"/>
      <c r="K616" s="39"/>
      <c r="L616" s="39"/>
      <c r="M616" s="39"/>
      <c r="N616" s="39"/>
      <c r="O616" s="39"/>
      <c r="P616" s="37"/>
      <c r="Q616" s="36" t="s">
        <v>303</v>
      </c>
      <c r="R616" s="36"/>
      <c r="S616" s="36"/>
      <c r="T616" s="36"/>
      <c r="U616" s="36"/>
      <c r="V616" s="36"/>
      <c r="W616" s="36"/>
      <c r="X616" s="36"/>
      <c r="Y616" s="36"/>
      <c r="Z616" s="10"/>
      <c r="AA616" s="10"/>
      <c r="AB616" s="10"/>
      <c r="AC616" s="10"/>
      <c r="AD616" s="10"/>
      <c r="AE616" s="10"/>
    </row>
    <row r="617" spans="1:31" x14ac:dyDescent="0.25">
      <c r="A617"/>
      <c r="B617"/>
      <c r="C617"/>
      <c r="D617"/>
      <c r="E617"/>
      <c r="F617"/>
      <c r="I617" s="45"/>
      <c r="J617" s="39"/>
      <c r="K617" s="39"/>
      <c r="L617" s="39"/>
      <c r="M617" s="39"/>
      <c r="N617" s="39"/>
      <c r="O617" s="39"/>
      <c r="P617" s="37"/>
      <c r="Q617" s="36"/>
      <c r="R617" s="36"/>
      <c r="S617" s="36"/>
      <c r="T617" s="36"/>
      <c r="U617" s="36"/>
      <c r="V617" s="36"/>
      <c r="W617" s="36"/>
      <c r="X617" s="36"/>
      <c r="Y617" s="36"/>
      <c r="Z617" s="10"/>
      <c r="AA617" s="10"/>
      <c r="AB617" s="10"/>
      <c r="AC617" s="10"/>
      <c r="AD617" s="10"/>
      <c r="AE617" s="10"/>
    </row>
    <row r="618" spans="1:31" x14ac:dyDescent="0.25">
      <c r="A618"/>
      <c r="B618"/>
      <c r="C618"/>
      <c r="D618"/>
      <c r="E618"/>
      <c r="F618"/>
      <c r="I618" s="45"/>
      <c r="J618" s="39"/>
      <c r="K618" s="39"/>
      <c r="L618" s="39"/>
      <c r="M618" s="39"/>
      <c r="N618" s="39"/>
      <c r="O618" s="39"/>
      <c r="P618" s="37"/>
      <c r="Q618" s="37"/>
      <c r="R618" s="37"/>
      <c r="S618" s="37"/>
      <c r="T618" s="37"/>
      <c r="U618" s="37"/>
      <c r="V618" s="37"/>
      <c r="W618" s="36"/>
      <c r="X618" s="36"/>
      <c r="Y618" s="36"/>
      <c r="Z618" s="10"/>
      <c r="AA618" s="10"/>
      <c r="AB618" s="10"/>
      <c r="AC618" s="10"/>
      <c r="AD618" s="10"/>
      <c r="AE618" s="10"/>
    </row>
    <row r="619" spans="1:31" x14ac:dyDescent="0.25">
      <c r="A619"/>
      <c r="B619"/>
      <c r="C619"/>
      <c r="D619"/>
      <c r="E619"/>
      <c r="F619"/>
      <c r="I619" s="45"/>
      <c r="J619" s="39"/>
      <c r="K619" s="39"/>
      <c r="L619" s="39"/>
      <c r="M619" s="39"/>
      <c r="N619" s="39"/>
      <c r="O619" s="39"/>
      <c r="P619" s="37"/>
      <c r="Q619" s="37"/>
      <c r="R619" s="37"/>
      <c r="S619" s="37"/>
      <c r="T619" s="37"/>
      <c r="U619" s="37"/>
      <c r="V619" s="37"/>
      <c r="W619" s="36"/>
      <c r="X619" s="36"/>
      <c r="Y619" s="36"/>
      <c r="Z619" s="10"/>
      <c r="AA619" s="10"/>
      <c r="AB619" s="10"/>
      <c r="AC619" s="10"/>
      <c r="AD619" s="10"/>
      <c r="AE619" s="10"/>
    </row>
    <row r="620" spans="1:31" x14ac:dyDescent="0.25">
      <c r="A620"/>
      <c r="B620"/>
      <c r="C620"/>
      <c r="D620"/>
      <c r="E620"/>
      <c r="F620"/>
      <c r="I620" s="45"/>
      <c r="J620" s="39"/>
      <c r="K620" s="39"/>
      <c r="L620" s="39"/>
      <c r="M620" s="39"/>
      <c r="N620" s="39"/>
      <c r="O620" s="39"/>
      <c r="P620" s="37"/>
      <c r="Q620" s="37"/>
      <c r="R620" s="37"/>
      <c r="S620" s="37"/>
      <c r="T620" s="37"/>
      <c r="U620" s="37"/>
      <c r="V620" s="37"/>
      <c r="W620" s="36"/>
      <c r="X620" s="36"/>
      <c r="Y620" s="36"/>
      <c r="Z620" s="10"/>
      <c r="AA620" s="10"/>
      <c r="AB620" s="10"/>
      <c r="AC620" s="10"/>
      <c r="AD620" s="10"/>
      <c r="AE620" s="10"/>
    </row>
    <row r="621" spans="1:31" x14ac:dyDescent="0.25">
      <c r="A621"/>
      <c r="B621"/>
      <c r="C621"/>
      <c r="D621"/>
      <c r="E621"/>
      <c r="F621"/>
      <c r="I621" s="45"/>
      <c r="J621" s="39"/>
      <c r="K621" s="39"/>
      <c r="L621" s="39"/>
      <c r="M621" s="39"/>
      <c r="N621" s="39"/>
      <c r="O621" s="39"/>
      <c r="P621" s="37"/>
      <c r="Q621" s="37"/>
      <c r="R621" s="37"/>
      <c r="S621" s="37"/>
      <c r="T621" s="37"/>
      <c r="U621" s="37"/>
      <c r="V621" s="37"/>
      <c r="W621" s="36"/>
      <c r="X621" s="36"/>
      <c r="Y621" s="36"/>
      <c r="Z621" s="10"/>
      <c r="AA621" s="10"/>
      <c r="AB621" s="10"/>
      <c r="AC621" s="10"/>
      <c r="AD621" s="10"/>
      <c r="AE621" s="10"/>
    </row>
    <row r="622" spans="1:31" x14ac:dyDescent="0.25">
      <c r="A622"/>
      <c r="B622"/>
      <c r="C622"/>
      <c r="D622"/>
      <c r="E622"/>
      <c r="F622"/>
      <c r="I622" s="45"/>
      <c r="J622" s="39"/>
      <c r="K622" s="39"/>
      <c r="L622" s="39"/>
      <c r="M622" s="39"/>
      <c r="N622" s="39"/>
      <c r="O622" s="39"/>
      <c r="P622" s="37"/>
      <c r="Q622" s="37"/>
      <c r="R622" s="37"/>
      <c r="S622" s="37"/>
      <c r="T622" s="37"/>
      <c r="U622" s="37"/>
      <c r="V622" s="37"/>
      <c r="W622" s="36"/>
      <c r="X622" s="36"/>
      <c r="Y622" s="36"/>
      <c r="Z622" s="10"/>
      <c r="AA622" s="10"/>
      <c r="AB622" s="10"/>
      <c r="AC622" s="10"/>
      <c r="AD622" s="10"/>
      <c r="AE622" s="10"/>
    </row>
    <row r="623" spans="1:31" x14ac:dyDescent="0.25">
      <c r="A623"/>
      <c r="B623"/>
      <c r="C623"/>
      <c r="D623"/>
      <c r="E623"/>
      <c r="F623"/>
      <c r="I623" s="45"/>
      <c r="J623" s="39"/>
      <c r="K623" s="39"/>
      <c r="L623" s="39"/>
      <c r="M623" s="39"/>
      <c r="N623" s="39"/>
      <c r="O623" s="39"/>
      <c r="P623" s="37"/>
      <c r="S623" s="37"/>
      <c r="T623" s="37"/>
      <c r="U623" s="37"/>
      <c r="V623" s="37"/>
      <c r="W623" s="36"/>
      <c r="X623" s="36"/>
      <c r="Y623" s="36"/>
      <c r="Z623" s="10"/>
      <c r="AA623" s="10"/>
      <c r="AB623" s="10"/>
      <c r="AC623" s="10"/>
      <c r="AD623" s="10"/>
      <c r="AE623" s="10"/>
    </row>
    <row r="624" spans="1:31" x14ac:dyDescent="0.25">
      <c r="A624"/>
      <c r="B624"/>
      <c r="C624"/>
      <c r="D624"/>
      <c r="E624"/>
      <c r="F624"/>
      <c r="I624" s="45"/>
      <c r="J624" s="39"/>
      <c r="K624" s="39"/>
      <c r="L624" s="39"/>
      <c r="M624" s="39"/>
      <c r="N624" s="39"/>
      <c r="O624" s="39"/>
      <c r="P624" s="37"/>
      <c r="S624" s="37"/>
      <c r="T624" s="37"/>
      <c r="U624" s="37"/>
      <c r="V624" s="37"/>
      <c r="W624" s="36"/>
      <c r="X624" s="36"/>
      <c r="Y624" s="36"/>
      <c r="Z624" s="10"/>
      <c r="AA624" s="10"/>
      <c r="AB624" s="10"/>
      <c r="AC624" s="10"/>
      <c r="AD624" s="10"/>
      <c r="AE624" s="10"/>
    </row>
    <row r="625" spans="1:31" x14ac:dyDescent="0.25">
      <c r="A625"/>
      <c r="B625"/>
      <c r="C625"/>
      <c r="D625"/>
      <c r="E625"/>
      <c r="F625"/>
      <c r="I625" s="45"/>
      <c r="J625" s="39"/>
      <c r="K625" s="39"/>
      <c r="L625" s="39"/>
      <c r="M625" s="39"/>
      <c r="N625" s="39"/>
      <c r="O625" s="39"/>
      <c r="P625" s="37"/>
      <c r="S625" s="37"/>
      <c r="T625" s="37"/>
      <c r="U625" s="37"/>
      <c r="V625" s="37"/>
      <c r="W625" s="36"/>
      <c r="X625" s="36"/>
      <c r="Y625" s="36"/>
      <c r="Z625" s="10"/>
      <c r="AA625" s="10"/>
      <c r="AB625" s="10"/>
      <c r="AC625" s="10"/>
      <c r="AD625" s="10"/>
      <c r="AE625" s="10"/>
    </row>
    <row r="626" spans="1:31" x14ac:dyDescent="0.25">
      <c r="A626"/>
      <c r="B626"/>
      <c r="C626"/>
      <c r="D626"/>
      <c r="E626"/>
      <c r="F626"/>
      <c r="I626" s="45"/>
      <c r="J626" s="39"/>
      <c r="K626" s="39"/>
      <c r="L626" s="39"/>
      <c r="M626" s="39"/>
      <c r="N626" s="39"/>
      <c r="O626" s="39"/>
      <c r="P626" s="37"/>
      <c r="S626" s="37"/>
      <c r="T626" s="37"/>
      <c r="U626" s="37"/>
      <c r="V626" s="37"/>
      <c r="W626" s="36"/>
      <c r="X626" s="36"/>
      <c r="Y626" s="36"/>
      <c r="Z626" s="10"/>
      <c r="AA626" s="10"/>
      <c r="AB626" s="10"/>
      <c r="AC626" s="10"/>
      <c r="AD626" s="10"/>
      <c r="AE626" s="10"/>
    </row>
    <row r="627" spans="1:31" x14ac:dyDescent="0.25">
      <c r="A627"/>
      <c r="B627"/>
      <c r="C627"/>
      <c r="D627"/>
      <c r="E627"/>
      <c r="F627"/>
      <c r="I627" s="45"/>
      <c r="J627" s="39"/>
      <c r="K627" s="39"/>
      <c r="L627" s="39"/>
      <c r="M627" s="39"/>
      <c r="N627" s="39"/>
      <c r="O627" s="39"/>
      <c r="P627" s="37"/>
      <c r="S627" s="37"/>
      <c r="T627" s="37"/>
      <c r="U627" s="37"/>
      <c r="V627" s="37"/>
      <c r="W627" s="36"/>
      <c r="X627" s="36"/>
      <c r="Y627" s="36"/>
      <c r="Z627" s="10"/>
      <c r="AA627" s="10"/>
      <c r="AB627" s="10"/>
      <c r="AC627" s="10"/>
      <c r="AD627" s="10"/>
      <c r="AE627" s="10"/>
    </row>
    <row r="628" spans="1:31" x14ac:dyDescent="0.25">
      <c r="A628"/>
      <c r="B628"/>
      <c r="C628"/>
      <c r="D628"/>
      <c r="E628"/>
      <c r="F628"/>
      <c r="I628" s="45"/>
      <c r="J628" s="39"/>
      <c r="K628" s="39"/>
      <c r="L628" s="39"/>
      <c r="M628" s="39"/>
      <c r="N628" s="39"/>
      <c r="O628" s="39"/>
      <c r="P628" s="37"/>
      <c r="S628" s="37"/>
      <c r="T628" s="37"/>
      <c r="U628" s="37"/>
      <c r="V628" s="37"/>
      <c r="W628" s="36"/>
      <c r="X628" s="36"/>
      <c r="Y628" s="36"/>
      <c r="Z628" s="10"/>
      <c r="AA628" s="10"/>
      <c r="AB628" s="10"/>
      <c r="AC628" s="10"/>
      <c r="AD628" s="10"/>
      <c r="AE628" s="10"/>
    </row>
    <row r="629" spans="1:31" x14ac:dyDescent="0.25">
      <c r="A629"/>
      <c r="B629"/>
      <c r="C629"/>
      <c r="D629"/>
      <c r="E629"/>
      <c r="F629"/>
      <c r="I629" s="45"/>
      <c r="J629" s="39"/>
      <c r="K629" s="39"/>
      <c r="L629" s="39"/>
      <c r="M629" s="39"/>
      <c r="N629" s="39"/>
      <c r="O629" s="39"/>
      <c r="P629" s="37"/>
      <c r="S629" s="37"/>
      <c r="T629" s="37"/>
      <c r="U629" s="37"/>
      <c r="V629" s="37"/>
      <c r="W629" s="36"/>
      <c r="X629" s="36"/>
      <c r="Y629" s="36"/>
      <c r="Z629" s="10"/>
      <c r="AA629" s="10"/>
      <c r="AB629" s="10"/>
      <c r="AC629" s="10"/>
      <c r="AD629" s="10"/>
      <c r="AE629" s="10"/>
    </row>
    <row r="630" spans="1:31" x14ac:dyDescent="0.25">
      <c r="A630"/>
      <c r="B630"/>
      <c r="C630"/>
      <c r="D630"/>
      <c r="E630"/>
      <c r="F630"/>
      <c r="I630" s="45"/>
      <c r="J630" s="39"/>
      <c r="K630" s="39"/>
      <c r="L630" s="39"/>
      <c r="M630" s="39"/>
      <c r="N630" s="39"/>
      <c r="O630" s="39"/>
      <c r="P630" s="37"/>
      <c r="S630" s="37"/>
      <c r="T630" s="37"/>
      <c r="U630" s="37"/>
      <c r="V630" s="37"/>
      <c r="W630" s="36"/>
      <c r="X630" s="36"/>
      <c r="Y630" s="36"/>
      <c r="Z630" s="10"/>
      <c r="AA630" s="10"/>
      <c r="AB630" s="10"/>
      <c r="AC630" s="10"/>
      <c r="AD630" s="10"/>
      <c r="AE630" s="10"/>
    </row>
    <row r="631" spans="1:31" x14ac:dyDescent="0.25">
      <c r="A631"/>
      <c r="B631"/>
      <c r="C631"/>
      <c r="D631"/>
      <c r="E631"/>
      <c r="F631"/>
      <c r="I631" s="45"/>
      <c r="J631" s="39"/>
      <c r="K631" s="39"/>
      <c r="L631" s="39"/>
      <c r="M631" s="39"/>
      <c r="N631" s="39"/>
      <c r="O631" s="39"/>
      <c r="P631" s="37"/>
      <c r="Q631" s="37"/>
      <c r="R631" s="37"/>
      <c r="S631" s="37"/>
      <c r="T631" s="37"/>
      <c r="U631" s="37"/>
      <c r="V631" s="37"/>
      <c r="W631" s="36"/>
      <c r="X631" s="36"/>
      <c r="Y631" s="36"/>
      <c r="Z631" s="10"/>
      <c r="AA631" s="10"/>
      <c r="AB631" s="10"/>
      <c r="AC631" s="10"/>
      <c r="AD631" s="10"/>
      <c r="AE631" s="10"/>
    </row>
    <row r="632" spans="1:31" x14ac:dyDescent="0.25">
      <c r="A632"/>
      <c r="B632"/>
      <c r="C632"/>
      <c r="D632"/>
      <c r="E632"/>
      <c r="F632"/>
      <c r="I632" s="45"/>
      <c r="J632" s="39"/>
      <c r="K632" s="39"/>
      <c r="L632" s="39"/>
      <c r="M632" s="39"/>
      <c r="N632" s="39"/>
      <c r="O632" s="39"/>
      <c r="P632" s="37"/>
      <c r="Q632" s="37"/>
      <c r="R632" s="37"/>
      <c r="S632" s="37"/>
      <c r="T632" s="37"/>
      <c r="U632" s="37"/>
      <c r="V632" s="37"/>
      <c r="W632" s="36"/>
      <c r="X632" s="36"/>
      <c r="Y632" s="36"/>
      <c r="Z632" s="10"/>
      <c r="AA632" s="10"/>
      <c r="AB632" s="10"/>
      <c r="AC632" s="10"/>
      <c r="AD632" s="10"/>
      <c r="AE632" s="10"/>
    </row>
    <row r="633" spans="1:31" x14ac:dyDescent="0.25">
      <c r="A633"/>
      <c r="B633"/>
      <c r="C633"/>
      <c r="D633"/>
      <c r="E633"/>
      <c r="F633"/>
      <c r="I633" s="45"/>
      <c r="J633" s="39"/>
      <c r="K633" s="39"/>
      <c r="L633" s="39"/>
      <c r="M633" s="39"/>
      <c r="N633" s="39"/>
      <c r="O633" s="39"/>
      <c r="P633" s="37"/>
      <c r="Q633" s="37"/>
      <c r="R633" s="37"/>
      <c r="S633" s="37"/>
      <c r="T633" s="37"/>
      <c r="U633" s="37"/>
      <c r="V633" s="37"/>
      <c r="W633" s="36"/>
      <c r="X633" s="36"/>
      <c r="Y633" s="36"/>
      <c r="Z633" s="10"/>
      <c r="AA633" s="10"/>
      <c r="AB633" s="10"/>
      <c r="AC633" s="10"/>
      <c r="AD633" s="10"/>
      <c r="AE633" s="10"/>
    </row>
    <row r="634" spans="1:31" x14ac:dyDescent="0.25">
      <c r="A634"/>
      <c r="B634"/>
      <c r="C634"/>
      <c r="D634"/>
      <c r="E634"/>
      <c r="F634"/>
      <c r="I634" s="45"/>
      <c r="J634" s="39"/>
      <c r="K634" s="39"/>
      <c r="L634" s="39"/>
      <c r="M634" s="39"/>
      <c r="N634" s="39"/>
      <c r="O634" s="39"/>
      <c r="P634" s="37"/>
      <c r="Q634" s="37"/>
      <c r="R634" s="37"/>
      <c r="S634" s="37"/>
      <c r="T634" s="37"/>
      <c r="U634" s="37"/>
      <c r="V634" s="37"/>
      <c r="W634" s="36"/>
      <c r="X634" s="36"/>
      <c r="Y634" s="36"/>
      <c r="Z634" s="10"/>
      <c r="AA634" s="10"/>
      <c r="AB634" s="10"/>
      <c r="AC634" s="10"/>
      <c r="AD634" s="10"/>
      <c r="AE634" s="10"/>
    </row>
    <row r="635" spans="1:31" x14ac:dyDescent="0.25">
      <c r="A635"/>
      <c r="B635"/>
      <c r="C635"/>
      <c r="D635"/>
      <c r="E635"/>
      <c r="F635"/>
      <c r="I635" s="45"/>
      <c r="J635" s="39"/>
      <c r="K635" s="39"/>
      <c r="L635" s="39"/>
      <c r="M635" s="39"/>
      <c r="N635" s="39"/>
      <c r="O635" s="39"/>
      <c r="P635" s="37"/>
      <c r="Q635" s="37"/>
      <c r="R635" s="37"/>
      <c r="S635" s="37"/>
      <c r="T635" s="37"/>
      <c r="U635" s="37"/>
      <c r="V635" s="37"/>
      <c r="W635" s="36"/>
      <c r="X635" s="36"/>
      <c r="Y635" s="36"/>
      <c r="Z635" s="10"/>
      <c r="AA635" s="10"/>
      <c r="AB635" s="10"/>
      <c r="AC635" s="10"/>
      <c r="AD635" s="10"/>
      <c r="AE635" s="10"/>
    </row>
    <row r="636" spans="1:31" x14ac:dyDescent="0.25">
      <c r="A636"/>
      <c r="B636"/>
      <c r="C636"/>
      <c r="D636"/>
      <c r="E636"/>
      <c r="F636"/>
      <c r="I636" s="45"/>
      <c r="J636" s="39"/>
      <c r="K636" s="39"/>
      <c r="L636" s="39"/>
      <c r="M636" s="39"/>
      <c r="N636" s="39"/>
      <c r="O636" s="39"/>
      <c r="P636" s="37"/>
      <c r="Q636" s="37"/>
      <c r="R636" s="37"/>
      <c r="S636" s="37"/>
      <c r="T636" s="37"/>
      <c r="U636" s="37"/>
      <c r="V636" s="37"/>
      <c r="W636" s="36"/>
      <c r="X636" s="36"/>
      <c r="Y636" s="36"/>
      <c r="Z636" s="10"/>
      <c r="AA636" s="10"/>
      <c r="AB636" s="10"/>
      <c r="AC636" s="10"/>
      <c r="AD636" s="10"/>
      <c r="AE636" s="10"/>
    </row>
    <row r="637" spans="1:31" x14ac:dyDescent="0.25">
      <c r="A637"/>
      <c r="B637"/>
      <c r="C637"/>
      <c r="D637"/>
      <c r="E637"/>
      <c r="F637"/>
      <c r="I637" s="37"/>
      <c r="J637" s="37"/>
      <c r="K637" s="37"/>
      <c r="L637" s="37"/>
      <c r="M637" s="37"/>
      <c r="N637" s="37"/>
      <c r="O637" s="37"/>
      <c r="P637" s="37"/>
      <c r="Q637" s="37"/>
      <c r="R637" s="37"/>
      <c r="S637" s="37"/>
      <c r="T637" s="37"/>
      <c r="U637" s="37"/>
      <c r="V637" s="37"/>
      <c r="W637" s="36"/>
      <c r="X637" s="36"/>
      <c r="Y637" s="36"/>
      <c r="Z637" s="10"/>
      <c r="AA637" s="10"/>
      <c r="AB637" s="10"/>
      <c r="AC637" s="10"/>
      <c r="AD637" s="10"/>
      <c r="AE637" s="10"/>
    </row>
    <row r="638" spans="1:31" x14ac:dyDescent="0.25">
      <c r="A638"/>
      <c r="B638"/>
      <c r="C638"/>
      <c r="D638"/>
      <c r="E638"/>
      <c r="F638"/>
      <c r="I638" s="37"/>
      <c r="J638" s="37"/>
      <c r="K638" s="37"/>
      <c r="L638" s="37"/>
      <c r="M638" s="37" t="s">
        <v>25</v>
      </c>
      <c r="N638" s="37" t="s">
        <v>305</v>
      </c>
      <c r="O638" s="37" t="s">
        <v>10</v>
      </c>
      <c r="P638" s="37"/>
      <c r="Q638" s="37"/>
      <c r="R638" s="37"/>
      <c r="S638" s="37"/>
      <c r="T638" s="37"/>
      <c r="U638" s="37"/>
      <c r="V638" s="37"/>
      <c r="W638" s="36"/>
      <c r="X638" s="36"/>
      <c r="Y638" s="36"/>
      <c r="Z638" s="10"/>
      <c r="AA638" s="10"/>
      <c r="AB638" s="10"/>
      <c r="AC638" s="10"/>
      <c r="AD638" s="10"/>
      <c r="AE638" s="10"/>
    </row>
    <row r="639" spans="1:31" x14ac:dyDescent="0.25">
      <c r="A639"/>
      <c r="B639"/>
      <c r="C639"/>
      <c r="D639"/>
      <c r="E639"/>
      <c r="F639"/>
      <c r="I639" s="37"/>
      <c r="J639" s="37"/>
      <c r="K639" s="37"/>
      <c r="L639" s="37"/>
      <c r="M639" s="37">
        <v>344.2</v>
      </c>
      <c r="N639" s="37">
        <v>0.35966666666666663</v>
      </c>
      <c r="O639" s="37">
        <v>0.28599999999999998</v>
      </c>
      <c r="P639" s="37"/>
      <c r="Q639" s="37"/>
      <c r="R639" s="37"/>
      <c r="S639" s="37"/>
      <c r="T639" s="37"/>
      <c r="U639" s="37"/>
      <c r="V639" s="37"/>
      <c r="W639" s="36"/>
      <c r="X639" s="36"/>
      <c r="Y639" s="36"/>
      <c r="Z639" s="10"/>
      <c r="AA639" s="10"/>
      <c r="AB639" s="10"/>
      <c r="AC639" s="10"/>
      <c r="AD639" s="10"/>
      <c r="AE639" s="10"/>
    </row>
    <row r="640" spans="1:31" x14ac:dyDescent="0.25">
      <c r="A640"/>
      <c r="B640"/>
      <c r="C640"/>
      <c r="D640"/>
      <c r="E640"/>
      <c r="F640"/>
      <c r="I640" s="37"/>
      <c r="J640" s="117"/>
      <c r="K640" s="37"/>
      <c r="L640" s="37"/>
      <c r="M640" s="37">
        <v>491.90000000000003</v>
      </c>
      <c r="N640" s="37">
        <v>1.1436666666666664</v>
      </c>
      <c r="O640" s="37">
        <v>0.84233333333333338</v>
      </c>
      <c r="P640" s="37"/>
      <c r="Q640" s="37"/>
      <c r="R640" s="37"/>
      <c r="S640" s="37"/>
      <c r="T640" s="37"/>
      <c r="U640" s="37"/>
      <c r="V640" s="37"/>
      <c r="W640" s="36"/>
      <c r="X640" s="36"/>
      <c r="Y640" s="36"/>
      <c r="Z640" s="10"/>
      <c r="AA640" s="10"/>
      <c r="AB640" s="10"/>
      <c r="AC640" s="10"/>
      <c r="AD640" s="10"/>
      <c r="AE640" s="10"/>
    </row>
    <row r="641" spans="1:31" x14ac:dyDescent="0.25">
      <c r="A641"/>
      <c r="B641"/>
      <c r="C641"/>
      <c r="D641"/>
      <c r="E641"/>
      <c r="F641"/>
      <c r="I641" s="37"/>
      <c r="J641" s="37"/>
      <c r="K641" s="37"/>
      <c r="L641" s="37"/>
      <c r="M641" s="37">
        <v>633.4</v>
      </c>
      <c r="N641" s="37">
        <v>3.0564999999999998</v>
      </c>
      <c r="O641" s="37">
        <v>1.9551666666666667</v>
      </c>
      <c r="P641" s="37"/>
      <c r="Q641" s="37"/>
      <c r="R641" s="37"/>
      <c r="S641" s="37"/>
      <c r="T641" s="37"/>
      <c r="U641" s="37"/>
      <c r="V641" s="37"/>
      <c r="W641" s="36"/>
      <c r="X641" s="36"/>
      <c r="Y641" s="36"/>
      <c r="Z641" s="10"/>
      <c r="AA641" s="10"/>
      <c r="AB641" s="10"/>
      <c r="AC641" s="10"/>
      <c r="AD641" s="10"/>
      <c r="AE641" s="10"/>
    </row>
    <row r="642" spans="1:31" x14ac:dyDescent="0.25">
      <c r="A642"/>
      <c r="B642"/>
      <c r="C642"/>
      <c r="D642"/>
      <c r="E642"/>
      <c r="F642"/>
      <c r="I642" s="37"/>
      <c r="J642" s="37"/>
      <c r="K642" s="37"/>
      <c r="L642" s="37"/>
      <c r="M642" s="37">
        <v>706.59999999999991</v>
      </c>
      <c r="N642" s="37">
        <v>4.3210000000000006</v>
      </c>
      <c r="O642" s="37">
        <v>2.5936666666666661</v>
      </c>
      <c r="P642" s="37"/>
      <c r="Q642" s="37"/>
      <c r="R642" s="37"/>
      <c r="S642" s="37"/>
      <c r="T642" s="37"/>
      <c r="U642" s="37"/>
      <c r="V642" s="37"/>
      <c r="W642" s="36"/>
      <c r="X642" s="36"/>
      <c r="Y642" s="36"/>
      <c r="Z642" s="10"/>
      <c r="AA642" s="10"/>
      <c r="AB642" s="10"/>
      <c r="AC642" s="10"/>
      <c r="AD642" s="10"/>
      <c r="AE642" s="10"/>
    </row>
    <row r="643" spans="1:31" x14ac:dyDescent="0.25">
      <c r="A643"/>
      <c r="B643"/>
      <c r="C643"/>
      <c r="D643"/>
      <c r="E643"/>
      <c r="F643"/>
      <c r="I643" s="37"/>
      <c r="J643" s="37"/>
      <c r="K643" s="37"/>
      <c r="L643" s="37"/>
      <c r="M643" s="37">
        <v>758.09999999999991</v>
      </c>
      <c r="N643" s="37">
        <v>5.4577777777777792</v>
      </c>
      <c r="O643" s="37">
        <v>3.4020370370370365</v>
      </c>
      <c r="P643" s="37"/>
      <c r="Q643" s="37"/>
      <c r="R643" s="37"/>
      <c r="S643" s="37"/>
      <c r="T643" s="37"/>
      <c r="U643" s="37"/>
      <c r="V643" s="37"/>
      <c r="W643" s="36"/>
      <c r="X643" s="36"/>
      <c r="Y643" s="36"/>
      <c r="Z643" s="10"/>
      <c r="AA643" s="10"/>
      <c r="AB643" s="10"/>
      <c r="AC643" s="10"/>
      <c r="AD643" s="10"/>
      <c r="AE643" s="10"/>
    </row>
    <row r="644" spans="1:31" x14ac:dyDescent="0.25">
      <c r="A644"/>
      <c r="B644"/>
      <c r="C644"/>
      <c r="D644"/>
      <c r="E644"/>
      <c r="F644"/>
      <c r="I644" s="37"/>
      <c r="J644" s="37"/>
      <c r="K644" s="37"/>
      <c r="L644" s="37"/>
      <c r="M644" s="37">
        <v>877.8</v>
      </c>
      <c r="N644" s="37">
        <v>8.4931999999999999</v>
      </c>
      <c r="O644" s="37">
        <v>4.7378</v>
      </c>
      <c r="P644" s="37"/>
      <c r="Q644" s="37"/>
      <c r="R644" s="37"/>
      <c r="S644" s="37"/>
      <c r="T644" s="37"/>
      <c r="U644" s="37"/>
      <c r="V644" s="37"/>
      <c r="W644" s="36"/>
      <c r="X644" s="36"/>
      <c r="Y644" s="36"/>
      <c r="Z644" s="10"/>
      <c r="AA644" s="10"/>
      <c r="AB644" s="10"/>
      <c r="AC644" s="10"/>
      <c r="AD644" s="10"/>
      <c r="AE644" s="10"/>
    </row>
    <row r="645" spans="1:31" x14ac:dyDescent="0.25">
      <c r="A645"/>
      <c r="B645"/>
      <c r="C645"/>
      <c r="D645"/>
      <c r="E645"/>
      <c r="F645"/>
      <c r="I645" s="37"/>
      <c r="J645" s="37"/>
      <c r="K645" s="37"/>
      <c r="L645" s="37"/>
      <c r="M645" s="37">
        <v>1028.1000000000001</v>
      </c>
      <c r="N645" s="37">
        <v>13.551599999999999</v>
      </c>
      <c r="O645" s="37">
        <v>5.5152000000000001</v>
      </c>
      <c r="P645" s="37"/>
      <c r="Q645" s="37"/>
      <c r="R645" s="37"/>
      <c r="S645" s="37"/>
      <c r="T645" s="37"/>
      <c r="U645" s="37"/>
      <c r="V645" s="37"/>
      <c r="W645" s="36"/>
      <c r="X645" s="36"/>
      <c r="Y645" s="36"/>
      <c r="Z645" s="10"/>
      <c r="AA645" s="10"/>
      <c r="AB645" s="10"/>
      <c r="AC645" s="10"/>
      <c r="AD645" s="10"/>
      <c r="AE645" s="10"/>
    </row>
    <row r="646" spans="1:31" x14ac:dyDescent="0.25">
      <c r="A646"/>
      <c r="B646"/>
      <c r="C646"/>
      <c r="D646"/>
      <c r="E646"/>
      <c r="F646"/>
      <c r="I646" s="37"/>
      <c r="J646" s="37"/>
      <c r="K646" s="37"/>
      <c r="L646" s="37"/>
      <c r="M646" s="37">
        <v>1143.2000000000003</v>
      </c>
      <c r="N646" s="37">
        <v>25.820925925925916</v>
      </c>
      <c r="O646" s="37">
        <v>6.7820370370370346</v>
      </c>
      <c r="P646" s="37"/>
      <c r="Q646" s="37"/>
      <c r="R646" s="37"/>
      <c r="S646" s="37"/>
      <c r="T646" s="37"/>
      <c r="U646" s="37"/>
      <c r="V646" s="37"/>
      <c r="W646" s="36"/>
      <c r="X646" s="36"/>
      <c r="Y646" s="36"/>
      <c r="Z646" s="10"/>
      <c r="AA646" s="10"/>
      <c r="AB646" s="10"/>
      <c r="AC646" s="10"/>
      <c r="AD646" s="10"/>
      <c r="AE646" s="10"/>
    </row>
    <row r="647" spans="1:31" x14ac:dyDescent="0.25">
      <c r="A647"/>
      <c r="B647"/>
      <c r="C647"/>
      <c r="D647"/>
      <c r="E647"/>
      <c r="F647"/>
      <c r="I647" s="37"/>
      <c r="J647" s="37"/>
      <c r="K647" s="37"/>
      <c r="L647" s="37"/>
      <c r="M647" s="37">
        <v>1274.8000000000002</v>
      </c>
      <c r="N647" s="37">
        <v>18.348185185185187</v>
      </c>
      <c r="O647" s="37">
        <v>4.7155555555555555</v>
      </c>
      <c r="P647" s="37"/>
      <c r="Q647" s="37"/>
      <c r="R647" s="37"/>
      <c r="S647" s="37"/>
      <c r="T647" s="37"/>
      <c r="U647" s="37"/>
      <c r="V647" s="37"/>
      <c r="W647" s="36"/>
      <c r="X647" s="36"/>
      <c r="Y647" s="36"/>
      <c r="Z647" s="10"/>
      <c r="AA647" s="10"/>
      <c r="AB647" s="10"/>
      <c r="AC647" s="10"/>
      <c r="AD647" s="10"/>
      <c r="AE647" s="10"/>
    </row>
    <row r="648" spans="1:31" x14ac:dyDescent="0.25">
      <c r="A648"/>
      <c r="B648"/>
      <c r="C648"/>
      <c r="D648"/>
      <c r="E648"/>
      <c r="F648"/>
      <c r="I648" s="37"/>
      <c r="J648" s="37"/>
      <c r="K648" s="37"/>
      <c r="L648" s="37"/>
      <c r="M648" s="37">
        <v>1470.4000000000005</v>
      </c>
      <c r="N648" s="37">
        <v>19.556981132075467</v>
      </c>
      <c r="O648" s="37">
        <v>6.1530188679245272</v>
      </c>
      <c r="P648" s="37"/>
      <c r="Q648" s="37"/>
      <c r="R648" s="37"/>
      <c r="S648" s="37"/>
      <c r="T648" s="37"/>
      <c r="U648" s="37"/>
      <c r="V648" s="37"/>
      <c r="W648" s="36"/>
      <c r="X648" s="36"/>
      <c r="Y648" s="36"/>
      <c r="Z648" s="10"/>
      <c r="AA648" s="10"/>
      <c r="AB648" s="10"/>
      <c r="AC648" s="10"/>
      <c r="AD648" s="10"/>
      <c r="AE648" s="10"/>
    </row>
    <row r="649" spans="1:31" x14ac:dyDescent="0.25">
      <c r="A649"/>
      <c r="B649"/>
      <c r="C649"/>
      <c r="D649"/>
      <c r="E649"/>
      <c r="F649"/>
      <c r="I649" s="37"/>
      <c r="J649" s="37"/>
      <c r="K649" s="37"/>
      <c r="L649" s="37"/>
      <c r="M649" s="37"/>
      <c r="N649" s="37"/>
      <c r="O649" s="37"/>
      <c r="P649" s="37"/>
      <c r="Q649" s="37"/>
      <c r="R649" s="37"/>
      <c r="S649" s="37"/>
      <c r="T649" s="37"/>
      <c r="U649" s="37"/>
      <c r="V649" s="37"/>
      <c r="W649" s="36"/>
      <c r="X649" s="36"/>
      <c r="Y649" s="36"/>
      <c r="Z649" s="10"/>
      <c r="AA649" s="10"/>
      <c r="AB649" s="10"/>
      <c r="AC649" s="10"/>
      <c r="AD649" s="10"/>
      <c r="AE649" s="10"/>
    </row>
    <row r="650" spans="1:31" x14ac:dyDescent="0.25">
      <c r="A650"/>
      <c r="B650"/>
      <c r="C650"/>
      <c r="D650"/>
      <c r="E650"/>
      <c r="F650"/>
      <c r="I650" s="37"/>
      <c r="J650" s="37"/>
      <c r="K650" s="37"/>
      <c r="L650" s="37"/>
      <c r="M650" s="37"/>
      <c r="N650" s="37"/>
      <c r="O650" s="37"/>
      <c r="P650" s="37"/>
      <c r="Q650" s="37"/>
      <c r="R650" s="37"/>
      <c r="S650" s="37"/>
      <c r="T650" s="37"/>
      <c r="U650" s="37"/>
      <c r="V650" s="37"/>
      <c r="W650" s="36"/>
      <c r="X650" s="36"/>
      <c r="Y650" s="36"/>
      <c r="Z650" s="10"/>
      <c r="AA650" s="10"/>
      <c r="AB650" s="10"/>
      <c r="AC650" s="10"/>
      <c r="AD650" s="10"/>
      <c r="AE650" s="10"/>
    </row>
    <row r="651" spans="1:31" x14ac:dyDescent="0.25">
      <c r="A651"/>
      <c r="B651"/>
      <c r="C651"/>
      <c r="D651"/>
      <c r="E651"/>
      <c r="F651"/>
      <c r="I651" s="37"/>
      <c r="J651" s="37"/>
      <c r="K651" s="37"/>
      <c r="L651" s="37"/>
      <c r="M651" s="37"/>
      <c r="N651" s="37"/>
      <c r="O651" s="37"/>
      <c r="P651" s="37"/>
      <c r="Q651" s="37"/>
      <c r="R651" s="37"/>
      <c r="S651" s="37"/>
      <c r="T651" s="37"/>
      <c r="U651" s="37">
        <f>1/0.0223</f>
        <v>44.843049327354258</v>
      </c>
      <c r="V651" s="37"/>
      <c r="W651" s="36"/>
      <c r="X651" s="36"/>
      <c r="Y651" s="36"/>
      <c r="Z651" s="10"/>
      <c r="AA651" s="10"/>
      <c r="AB651" s="10"/>
      <c r="AC651" s="10"/>
      <c r="AD651" s="10"/>
      <c r="AE651" s="10"/>
    </row>
    <row r="652" spans="1:31" x14ac:dyDescent="0.25">
      <c r="A652"/>
      <c r="B652"/>
      <c r="C652"/>
      <c r="D652"/>
      <c r="E652"/>
      <c r="F652"/>
      <c r="I652" s="37"/>
      <c r="J652" s="37"/>
      <c r="K652" s="37"/>
      <c r="L652" s="37"/>
      <c r="M652" s="37"/>
      <c r="N652" s="37"/>
      <c r="O652" s="37"/>
      <c r="P652" s="37"/>
      <c r="Q652" s="37"/>
      <c r="R652" s="37"/>
      <c r="S652" s="37"/>
      <c r="T652" s="37"/>
      <c r="U652" s="37"/>
      <c r="V652" s="37"/>
      <c r="W652" s="36"/>
      <c r="X652" s="36"/>
      <c r="Y652" s="36"/>
      <c r="Z652" s="10"/>
      <c r="AA652" s="10"/>
      <c r="AB652" s="10"/>
      <c r="AC652" s="10"/>
      <c r="AD652" s="10"/>
      <c r="AE652" s="10"/>
    </row>
    <row r="653" spans="1:31" x14ac:dyDescent="0.25">
      <c r="A653"/>
      <c r="B653"/>
      <c r="C653"/>
      <c r="D653"/>
      <c r="E653"/>
      <c r="F653"/>
      <c r="I653" s="37"/>
      <c r="J653" s="37"/>
      <c r="K653" s="37"/>
      <c r="L653" s="37"/>
      <c r="M653" s="37"/>
      <c r="N653" s="37"/>
      <c r="O653" s="37"/>
      <c r="P653" s="37"/>
      <c r="Q653" s="37"/>
      <c r="R653" s="37"/>
      <c r="S653" s="37"/>
      <c r="T653" s="37"/>
      <c r="U653" s="37"/>
      <c r="V653" s="37"/>
      <c r="W653" s="36"/>
      <c r="X653" s="36"/>
      <c r="Y653" s="36"/>
      <c r="Z653" s="10"/>
      <c r="AA653" s="10"/>
      <c r="AB653" s="10"/>
      <c r="AC653" s="10"/>
      <c r="AD653" s="10"/>
      <c r="AE653" s="10"/>
    </row>
    <row r="654" spans="1:31" x14ac:dyDescent="0.25">
      <c r="A654"/>
      <c r="B654"/>
      <c r="C654"/>
      <c r="D654"/>
      <c r="E654"/>
      <c r="F654"/>
      <c r="I654" s="37"/>
      <c r="J654" s="37"/>
      <c r="K654" s="37"/>
      <c r="L654" s="37"/>
      <c r="M654" s="37"/>
      <c r="N654" s="37"/>
      <c r="O654" s="37"/>
      <c r="P654" s="37"/>
      <c r="Q654" s="37"/>
      <c r="R654" s="37"/>
      <c r="S654" s="37"/>
      <c r="T654" s="37"/>
      <c r="U654" s="37"/>
      <c r="V654" s="37"/>
      <c r="W654" s="36"/>
      <c r="X654" s="36"/>
      <c r="Y654" s="36"/>
      <c r="Z654" s="10"/>
      <c r="AA654" s="10"/>
      <c r="AB654" s="10"/>
      <c r="AC654" s="10"/>
      <c r="AD654" s="10"/>
      <c r="AE654" s="10"/>
    </row>
    <row r="655" spans="1:31" x14ac:dyDescent="0.25">
      <c r="A655"/>
      <c r="B655"/>
      <c r="C655"/>
      <c r="D655"/>
      <c r="E655"/>
      <c r="F655"/>
      <c r="I655" s="37"/>
      <c r="J655" s="37"/>
      <c r="K655" s="37"/>
      <c r="L655" s="37"/>
      <c r="M655" s="37"/>
      <c r="N655" s="37"/>
      <c r="O655" s="37"/>
      <c r="P655" s="37"/>
      <c r="Q655" s="37"/>
      <c r="R655" s="37"/>
      <c r="S655" s="37"/>
      <c r="T655" s="37"/>
      <c r="U655" s="37"/>
      <c r="V655" s="37"/>
      <c r="W655" s="36"/>
      <c r="X655" s="36"/>
      <c r="Y655" s="36"/>
      <c r="Z655" s="10"/>
      <c r="AA655" s="10"/>
      <c r="AB655" s="10"/>
      <c r="AC655" s="10"/>
      <c r="AD655" s="10"/>
      <c r="AE655" s="10"/>
    </row>
    <row r="656" spans="1:31" x14ac:dyDescent="0.25">
      <c r="A656"/>
      <c r="B656"/>
      <c r="C656"/>
      <c r="D656"/>
      <c r="E656"/>
      <c r="F656"/>
      <c r="I656" s="37"/>
      <c r="J656" s="37"/>
      <c r="K656" s="37"/>
      <c r="L656" s="37"/>
      <c r="M656" s="37"/>
      <c r="N656" s="37"/>
      <c r="O656" s="37"/>
      <c r="P656" s="37"/>
      <c r="Q656" s="37"/>
      <c r="R656" s="37"/>
      <c r="S656" s="37"/>
      <c r="T656" s="37"/>
      <c r="U656" s="37"/>
      <c r="V656" s="37"/>
      <c r="W656" s="36"/>
      <c r="X656" s="36"/>
      <c r="Y656" s="36"/>
      <c r="Z656" s="10"/>
      <c r="AA656" s="10"/>
      <c r="AB656" s="10"/>
      <c r="AC656" s="10"/>
      <c r="AD656" s="10"/>
      <c r="AE656" s="10"/>
    </row>
    <row r="657" spans="1:31" x14ac:dyDescent="0.25">
      <c r="A657"/>
      <c r="B657"/>
      <c r="C657"/>
      <c r="D657"/>
      <c r="E657"/>
      <c r="F657"/>
      <c r="I657" s="37"/>
      <c r="J657" s="37"/>
      <c r="K657" s="37"/>
      <c r="L657" s="37"/>
      <c r="M657" s="37"/>
      <c r="N657" s="37"/>
      <c r="O657" s="37"/>
      <c r="P657" s="37"/>
      <c r="Q657" s="37"/>
      <c r="R657" s="37"/>
      <c r="S657" s="37"/>
      <c r="T657" s="37"/>
      <c r="U657" s="37"/>
      <c r="V657" s="37"/>
      <c r="W657" s="36"/>
      <c r="X657" s="36"/>
      <c r="Y657" s="36"/>
      <c r="Z657" s="10"/>
      <c r="AA657" s="10"/>
      <c r="AB657" s="10"/>
      <c r="AC657" s="10"/>
      <c r="AD657" s="10"/>
      <c r="AE657" s="10"/>
    </row>
    <row r="658" spans="1:31" x14ac:dyDescent="0.25">
      <c r="A658"/>
      <c r="B658"/>
      <c r="C658"/>
      <c r="D658"/>
      <c r="E658"/>
      <c r="F658"/>
      <c r="I658" s="37"/>
      <c r="J658" s="37"/>
      <c r="K658" s="37"/>
      <c r="L658" s="37"/>
      <c r="M658" s="37"/>
      <c r="N658" s="37"/>
      <c r="O658" s="37"/>
      <c r="P658" s="37"/>
      <c r="Q658" s="37"/>
      <c r="R658" s="37"/>
      <c r="S658" s="37"/>
      <c r="T658" s="37"/>
      <c r="U658" s="37"/>
      <c r="V658" s="37"/>
      <c r="W658" s="36"/>
      <c r="X658" s="36"/>
      <c r="Y658" s="36"/>
      <c r="Z658" s="10"/>
      <c r="AA658" s="10"/>
      <c r="AB658" s="10"/>
      <c r="AC658" s="10"/>
      <c r="AD658" s="10"/>
      <c r="AE658" s="10"/>
    </row>
    <row r="659" spans="1:31" x14ac:dyDescent="0.25">
      <c r="A659"/>
      <c r="B659"/>
      <c r="C659"/>
      <c r="D659"/>
      <c r="E659"/>
      <c r="F659"/>
      <c r="I659" s="37"/>
      <c r="J659" s="37"/>
      <c r="K659" s="37"/>
      <c r="L659" s="37"/>
      <c r="M659" s="37"/>
      <c r="N659" s="37"/>
      <c r="O659" s="37"/>
      <c r="P659" s="37"/>
      <c r="Q659" s="37"/>
      <c r="R659" s="37"/>
      <c r="S659" s="37"/>
      <c r="T659" s="37"/>
      <c r="U659" s="37"/>
      <c r="V659" s="37"/>
      <c r="W659" s="36"/>
      <c r="X659" s="36"/>
      <c r="Y659" s="36"/>
      <c r="Z659" s="10"/>
      <c r="AA659" s="10"/>
      <c r="AB659" s="10"/>
      <c r="AC659" s="10"/>
      <c r="AD659" s="10"/>
      <c r="AE659" s="10"/>
    </row>
    <row r="660" spans="1:31" x14ac:dyDescent="0.25">
      <c r="A660"/>
      <c r="B660"/>
      <c r="C660"/>
      <c r="D660"/>
      <c r="E660"/>
      <c r="F660"/>
      <c r="I660" s="36"/>
      <c r="J660" s="36"/>
      <c r="K660" s="36"/>
      <c r="L660" s="36"/>
      <c r="M660" s="36"/>
      <c r="N660" s="36"/>
      <c r="O660" s="36"/>
      <c r="P660" s="37"/>
      <c r="Q660" s="37"/>
      <c r="R660" s="37"/>
      <c r="S660" s="37"/>
      <c r="T660" s="37"/>
      <c r="U660" s="37"/>
      <c r="V660" s="37"/>
      <c r="W660" s="36"/>
      <c r="X660" s="36"/>
      <c r="Y660" s="36"/>
      <c r="Z660" s="10"/>
      <c r="AA660" s="10"/>
      <c r="AB660" s="10"/>
      <c r="AC660" s="10"/>
      <c r="AD660" s="10"/>
      <c r="AE660" s="10"/>
    </row>
    <row r="661" spans="1:31" x14ac:dyDescent="0.25">
      <c r="A661"/>
      <c r="B661"/>
      <c r="C661"/>
      <c r="D661"/>
      <c r="E661"/>
      <c r="F661"/>
      <c r="I661" s="36"/>
      <c r="J661" s="36"/>
      <c r="K661" s="36"/>
      <c r="L661" s="36"/>
      <c r="M661" s="36"/>
      <c r="N661" s="36"/>
      <c r="O661" s="36"/>
      <c r="P661" s="37"/>
      <c r="Q661" s="37"/>
      <c r="R661" s="37"/>
      <c r="S661" s="37"/>
      <c r="T661" s="37"/>
      <c r="U661" s="37"/>
      <c r="V661" s="37"/>
      <c r="W661" s="36"/>
      <c r="X661" s="36"/>
      <c r="Y661" s="36"/>
      <c r="Z661" s="10"/>
      <c r="AA661" s="10"/>
      <c r="AB661" s="10"/>
      <c r="AC661" s="10"/>
      <c r="AD661" s="10"/>
      <c r="AE661" s="10"/>
    </row>
    <row r="662" spans="1:31" x14ac:dyDescent="0.25">
      <c r="A662"/>
      <c r="B662"/>
      <c r="C662"/>
      <c r="D662"/>
      <c r="E662"/>
      <c r="F662"/>
      <c r="I662" s="36"/>
      <c r="J662" s="36"/>
      <c r="K662" s="36"/>
      <c r="L662" s="36"/>
      <c r="M662" s="36"/>
      <c r="N662" s="36"/>
      <c r="O662" s="36"/>
      <c r="P662" s="37"/>
      <c r="Q662" s="37"/>
      <c r="R662" s="37"/>
      <c r="S662" s="37"/>
      <c r="T662" s="37"/>
      <c r="U662" s="37"/>
      <c r="V662" s="37"/>
      <c r="W662" s="36"/>
      <c r="X662" s="36"/>
      <c r="Y662" s="36"/>
      <c r="Z662" s="10"/>
      <c r="AA662" s="10"/>
      <c r="AB662" s="10"/>
      <c r="AC662" s="10"/>
      <c r="AD662" s="10"/>
      <c r="AE662" s="10"/>
    </row>
    <row r="663" spans="1:31" x14ac:dyDescent="0.25">
      <c r="A663"/>
      <c r="B663"/>
      <c r="C663"/>
      <c r="D663"/>
      <c r="E663"/>
      <c r="F663"/>
      <c r="I663" s="36"/>
      <c r="J663" s="36"/>
      <c r="K663" s="36"/>
      <c r="L663" s="36"/>
      <c r="M663" s="36"/>
      <c r="N663" s="36"/>
      <c r="O663" s="36"/>
      <c r="P663" s="36"/>
      <c r="Q663" s="37"/>
      <c r="R663" s="37"/>
      <c r="S663" s="37"/>
      <c r="T663" s="37"/>
      <c r="U663" s="37"/>
      <c r="V663" s="37"/>
      <c r="W663" s="36"/>
      <c r="X663" s="36"/>
      <c r="Y663" s="36"/>
      <c r="Z663" s="10"/>
      <c r="AA663" s="10"/>
      <c r="AB663" s="10"/>
      <c r="AC663" s="10"/>
      <c r="AD663" s="10"/>
      <c r="AE663" s="10"/>
    </row>
    <row r="664" spans="1:31" x14ac:dyDescent="0.25">
      <c r="A664"/>
      <c r="B664"/>
      <c r="C664"/>
      <c r="D664"/>
      <c r="E664"/>
      <c r="F664"/>
      <c r="I664" s="36"/>
      <c r="J664" s="36"/>
      <c r="K664" s="36"/>
      <c r="L664" s="36"/>
      <c r="M664" s="36"/>
      <c r="N664" s="36"/>
      <c r="O664" s="36"/>
      <c r="P664" s="36"/>
      <c r="Q664" s="37"/>
      <c r="R664" s="37"/>
      <c r="S664" s="37"/>
      <c r="T664" s="37"/>
      <c r="U664" s="37"/>
      <c r="V664" s="37"/>
      <c r="W664" s="36"/>
      <c r="X664" s="36"/>
      <c r="Y664" s="36"/>
      <c r="Z664" s="10"/>
      <c r="AA664" s="10"/>
      <c r="AB664" s="10"/>
      <c r="AC664" s="10"/>
      <c r="AD664" s="10"/>
      <c r="AE664" s="10"/>
    </row>
    <row r="665" spans="1:31" x14ac:dyDescent="0.25">
      <c r="A665"/>
      <c r="B665"/>
      <c r="C665"/>
      <c r="D665"/>
      <c r="E665"/>
      <c r="F665"/>
      <c r="I665" s="36"/>
      <c r="J665" s="36"/>
      <c r="K665" s="36"/>
      <c r="L665" s="36"/>
      <c r="M665" s="36"/>
      <c r="N665" s="36"/>
      <c r="O665" s="36"/>
      <c r="P665" s="36"/>
      <c r="Q665" s="36"/>
      <c r="R665" s="36"/>
      <c r="S665" s="36"/>
      <c r="T665" s="36"/>
      <c r="U665" s="36"/>
      <c r="V665" s="36"/>
      <c r="W665" s="36"/>
      <c r="X665" s="36"/>
      <c r="Y665" s="36"/>
      <c r="Z665" s="10"/>
      <c r="AA665" s="10"/>
      <c r="AB665" s="10"/>
      <c r="AC665" s="10"/>
      <c r="AD665" s="10"/>
      <c r="AE665" s="10"/>
    </row>
    <row r="666" spans="1:31" x14ac:dyDescent="0.25">
      <c r="A666"/>
      <c r="B666"/>
      <c r="C666"/>
      <c r="D666"/>
      <c r="E666"/>
      <c r="F666"/>
      <c r="I666" s="36"/>
      <c r="J666" s="36"/>
      <c r="K666" s="36"/>
      <c r="L666" s="36"/>
      <c r="M666" s="36"/>
      <c r="N666" s="36"/>
      <c r="O666" s="36"/>
      <c r="P666" s="36"/>
      <c r="Q666" s="36"/>
      <c r="R666" s="36"/>
      <c r="S666" s="36"/>
      <c r="T666" s="36"/>
      <c r="U666" s="36"/>
      <c r="V666" s="36"/>
      <c r="W666" s="36"/>
      <c r="X666" s="36"/>
      <c r="Y666" s="36"/>
      <c r="Z666" s="10"/>
      <c r="AA666" s="10"/>
      <c r="AB666" s="10"/>
      <c r="AC666" s="10"/>
      <c r="AD666" s="10"/>
      <c r="AE666" s="10"/>
    </row>
    <row r="667" spans="1:31" x14ac:dyDescent="0.25">
      <c r="A667"/>
      <c r="B667"/>
      <c r="C667"/>
      <c r="D667"/>
      <c r="E667"/>
      <c r="F667"/>
      <c r="I667" s="36"/>
      <c r="J667" s="36"/>
      <c r="K667" s="36"/>
      <c r="L667" s="36"/>
      <c r="M667" s="36"/>
      <c r="N667" s="36"/>
      <c r="O667" s="36"/>
      <c r="P667" s="36"/>
      <c r="Q667" s="36"/>
      <c r="R667" s="36"/>
      <c r="S667" s="36"/>
      <c r="T667" s="36"/>
      <c r="U667" s="36"/>
      <c r="V667" s="36"/>
      <c r="W667" s="36"/>
      <c r="X667" s="36"/>
      <c r="Y667" s="36"/>
      <c r="Z667" s="10"/>
      <c r="AA667" s="10"/>
      <c r="AB667" s="10"/>
      <c r="AC667" s="10"/>
      <c r="AD667" s="10"/>
      <c r="AE667" s="10"/>
    </row>
    <row r="668" spans="1:31" x14ac:dyDescent="0.25">
      <c r="A668"/>
      <c r="B668"/>
      <c r="C668"/>
      <c r="D668"/>
      <c r="E668"/>
      <c r="F668"/>
      <c r="G668" s="36"/>
      <c r="H668" s="36"/>
      <c r="I668" s="36"/>
      <c r="J668" s="36"/>
      <c r="K668" s="36"/>
      <c r="L668" s="36"/>
      <c r="M668" s="36"/>
      <c r="N668" s="36"/>
      <c r="O668" s="36"/>
      <c r="P668" s="36"/>
      <c r="Q668" s="36"/>
      <c r="R668" s="36"/>
      <c r="S668" s="36"/>
      <c r="T668" s="36"/>
      <c r="U668" s="36"/>
      <c r="V668" s="36"/>
      <c r="W668" s="36"/>
      <c r="X668" s="36"/>
      <c r="Y668" s="36"/>
      <c r="Z668" s="10"/>
      <c r="AA668" s="10"/>
      <c r="AB668" s="10"/>
      <c r="AC668" s="10"/>
      <c r="AD668" s="10"/>
      <c r="AE668" s="10"/>
    </row>
    <row r="669" spans="1:31" x14ac:dyDescent="0.25">
      <c r="A669"/>
      <c r="B669"/>
      <c r="C669"/>
      <c r="D669"/>
      <c r="E669"/>
      <c r="F669"/>
      <c r="G669" s="36"/>
      <c r="H669" s="36"/>
      <c r="I669" s="36"/>
      <c r="J669" s="36"/>
      <c r="K669" s="36"/>
      <c r="L669" s="36"/>
      <c r="M669" s="36"/>
      <c r="N669" s="36"/>
      <c r="O669" s="36"/>
      <c r="P669" s="36"/>
      <c r="Q669" s="36"/>
      <c r="R669" s="36"/>
      <c r="S669" s="36"/>
      <c r="T669" s="36"/>
      <c r="U669" s="36"/>
      <c r="V669" s="36"/>
      <c r="W669" s="36"/>
      <c r="X669" s="36"/>
      <c r="Y669" s="36"/>
      <c r="Z669" s="10"/>
      <c r="AA669" s="10"/>
      <c r="AB669" s="10"/>
      <c r="AC669" s="10"/>
      <c r="AD669" s="10"/>
      <c r="AE669" s="10"/>
    </row>
    <row r="670" spans="1:31" x14ac:dyDescent="0.25">
      <c r="A670"/>
      <c r="B670"/>
      <c r="C670"/>
      <c r="D670"/>
      <c r="E670"/>
      <c r="F670"/>
      <c r="G670" s="36"/>
      <c r="H670" s="36"/>
      <c r="I670" s="36"/>
      <c r="J670" s="36"/>
      <c r="K670" s="36"/>
      <c r="L670" s="36"/>
      <c r="M670" s="36"/>
      <c r="N670" s="36"/>
      <c r="O670" s="36"/>
      <c r="P670" s="36"/>
      <c r="Q670" s="36"/>
      <c r="R670" s="36"/>
      <c r="S670" s="36"/>
      <c r="T670" s="36"/>
      <c r="U670" s="36"/>
      <c r="V670" s="36"/>
      <c r="W670" s="36"/>
      <c r="X670" s="36"/>
      <c r="Y670" s="36"/>
      <c r="Z670" s="10"/>
      <c r="AA670" s="10"/>
      <c r="AB670" s="10"/>
      <c r="AC670" s="10"/>
      <c r="AD670" s="10"/>
      <c r="AE670" s="10"/>
    </row>
    <row r="671" spans="1:31" x14ac:dyDescent="0.25">
      <c r="A671"/>
      <c r="B671"/>
      <c r="C671"/>
      <c r="D671"/>
      <c r="E671"/>
      <c r="F671"/>
      <c r="H671" s="36"/>
      <c r="I671" s="36"/>
      <c r="J671" s="36"/>
      <c r="K671" s="36"/>
      <c r="L671" s="36"/>
      <c r="M671" s="36"/>
      <c r="N671" s="36"/>
      <c r="O671" s="36"/>
      <c r="P671" s="36"/>
      <c r="Q671" s="36"/>
      <c r="R671" s="36"/>
      <c r="S671" s="36"/>
      <c r="T671" s="36"/>
      <c r="U671" s="36"/>
      <c r="V671" s="36"/>
      <c r="W671" s="36"/>
      <c r="X671" s="36"/>
      <c r="Y671" s="36"/>
      <c r="Z671" s="10"/>
      <c r="AA671" s="10"/>
      <c r="AB671" s="10"/>
      <c r="AC671" s="10"/>
      <c r="AD671" s="10"/>
      <c r="AE671" s="10"/>
    </row>
    <row r="672" spans="1:31" x14ac:dyDescent="0.25">
      <c r="A672"/>
      <c r="B672"/>
      <c r="C672"/>
      <c r="D672"/>
      <c r="E672"/>
      <c r="F672"/>
      <c r="H672" s="36"/>
      <c r="I672" s="36"/>
      <c r="J672" s="36"/>
      <c r="K672" s="36"/>
      <c r="L672" s="36"/>
      <c r="M672" s="36"/>
      <c r="N672" s="36"/>
      <c r="O672" s="36"/>
      <c r="P672" s="36"/>
      <c r="Q672" s="36"/>
      <c r="R672" s="36"/>
      <c r="S672" s="36"/>
      <c r="T672" s="36"/>
      <c r="U672" s="36"/>
      <c r="V672" s="36"/>
      <c r="W672" s="36"/>
      <c r="X672" s="36"/>
      <c r="Y672" s="36"/>
      <c r="Z672" s="10"/>
      <c r="AA672" s="10"/>
      <c r="AB672" s="10"/>
      <c r="AC672" s="10"/>
      <c r="AD672" s="10"/>
      <c r="AE672" s="10"/>
    </row>
    <row r="673" spans="1:31" x14ac:dyDescent="0.25">
      <c r="A673"/>
      <c r="B673"/>
      <c r="C673"/>
      <c r="D673"/>
      <c r="E673"/>
      <c r="F673"/>
      <c r="H673" s="36"/>
      <c r="I673" s="36"/>
      <c r="J673" s="36"/>
      <c r="K673" s="36"/>
      <c r="L673" s="36"/>
      <c r="M673" s="36"/>
      <c r="N673" s="36"/>
      <c r="O673" s="36"/>
      <c r="P673" s="36"/>
      <c r="Q673" s="36"/>
      <c r="R673" s="36"/>
      <c r="S673" s="36"/>
      <c r="T673" s="36"/>
      <c r="U673" s="36"/>
      <c r="V673" s="36"/>
      <c r="W673" s="36"/>
      <c r="X673" s="36"/>
      <c r="Y673" s="36"/>
      <c r="Z673" s="10"/>
      <c r="AA673" s="10"/>
      <c r="AB673" s="10"/>
      <c r="AC673" s="10"/>
      <c r="AD673" s="10"/>
      <c r="AE673" s="10"/>
    </row>
    <row r="674" spans="1:31" x14ac:dyDescent="0.25">
      <c r="A674"/>
      <c r="B674"/>
      <c r="C674"/>
      <c r="D674"/>
      <c r="E674"/>
      <c r="F674"/>
      <c r="H674" s="36"/>
      <c r="I674" s="36"/>
      <c r="J674" s="36"/>
      <c r="K674" s="36"/>
      <c r="L674" s="36"/>
      <c r="M674" s="36"/>
      <c r="N674" s="36"/>
      <c r="O674" s="36"/>
      <c r="P674" s="36"/>
      <c r="Q674" s="36"/>
      <c r="R674" s="36"/>
      <c r="S674" s="36"/>
      <c r="T674" s="36"/>
      <c r="U674" s="36"/>
      <c r="V674" s="36"/>
      <c r="W674" s="36"/>
      <c r="X674" s="36"/>
      <c r="Y674" s="36"/>
      <c r="Z674" s="10"/>
      <c r="AA674" s="10"/>
      <c r="AB674" s="10"/>
      <c r="AC674" s="10"/>
      <c r="AD674" s="10"/>
      <c r="AE674" s="10"/>
    </row>
    <row r="675" spans="1:31" x14ac:dyDescent="0.25">
      <c r="A675"/>
      <c r="B675"/>
      <c r="C675"/>
      <c r="D675"/>
      <c r="E675"/>
      <c r="F675"/>
      <c r="H675" s="36"/>
      <c r="I675" s="36"/>
      <c r="J675" s="36"/>
      <c r="K675" s="36"/>
      <c r="L675" s="36"/>
      <c r="M675" s="36"/>
      <c r="N675" s="36"/>
      <c r="O675" s="36"/>
      <c r="P675" s="36"/>
      <c r="Q675" s="36"/>
      <c r="R675" s="36"/>
      <c r="S675" s="36"/>
      <c r="T675" s="36"/>
      <c r="U675" s="36"/>
      <c r="V675" s="36"/>
      <c r="W675" s="36"/>
      <c r="X675" s="36"/>
      <c r="Y675" s="36"/>
      <c r="Z675" s="10"/>
      <c r="AA675" s="10"/>
      <c r="AB675" s="10"/>
      <c r="AC675" s="10"/>
      <c r="AD675" s="10"/>
      <c r="AE675" s="10"/>
    </row>
    <row r="676" spans="1:31" x14ac:dyDescent="0.25">
      <c r="A676"/>
      <c r="B676"/>
      <c r="C676"/>
      <c r="D676"/>
      <c r="E676"/>
      <c r="F676"/>
      <c r="H676" s="36"/>
      <c r="I676" s="36"/>
      <c r="J676" s="36"/>
      <c r="K676" s="36"/>
      <c r="L676" s="36"/>
      <c r="M676" s="36"/>
      <c r="N676" s="36"/>
      <c r="O676" s="36"/>
      <c r="P676" s="36"/>
      <c r="Q676" s="36"/>
      <c r="R676" s="36"/>
      <c r="S676" s="36"/>
      <c r="T676" s="36"/>
      <c r="U676" s="36"/>
      <c r="V676" s="36"/>
      <c r="W676" s="36"/>
      <c r="X676" s="36"/>
      <c r="Y676" s="36"/>
      <c r="Z676" s="10"/>
      <c r="AA676" s="10"/>
      <c r="AB676" s="10"/>
      <c r="AC676" s="10"/>
      <c r="AD676" s="10"/>
      <c r="AE676" s="10"/>
    </row>
    <row r="677" spans="1:31" x14ac:dyDescent="0.25">
      <c r="A677"/>
      <c r="B677"/>
      <c r="C677"/>
      <c r="D677"/>
      <c r="E677"/>
      <c r="F677"/>
      <c r="H677" s="36"/>
      <c r="I677" s="36"/>
      <c r="J677" s="36"/>
      <c r="K677" s="36"/>
      <c r="L677" s="36"/>
      <c r="M677" s="36"/>
      <c r="N677" s="36"/>
      <c r="O677" s="36"/>
      <c r="P677" s="36"/>
      <c r="Q677" s="36"/>
      <c r="R677" s="36"/>
      <c r="S677" s="36"/>
      <c r="T677" s="36"/>
      <c r="U677" s="36"/>
      <c r="V677" s="36"/>
      <c r="W677" s="36"/>
      <c r="X677" s="36"/>
      <c r="Y677" s="36"/>
      <c r="Z677" s="10"/>
      <c r="AA677" s="10"/>
      <c r="AB677" s="10"/>
      <c r="AC677" s="10"/>
      <c r="AD677" s="10"/>
      <c r="AE677" s="10"/>
    </row>
    <row r="678" spans="1:31" x14ac:dyDescent="0.25">
      <c r="A678"/>
      <c r="B678"/>
      <c r="C678"/>
      <c r="D678"/>
      <c r="E678"/>
      <c r="F678"/>
      <c r="H678" s="36"/>
      <c r="I678" s="36"/>
      <c r="J678" s="36"/>
      <c r="K678" s="36"/>
      <c r="L678" s="36"/>
      <c r="M678" s="36"/>
      <c r="N678" s="36"/>
      <c r="O678" s="36"/>
      <c r="P678" s="36"/>
      <c r="Q678" s="36"/>
      <c r="R678" s="36"/>
      <c r="S678" s="36"/>
      <c r="T678" s="36"/>
      <c r="U678" s="36"/>
      <c r="V678" s="36"/>
      <c r="W678" s="36"/>
      <c r="X678" s="36"/>
      <c r="Y678" s="36"/>
      <c r="Z678" s="10"/>
      <c r="AA678" s="10"/>
      <c r="AB678" s="10"/>
      <c r="AC678" s="10"/>
      <c r="AD678" s="10"/>
      <c r="AE678" s="10"/>
    </row>
    <row r="679" spans="1:31" x14ac:dyDescent="0.25">
      <c r="A679"/>
      <c r="B679"/>
      <c r="C679"/>
      <c r="D679"/>
      <c r="E679"/>
      <c r="F679"/>
      <c r="H679" s="36"/>
      <c r="I679" s="36"/>
      <c r="J679" s="36"/>
      <c r="K679" s="36"/>
      <c r="L679" s="36"/>
      <c r="M679" s="36"/>
      <c r="N679" s="36"/>
      <c r="O679" s="36"/>
      <c r="P679" s="36"/>
      <c r="Q679" s="36"/>
      <c r="R679" s="36"/>
      <c r="S679" s="36"/>
      <c r="T679" s="36"/>
      <c r="U679" s="36"/>
      <c r="V679" s="36"/>
      <c r="W679" s="36"/>
      <c r="X679" s="36"/>
      <c r="Y679" s="36"/>
      <c r="Z679" s="10"/>
      <c r="AA679" s="10"/>
      <c r="AB679" s="10"/>
      <c r="AC679" s="10"/>
      <c r="AD679" s="10"/>
      <c r="AE679" s="10"/>
    </row>
    <row r="680" spans="1:31" x14ac:dyDescent="0.25">
      <c r="A680"/>
      <c r="B680"/>
      <c r="C680"/>
      <c r="D680"/>
      <c r="E680"/>
      <c r="F680"/>
      <c r="H680" s="36"/>
      <c r="I680" s="36"/>
      <c r="J680" s="36"/>
      <c r="K680" s="36"/>
      <c r="L680" s="36"/>
      <c r="M680" s="36"/>
      <c r="N680" s="36"/>
      <c r="O680" s="36"/>
      <c r="P680" s="36"/>
      <c r="Q680" s="36"/>
      <c r="R680" s="36"/>
      <c r="S680" s="36"/>
      <c r="T680" s="36"/>
      <c r="U680" s="36"/>
      <c r="V680" s="36"/>
      <c r="W680" s="36"/>
      <c r="X680" s="36"/>
      <c r="Y680" s="36"/>
      <c r="Z680" s="10"/>
      <c r="AA680" s="10"/>
      <c r="AB680" s="10"/>
      <c r="AC680" s="10"/>
      <c r="AD680" s="10"/>
      <c r="AE680" s="10"/>
    </row>
    <row r="681" spans="1:31" x14ac:dyDescent="0.25">
      <c r="A681"/>
      <c r="B681"/>
      <c r="C681"/>
      <c r="D681"/>
      <c r="E681"/>
      <c r="F681"/>
      <c r="H681" s="36"/>
      <c r="I681" s="36"/>
      <c r="J681" s="36"/>
      <c r="K681" s="36"/>
      <c r="L681" s="36"/>
      <c r="M681" s="36"/>
      <c r="N681" s="36"/>
      <c r="O681" s="36"/>
      <c r="P681" s="36"/>
      <c r="Q681" s="36"/>
      <c r="R681" s="36"/>
      <c r="S681" s="36"/>
      <c r="T681" s="36"/>
      <c r="U681" s="36"/>
      <c r="V681" s="36"/>
      <c r="W681" s="36"/>
      <c r="X681" s="36"/>
      <c r="Y681" s="36"/>
      <c r="Z681" s="10"/>
      <c r="AA681" s="10"/>
      <c r="AB681" s="10"/>
      <c r="AC681" s="10"/>
      <c r="AD681" s="10"/>
      <c r="AE681" s="10"/>
    </row>
    <row r="682" spans="1:31" x14ac:dyDescent="0.25">
      <c r="A682"/>
      <c r="B682"/>
      <c r="C682"/>
      <c r="D682"/>
      <c r="E682"/>
      <c r="F682"/>
      <c r="G682" s="36"/>
      <c r="H682" s="36"/>
      <c r="I682" s="36"/>
      <c r="J682" s="36"/>
      <c r="K682" s="36"/>
      <c r="L682" s="36"/>
      <c r="M682" s="36"/>
      <c r="N682" s="36"/>
      <c r="O682" s="36"/>
      <c r="P682" s="36"/>
      <c r="Q682" s="36"/>
      <c r="R682" s="36"/>
      <c r="S682" s="36"/>
      <c r="T682" s="36"/>
      <c r="U682" s="36"/>
      <c r="V682" s="36"/>
      <c r="W682" s="36"/>
      <c r="X682" s="36"/>
      <c r="Y682" s="36"/>
      <c r="Z682" s="10"/>
      <c r="AA682" s="10"/>
      <c r="AB682" s="10"/>
      <c r="AC682" s="10"/>
      <c r="AD682" s="10"/>
      <c r="AE682" s="10"/>
    </row>
    <row r="683" spans="1:31" x14ac:dyDescent="0.25">
      <c r="A683"/>
      <c r="B683"/>
      <c r="C683"/>
      <c r="D683"/>
      <c r="E683"/>
      <c r="F683"/>
      <c r="G683" s="36"/>
      <c r="H683" s="36"/>
      <c r="I683" s="36"/>
      <c r="J683" s="36"/>
      <c r="K683" s="36"/>
      <c r="L683" s="36"/>
      <c r="M683" s="36"/>
      <c r="N683" s="36"/>
      <c r="O683" s="36"/>
      <c r="P683" s="36"/>
      <c r="Q683" s="36"/>
      <c r="R683" s="36"/>
      <c r="S683" s="36"/>
      <c r="T683" s="36"/>
      <c r="U683" s="36"/>
      <c r="V683" s="36"/>
      <c r="W683" s="36"/>
      <c r="X683" s="36"/>
      <c r="Y683" s="36"/>
      <c r="Z683" s="10"/>
      <c r="AA683" s="10"/>
      <c r="AB683" s="10"/>
      <c r="AC683" s="10"/>
      <c r="AD683" s="10"/>
      <c r="AE683" s="10"/>
    </row>
    <row r="684" spans="1:31" x14ac:dyDescent="0.25">
      <c r="A684"/>
      <c r="B684"/>
      <c r="C684"/>
      <c r="D684"/>
      <c r="E684"/>
      <c r="F684"/>
      <c r="G684" s="36"/>
      <c r="H684" s="36"/>
      <c r="I684" s="36"/>
      <c r="J684" s="36"/>
      <c r="K684" s="36"/>
      <c r="L684" s="36"/>
      <c r="M684" s="36"/>
      <c r="N684" s="36"/>
      <c r="O684" s="36"/>
      <c r="P684" s="36"/>
      <c r="Q684" s="36"/>
      <c r="R684" s="36"/>
      <c r="S684" s="36"/>
      <c r="T684" s="36"/>
      <c r="U684" s="36"/>
      <c r="V684" s="36"/>
      <c r="W684" s="36"/>
      <c r="X684" s="36"/>
      <c r="Y684" s="36"/>
      <c r="Z684" s="10"/>
      <c r="AA684" s="10"/>
      <c r="AB684" s="10"/>
      <c r="AC684" s="10"/>
      <c r="AD684" s="10"/>
      <c r="AE684" s="10"/>
    </row>
    <row r="685" spans="1:31" x14ac:dyDescent="0.25">
      <c r="A685"/>
      <c r="B685"/>
      <c r="C685"/>
      <c r="D685"/>
      <c r="E685"/>
      <c r="F685"/>
      <c r="G685" s="36"/>
      <c r="H685" s="36"/>
      <c r="I685" s="36"/>
      <c r="J685" s="36"/>
      <c r="K685" s="36"/>
      <c r="L685" s="36"/>
      <c r="M685" s="36"/>
      <c r="N685" s="36"/>
      <c r="O685" s="36"/>
      <c r="P685" s="36"/>
      <c r="Q685" s="36"/>
      <c r="R685" s="36"/>
      <c r="S685" s="36"/>
      <c r="T685" s="36"/>
      <c r="U685" s="36"/>
      <c r="V685" s="36"/>
      <c r="W685" s="36"/>
      <c r="X685" s="36"/>
      <c r="Y685" s="36"/>
      <c r="Z685" s="10"/>
      <c r="AA685" s="10"/>
      <c r="AB685" s="10"/>
      <c r="AC685" s="10"/>
      <c r="AD685" s="10"/>
      <c r="AE685" s="10"/>
    </row>
    <row r="686" spans="1:31" x14ac:dyDescent="0.25">
      <c r="A686"/>
      <c r="B686"/>
      <c r="C686"/>
      <c r="D686"/>
      <c r="E686"/>
      <c r="F686"/>
      <c r="G686" s="36"/>
      <c r="H686" s="36"/>
      <c r="I686" s="36"/>
      <c r="J686" s="36"/>
      <c r="K686" s="36"/>
      <c r="L686" s="36"/>
      <c r="M686" s="36"/>
      <c r="N686" s="36"/>
      <c r="O686" s="36"/>
      <c r="P686" s="36"/>
      <c r="Q686" s="36"/>
      <c r="R686" s="36"/>
      <c r="S686" s="36"/>
      <c r="T686" s="36"/>
      <c r="U686" s="36"/>
      <c r="V686" s="36"/>
      <c r="W686" s="36"/>
      <c r="X686" s="36"/>
      <c r="Y686" s="36"/>
      <c r="Z686" s="10"/>
      <c r="AA686" s="10"/>
      <c r="AB686" s="10"/>
      <c r="AC686" s="10"/>
      <c r="AD686" s="10"/>
      <c r="AE686" s="10"/>
    </row>
    <row r="687" spans="1:31" x14ac:dyDescent="0.25">
      <c r="A687"/>
      <c r="B687"/>
      <c r="C687"/>
      <c r="D687"/>
      <c r="E687"/>
      <c r="F687"/>
      <c r="G687" s="36"/>
      <c r="H687" s="36"/>
      <c r="I687" s="36"/>
      <c r="J687" s="36"/>
      <c r="K687" s="36"/>
      <c r="L687" s="36"/>
      <c r="M687" s="36"/>
      <c r="N687" s="36"/>
      <c r="O687" s="36"/>
      <c r="P687" s="36"/>
      <c r="Q687" s="36"/>
      <c r="R687" s="36"/>
      <c r="S687" s="36"/>
      <c r="T687" s="36"/>
      <c r="U687" s="36"/>
      <c r="V687" s="36"/>
      <c r="W687" s="36"/>
      <c r="X687" s="36"/>
      <c r="Y687" s="36"/>
      <c r="Z687" s="10"/>
      <c r="AA687" s="10"/>
      <c r="AB687" s="10"/>
      <c r="AC687" s="10"/>
      <c r="AD687" s="10"/>
      <c r="AE687" s="10"/>
    </row>
    <row r="688" spans="1:31" x14ac:dyDescent="0.25">
      <c r="A688"/>
      <c r="B688"/>
      <c r="C688"/>
      <c r="D688"/>
      <c r="E688"/>
      <c r="F688"/>
      <c r="G688" s="36"/>
      <c r="H688" s="36"/>
      <c r="I688" s="36"/>
      <c r="J688" s="36"/>
      <c r="K688" s="36"/>
      <c r="L688" s="36"/>
      <c r="M688" s="36"/>
      <c r="N688" s="36"/>
      <c r="O688" s="36"/>
      <c r="P688" s="36"/>
      <c r="Q688" s="36"/>
      <c r="R688" s="36"/>
      <c r="S688" s="36"/>
      <c r="T688" s="36"/>
      <c r="U688" s="36"/>
      <c r="V688" s="36"/>
      <c r="W688" s="36"/>
      <c r="X688" s="36"/>
      <c r="Y688" s="36"/>
      <c r="Z688" s="10"/>
      <c r="AA688" s="10"/>
      <c r="AB688" s="10"/>
      <c r="AC688" s="10"/>
      <c r="AD688" s="10"/>
      <c r="AE688" s="10"/>
    </row>
    <row r="689" spans="1:31" x14ac:dyDescent="0.25">
      <c r="A689"/>
      <c r="B689"/>
      <c r="C689"/>
      <c r="D689"/>
      <c r="E689"/>
      <c r="F689"/>
      <c r="G689" s="36"/>
      <c r="H689" s="36"/>
      <c r="I689" s="36"/>
      <c r="J689" s="36"/>
      <c r="K689" s="36"/>
      <c r="L689" s="36"/>
      <c r="M689" s="36"/>
      <c r="N689" s="36"/>
      <c r="O689" s="36"/>
      <c r="P689" s="36"/>
      <c r="Q689" s="36"/>
      <c r="R689" s="36"/>
      <c r="S689" s="36"/>
      <c r="T689" s="36"/>
      <c r="U689" s="36"/>
      <c r="V689" s="36"/>
      <c r="W689" s="36"/>
      <c r="X689" s="36"/>
      <c r="Y689" s="36"/>
      <c r="Z689" s="10"/>
      <c r="AA689" s="10"/>
      <c r="AB689" s="10"/>
      <c r="AC689" s="10"/>
      <c r="AD689" s="10"/>
      <c r="AE689" s="10"/>
    </row>
    <row r="690" spans="1:31" x14ac:dyDescent="0.25">
      <c r="A690"/>
      <c r="B690"/>
      <c r="C690"/>
      <c r="D690"/>
      <c r="E690"/>
      <c r="F690"/>
      <c r="G690" s="36"/>
      <c r="H690" s="36"/>
      <c r="I690" s="36"/>
      <c r="J690" s="36"/>
      <c r="K690" s="36"/>
      <c r="L690" s="36"/>
      <c r="M690" s="36"/>
      <c r="N690" s="36"/>
      <c r="O690" s="36"/>
      <c r="P690" s="36"/>
      <c r="Q690" s="36"/>
      <c r="R690" s="36"/>
      <c r="S690" s="36"/>
      <c r="T690" s="36"/>
      <c r="U690" s="36"/>
      <c r="V690" s="36"/>
      <c r="W690" s="36"/>
      <c r="X690" s="36"/>
      <c r="Y690" s="36"/>
      <c r="Z690" s="10"/>
      <c r="AA690" s="10"/>
      <c r="AB690" s="10"/>
      <c r="AC690" s="10"/>
      <c r="AD690" s="10"/>
      <c r="AE690" s="10"/>
    </row>
    <row r="691" spans="1:31" x14ac:dyDescent="0.25">
      <c r="A691"/>
      <c r="B691"/>
      <c r="C691"/>
      <c r="D691"/>
      <c r="E691"/>
      <c r="F691"/>
      <c r="G691" s="36"/>
      <c r="H691" s="36"/>
      <c r="I691" s="36"/>
      <c r="J691" s="36"/>
      <c r="K691" s="36"/>
      <c r="L691" s="36"/>
      <c r="M691" s="36"/>
      <c r="N691" s="36"/>
      <c r="O691" s="36"/>
      <c r="P691" s="36"/>
      <c r="Q691" s="36"/>
      <c r="R691" s="36"/>
      <c r="S691" s="36"/>
      <c r="T691" s="36"/>
      <c r="U691" s="36"/>
      <c r="V691" s="36"/>
      <c r="W691" s="36"/>
      <c r="X691" s="36"/>
      <c r="Y691" s="36"/>
      <c r="Z691" s="10"/>
      <c r="AA691" s="10"/>
      <c r="AB691" s="10"/>
      <c r="AC691" s="10"/>
      <c r="AD691" s="10"/>
      <c r="AE691" s="10"/>
    </row>
    <row r="692" spans="1:31" x14ac:dyDescent="0.25">
      <c r="A692"/>
      <c r="B692"/>
      <c r="C692"/>
      <c r="D692"/>
      <c r="E692"/>
      <c r="F692"/>
      <c r="G692" s="36"/>
      <c r="H692" s="36"/>
      <c r="I692" s="36"/>
      <c r="J692" s="36"/>
      <c r="K692" s="36"/>
      <c r="L692" s="36"/>
      <c r="M692" s="36"/>
      <c r="N692" s="36"/>
      <c r="O692" s="36"/>
      <c r="P692" s="36"/>
      <c r="Q692" s="36"/>
      <c r="R692" s="36"/>
      <c r="S692" s="36"/>
      <c r="T692" s="36"/>
      <c r="U692" s="36"/>
      <c r="V692" s="36"/>
      <c r="W692" s="36"/>
      <c r="X692" s="36"/>
      <c r="Y692" s="36"/>
      <c r="Z692" s="10"/>
      <c r="AA692" s="10"/>
      <c r="AB692" s="10"/>
      <c r="AC692" s="10"/>
      <c r="AD692" s="10"/>
      <c r="AE692" s="10"/>
    </row>
    <row r="693" spans="1:31" x14ac:dyDescent="0.25">
      <c r="A693"/>
      <c r="B693"/>
      <c r="C693"/>
      <c r="D693"/>
      <c r="E693"/>
      <c r="F693"/>
      <c r="G693" s="36"/>
      <c r="H693" s="36"/>
      <c r="I693" s="36"/>
      <c r="J693" s="36"/>
      <c r="K693" s="36"/>
      <c r="L693" s="36"/>
      <c r="M693" s="36"/>
      <c r="N693" s="36"/>
      <c r="O693" s="36"/>
      <c r="P693" s="36"/>
      <c r="Q693" s="36"/>
      <c r="R693" s="36"/>
      <c r="S693" s="36"/>
      <c r="T693" s="36"/>
      <c r="U693" s="36"/>
      <c r="V693" s="36"/>
      <c r="W693" s="36"/>
      <c r="X693" s="36"/>
      <c r="Y693" s="36"/>
      <c r="Z693" s="10"/>
      <c r="AA693" s="10"/>
      <c r="AB693" s="10"/>
      <c r="AC693" s="10"/>
      <c r="AD693" s="10"/>
      <c r="AE693" s="10"/>
    </row>
    <row r="694" spans="1:31" x14ac:dyDescent="0.25">
      <c r="A694"/>
      <c r="B694"/>
      <c r="C694"/>
      <c r="D694"/>
      <c r="E694"/>
      <c r="F694"/>
      <c r="G694" s="36"/>
      <c r="H694" s="36"/>
      <c r="I694" s="36"/>
      <c r="J694" s="36"/>
      <c r="K694" s="36"/>
      <c r="L694" s="36"/>
      <c r="M694" s="36"/>
      <c r="N694" s="36"/>
      <c r="O694" s="36"/>
      <c r="P694" s="36"/>
      <c r="Q694" s="36"/>
      <c r="R694" s="36"/>
      <c r="S694" s="36"/>
      <c r="T694" s="36"/>
      <c r="U694" s="36"/>
      <c r="V694" s="36"/>
      <c r="W694" s="36"/>
      <c r="X694" s="10"/>
      <c r="Y694" s="10"/>
      <c r="Z694" s="10"/>
      <c r="AA694" s="10"/>
      <c r="AB694" s="10"/>
      <c r="AC694" s="10"/>
    </row>
    <row r="695" spans="1:31" x14ac:dyDescent="0.25">
      <c r="A695"/>
      <c r="B695"/>
      <c r="C695"/>
      <c r="D695"/>
      <c r="E695"/>
      <c r="F695"/>
      <c r="G695" s="36"/>
      <c r="H695" s="36"/>
      <c r="I695" s="36"/>
      <c r="J695" s="36"/>
      <c r="K695" s="36"/>
      <c r="L695" s="36"/>
      <c r="M695" s="36"/>
      <c r="N695" s="36"/>
      <c r="O695" s="36"/>
      <c r="P695" s="36"/>
      <c r="Q695" s="36"/>
      <c r="R695" s="36"/>
      <c r="S695" s="36"/>
      <c r="T695" s="36"/>
      <c r="U695" s="36"/>
      <c r="V695" s="36"/>
      <c r="W695" s="36"/>
      <c r="X695" s="10"/>
      <c r="Y695" s="10"/>
      <c r="Z695" s="10"/>
      <c r="AA695" s="10"/>
      <c r="AB695" s="10"/>
      <c r="AC695" s="10"/>
    </row>
    <row r="696" spans="1:31" x14ac:dyDescent="0.25">
      <c r="A696"/>
      <c r="B696"/>
      <c r="C696"/>
      <c r="D696"/>
      <c r="E696"/>
      <c r="F696"/>
      <c r="G696" s="36"/>
      <c r="H696" s="36"/>
      <c r="I696" s="36"/>
      <c r="J696" s="36"/>
      <c r="K696" s="36"/>
      <c r="L696" s="36"/>
      <c r="M696" s="36"/>
      <c r="N696" s="36"/>
      <c r="O696" s="36"/>
      <c r="P696" s="36"/>
      <c r="Q696" s="36"/>
      <c r="R696" s="36"/>
      <c r="S696" s="36"/>
      <c r="T696" s="36"/>
      <c r="U696" s="36"/>
      <c r="V696" s="36"/>
      <c r="W696" s="36"/>
      <c r="X696" s="10"/>
      <c r="Y696" s="10"/>
      <c r="Z696" s="10"/>
      <c r="AA696" s="10"/>
      <c r="AB696" s="10"/>
      <c r="AC696" s="10"/>
    </row>
    <row r="697" spans="1:31" x14ac:dyDescent="0.25">
      <c r="A697"/>
      <c r="B697"/>
      <c r="C697"/>
      <c r="D697"/>
      <c r="E697"/>
      <c r="F697"/>
      <c r="G697" s="36"/>
      <c r="H697" s="36"/>
      <c r="I697" s="36"/>
      <c r="J697" s="36"/>
      <c r="K697" s="36"/>
      <c r="L697" s="36"/>
      <c r="M697" s="36"/>
      <c r="N697" s="36"/>
      <c r="O697" s="36"/>
      <c r="P697" s="36"/>
      <c r="Q697" s="36"/>
      <c r="R697" s="36"/>
      <c r="S697" s="36"/>
      <c r="T697" s="36"/>
      <c r="U697" s="36"/>
      <c r="V697" s="36"/>
      <c r="W697" s="36"/>
      <c r="X697" s="10"/>
      <c r="Y697" s="10"/>
      <c r="Z697" s="10"/>
      <c r="AA697" s="10"/>
      <c r="AB697" s="10"/>
      <c r="AC697" s="10"/>
    </row>
    <row r="698" spans="1:31" x14ac:dyDescent="0.25">
      <c r="A698"/>
      <c r="B698"/>
      <c r="C698"/>
      <c r="D698"/>
      <c r="E698"/>
      <c r="F698"/>
      <c r="G698" s="36"/>
      <c r="H698" s="36"/>
      <c r="I698" s="36"/>
      <c r="J698" s="36"/>
      <c r="K698" s="36"/>
      <c r="L698" s="36"/>
      <c r="M698" s="36"/>
      <c r="N698" s="36"/>
      <c r="O698" s="36"/>
      <c r="P698" s="36"/>
      <c r="Q698" s="36"/>
      <c r="R698" s="36"/>
      <c r="S698" s="36"/>
      <c r="T698" s="36"/>
      <c r="U698" s="36"/>
      <c r="V698" s="36"/>
      <c r="W698" s="36"/>
      <c r="X698" s="10"/>
      <c r="Y698" s="10"/>
      <c r="Z698" s="10"/>
      <c r="AA698" s="10"/>
      <c r="AB698" s="10"/>
      <c r="AC698" s="10"/>
    </row>
    <row r="699" spans="1:31" x14ac:dyDescent="0.25">
      <c r="A699"/>
      <c r="B699"/>
      <c r="C699"/>
      <c r="D699"/>
      <c r="E699"/>
      <c r="F699"/>
      <c r="G699" s="36"/>
      <c r="H699" s="36"/>
      <c r="I699" s="36"/>
      <c r="J699" s="36"/>
      <c r="K699" s="36"/>
      <c r="L699" s="36"/>
      <c r="M699" s="36"/>
      <c r="N699" s="36"/>
      <c r="O699" s="36"/>
      <c r="P699" s="36"/>
      <c r="Q699" s="36"/>
      <c r="R699" s="36"/>
      <c r="S699" s="36"/>
      <c r="T699" s="36"/>
      <c r="U699" s="36"/>
      <c r="V699" s="36"/>
      <c r="W699" s="36"/>
      <c r="X699" s="10"/>
      <c r="Y699" s="10"/>
      <c r="Z699" s="10"/>
      <c r="AA699" s="10"/>
      <c r="AB699" s="10"/>
      <c r="AC699" s="10"/>
    </row>
    <row r="700" spans="1:31" x14ac:dyDescent="0.25">
      <c r="A700"/>
      <c r="B700"/>
      <c r="C700"/>
      <c r="D700"/>
      <c r="E700"/>
      <c r="F700"/>
      <c r="G700" s="36"/>
      <c r="H700" s="36"/>
      <c r="I700" s="36"/>
      <c r="J700" s="36"/>
      <c r="K700" s="36"/>
      <c r="L700" s="36"/>
      <c r="M700" s="36"/>
      <c r="N700" s="36"/>
      <c r="O700" s="36"/>
      <c r="P700" s="36"/>
      <c r="Q700" s="36"/>
      <c r="R700" s="36"/>
      <c r="S700" s="36"/>
      <c r="T700" s="36"/>
      <c r="U700" s="36"/>
      <c r="V700" s="36"/>
      <c r="W700" s="36"/>
      <c r="X700" s="10"/>
      <c r="Y700" s="10"/>
      <c r="Z700" s="10"/>
      <c r="AA700" s="10"/>
      <c r="AB700" s="10"/>
      <c r="AC700" s="10"/>
    </row>
    <row r="701" spans="1:31" x14ac:dyDescent="0.25">
      <c r="A701"/>
      <c r="B701"/>
      <c r="C701"/>
      <c r="D701"/>
      <c r="E701"/>
      <c r="F701"/>
      <c r="L701" s="36"/>
      <c r="M701" s="36"/>
      <c r="N701" s="36"/>
      <c r="O701" s="36"/>
      <c r="P701" s="36"/>
      <c r="Q701" s="36"/>
      <c r="R701" s="36"/>
      <c r="S701" s="36"/>
      <c r="T701" s="36"/>
      <c r="U701" s="36"/>
      <c r="V701" s="36"/>
      <c r="W701" s="36"/>
      <c r="X701" s="10"/>
      <c r="Y701" s="10"/>
      <c r="Z701" s="10"/>
      <c r="AA701" s="10"/>
      <c r="AB701" s="10"/>
      <c r="AC701" s="10"/>
    </row>
    <row r="702" spans="1:31" x14ac:dyDescent="0.25">
      <c r="A702"/>
      <c r="B702"/>
      <c r="C702"/>
      <c r="D702"/>
      <c r="E702"/>
      <c r="F702"/>
      <c r="L702" s="36"/>
      <c r="M702" s="36"/>
      <c r="N702" s="36"/>
      <c r="O702" s="36"/>
      <c r="P702" s="36"/>
      <c r="Q702" s="36"/>
      <c r="R702" s="36"/>
      <c r="S702" s="36"/>
      <c r="T702" s="36"/>
      <c r="U702" s="36"/>
      <c r="V702" s="36"/>
      <c r="W702" s="36"/>
      <c r="X702" s="10"/>
      <c r="Y702" s="10"/>
      <c r="Z702" s="10"/>
      <c r="AA702" s="10"/>
      <c r="AB702" s="10"/>
      <c r="AC702" s="10"/>
    </row>
    <row r="703" spans="1:31" x14ac:dyDescent="0.25">
      <c r="A703"/>
      <c r="B703"/>
      <c r="C703"/>
      <c r="D703"/>
      <c r="E703"/>
      <c r="F703"/>
      <c r="L703" s="36"/>
      <c r="M703" s="36"/>
      <c r="N703" s="36"/>
      <c r="O703" s="36"/>
      <c r="P703" s="36"/>
      <c r="Q703" s="36"/>
      <c r="R703" s="36"/>
      <c r="S703" s="36"/>
      <c r="T703" s="36"/>
      <c r="U703" s="36"/>
      <c r="V703" s="36"/>
      <c r="W703" s="36"/>
      <c r="X703" s="10"/>
      <c r="Y703" s="10"/>
      <c r="Z703" s="10"/>
      <c r="AA703" s="10"/>
      <c r="AB703" s="10"/>
      <c r="AC703" s="10"/>
    </row>
    <row r="704" spans="1:31" x14ac:dyDescent="0.25">
      <c r="A704"/>
      <c r="B704"/>
      <c r="C704"/>
      <c r="D704"/>
      <c r="E704"/>
      <c r="F704"/>
      <c r="M704" s="36"/>
      <c r="N704" s="36"/>
      <c r="O704" s="36"/>
      <c r="P704" s="36"/>
      <c r="Q704" s="36"/>
      <c r="R704" s="36"/>
      <c r="S704" s="36"/>
      <c r="T704" s="36"/>
    </row>
    <row r="705" spans="1:20" x14ac:dyDescent="0.25">
      <c r="A705"/>
      <c r="B705"/>
      <c r="C705"/>
      <c r="D705"/>
      <c r="E705"/>
      <c r="F705"/>
      <c r="M705" s="36"/>
      <c r="N705" s="36"/>
      <c r="O705" s="36"/>
      <c r="P705" s="36"/>
      <c r="Q705" s="36"/>
      <c r="R705" s="36"/>
      <c r="S705" s="36"/>
      <c r="T705" s="36"/>
    </row>
    <row r="706" spans="1:20" x14ac:dyDescent="0.25">
      <c r="A706"/>
      <c r="B706"/>
      <c r="C706"/>
      <c r="D706"/>
      <c r="E706"/>
      <c r="F706"/>
    </row>
    <row r="707" spans="1:20" x14ac:dyDescent="0.25">
      <c r="A707"/>
      <c r="B707"/>
      <c r="C707"/>
      <c r="D707"/>
      <c r="E707"/>
      <c r="F707"/>
    </row>
    <row r="708" spans="1:20" x14ac:dyDescent="0.25">
      <c r="A708"/>
      <c r="B708"/>
      <c r="C708"/>
      <c r="D708"/>
      <c r="E708"/>
      <c r="F708"/>
    </row>
    <row r="709" spans="1:20" x14ac:dyDescent="0.25">
      <c r="A709"/>
      <c r="B709"/>
      <c r="C709"/>
      <c r="D709"/>
      <c r="E709"/>
      <c r="F709"/>
    </row>
    <row r="710" spans="1:20" x14ac:dyDescent="0.25">
      <c r="A710"/>
      <c r="B710"/>
      <c r="C710"/>
      <c r="D710"/>
      <c r="E710"/>
      <c r="F710"/>
    </row>
    <row r="711" spans="1:20" x14ac:dyDescent="0.25">
      <c r="A711"/>
      <c r="B711"/>
      <c r="C711"/>
      <c r="D711"/>
      <c r="E711"/>
      <c r="F711"/>
    </row>
    <row r="712" spans="1:20" x14ac:dyDescent="0.25">
      <c r="A712"/>
      <c r="B712"/>
      <c r="C712"/>
      <c r="D712"/>
      <c r="E712"/>
      <c r="F712"/>
    </row>
    <row r="713" spans="1:20" x14ac:dyDescent="0.25">
      <c r="A713"/>
      <c r="B713"/>
      <c r="C713"/>
      <c r="D713"/>
      <c r="E713"/>
      <c r="F713"/>
    </row>
    <row r="714" spans="1:20" x14ac:dyDescent="0.25">
      <c r="A714"/>
      <c r="B714"/>
      <c r="C714"/>
      <c r="D714"/>
      <c r="E714"/>
      <c r="F714"/>
    </row>
    <row r="715" spans="1:20" x14ac:dyDescent="0.25">
      <c r="A715"/>
      <c r="B715"/>
      <c r="C715"/>
      <c r="D715"/>
      <c r="E715"/>
      <c r="F715"/>
    </row>
    <row r="716" spans="1:20" x14ac:dyDescent="0.25">
      <c r="A716"/>
      <c r="B716"/>
      <c r="C716"/>
      <c r="D716"/>
      <c r="E716"/>
      <c r="F716"/>
    </row>
    <row r="717" spans="1:20" x14ac:dyDescent="0.25">
      <c r="A717"/>
      <c r="B717"/>
      <c r="C717"/>
      <c r="D717"/>
      <c r="E717"/>
      <c r="F717"/>
    </row>
    <row r="718" spans="1:20" x14ac:dyDescent="0.25">
      <c r="A718"/>
      <c r="B718"/>
      <c r="C718"/>
      <c r="D718"/>
      <c r="E718"/>
      <c r="F718"/>
    </row>
    <row r="719" spans="1:20" x14ac:dyDescent="0.25">
      <c r="A719"/>
      <c r="B719"/>
      <c r="C719"/>
      <c r="D719"/>
      <c r="E719"/>
      <c r="F719"/>
    </row>
    <row r="720" spans="1:20" x14ac:dyDescent="0.25">
      <c r="A720"/>
      <c r="B720"/>
      <c r="C720"/>
      <c r="D720"/>
      <c r="E720"/>
      <c r="F720"/>
    </row>
    <row r="721" spans="1:6" x14ac:dyDescent="0.25">
      <c r="A721"/>
      <c r="B721"/>
      <c r="C721"/>
      <c r="D721"/>
      <c r="E721"/>
      <c r="F721"/>
    </row>
    <row r="722" spans="1:6" x14ac:dyDescent="0.25">
      <c r="A722"/>
      <c r="B722"/>
      <c r="C722"/>
      <c r="D722"/>
      <c r="E722"/>
      <c r="F722"/>
    </row>
    <row r="723" spans="1:6" x14ac:dyDescent="0.25">
      <c r="A723"/>
      <c r="B723"/>
      <c r="C723"/>
      <c r="D723"/>
      <c r="E723"/>
      <c r="F723"/>
    </row>
    <row r="724" spans="1:6" x14ac:dyDescent="0.25">
      <c r="A724"/>
      <c r="B724"/>
      <c r="C724"/>
      <c r="D724"/>
      <c r="E724"/>
      <c r="F724"/>
    </row>
    <row r="725" spans="1:6" x14ac:dyDescent="0.25">
      <c r="A725"/>
      <c r="B725"/>
      <c r="C725"/>
      <c r="D725"/>
      <c r="E725"/>
      <c r="F725"/>
    </row>
    <row r="726" spans="1:6" x14ac:dyDescent="0.25">
      <c r="A726"/>
      <c r="B726"/>
      <c r="C726"/>
      <c r="D726"/>
      <c r="E726"/>
      <c r="F726"/>
    </row>
    <row r="727" spans="1:6" x14ac:dyDescent="0.25">
      <c r="A727"/>
      <c r="B727"/>
      <c r="C727"/>
      <c r="D727"/>
      <c r="E727"/>
      <c r="F727"/>
    </row>
    <row r="728" spans="1:6" x14ac:dyDescent="0.25">
      <c r="A728"/>
      <c r="B728"/>
      <c r="C728"/>
      <c r="D728"/>
      <c r="E728"/>
      <c r="F728"/>
    </row>
    <row r="729" spans="1:6" x14ac:dyDescent="0.25">
      <c r="A729"/>
      <c r="B729"/>
      <c r="C729"/>
      <c r="D729"/>
      <c r="E729"/>
      <c r="F729"/>
    </row>
    <row r="730" spans="1:6" x14ac:dyDescent="0.25">
      <c r="A730"/>
      <c r="B730"/>
      <c r="C730"/>
      <c r="D730"/>
      <c r="E730"/>
      <c r="F730"/>
    </row>
    <row r="731" spans="1:6" x14ac:dyDescent="0.25">
      <c r="A731"/>
      <c r="B731"/>
      <c r="C731"/>
      <c r="D731"/>
      <c r="E731"/>
      <c r="F731"/>
    </row>
    <row r="732" spans="1:6" x14ac:dyDescent="0.25">
      <c r="A732"/>
      <c r="B732"/>
      <c r="C732"/>
      <c r="D732"/>
      <c r="E732"/>
      <c r="F732"/>
    </row>
    <row r="733" spans="1:6" x14ac:dyDescent="0.25">
      <c r="A733"/>
      <c r="B733"/>
      <c r="C733"/>
      <c r="D733"/>
      <c r="E733"/>
      <c r="F733"/>
    </row>
    <row r="734" spans="1:6" x14ac:dyDescent="0.25">
      <c r="A734"/>
      <c r="B734"/>
      <c r="C734"/>
      <c r="D734"/>
      <c r="E734"/>
      <c r="F734"/>
    </row>
    <row r="735" spans="1:6" x14ac:dyDescent="0.25">
      <c r="A735"/>
      <c r="B735"/>
      <c r="C735"/>
      <c r="D735"/>
      <c r="E735"/>
      <c r="F735"/>
    </row>
    <row r="736" spans="1:6" x14ac:dyDescent="0.25">
      <c r="A736"/>
      <c r="B736"/>
      <c r="C736"/>
      <c r="D736"/>
      <c r="E736"/>
      <c r="F736"/>
    </row>
    <row r="737" spans="1:6" x14ac:dyDescent="0.25">
      <c r="A737"/>
      <c r="B737"/>
      <c r="C737"/>
      <c r="D737"/>
      <c r="E737"/>
      <c r="F737"/>
    </row>
    <row r="738" spans="1:6" x14ac:dyDescent="0.25">
      <c r="A738"/>
      <c r="B738"/>
      <c r="C738"/>
      <c r="D738"/>
      <c r="E738"/>
      <c r="F738"/>
    </row>
    <row r="739" spans="1:6" x14ac:dyDescent="0.25">
      <c r="A739"/>
      <c r="B739"/>
      <c r="C739"/>
      <c r="D739"/>
      <c r="E739"/>
      <c r="F739"/>
    </row>
    <row r="740" spans="1:6" x14ac:dyDescent="0.25">
      <c r="A740"/>
      <c r="B740"/>
      <c r="C740"/>
      <c r="D740"/>
      <c r="E740"/>
      <c r="F740"/>
    </row>
    <row r="741" spans="1:6" x14ac:dyDescent="0.25">
      <c r="A741"/>
      <c r="B741"/>
      <c r="C741"/>
      <c r="D741"/>
      <c r="E741"/>
      <c r="F741"/>
    </row>
    <row r="742" spans="1:6" x14ac:dyDescent="0.25">
      <c r="A742"/>
      <c r="B742"/>
      <c r="C742"/>
      <c r="D742"/>
      <c r="E742"/>
      <c r="F742"/>
    </row>
    <row r="743" spans="1:6" x14ac:dyDescent="0.25">
      <c r="A743"/>
      <c r="B743"/>
      <c r="C743"/>
      <c r="D743"/>
      <c r="E743"/>
      <c r="F743"/>
    </row>
    <row r="744" spans="1:6" x14ac:dyDescent="0.25">
      <c r="A744"/>
      <c r="B744"/>
      <c r="C744"/>
      <c r="D744"/>
      <c r="E744"/>
      <c r="F744"/>
    </row>
    <row r="745" spans="1:6" x14ac:dyDescent="0.25">
      <c r="A745"/>
      <c r="B745"/>
      <c r="C745"/>
      <c r="D745"/>
      <c r="E745"/>
      <c r="F745"/>
    </row>
    <row r="746" spans="1:6" x14ac:dyDescent="0.25">
      <c r="A746"/>
      <c r="B746"/>
      <c r="C746"/>
      <c r="D746"/>
      <c r="E746"/>
      <c r="F746"/>
    </row>
    <row r="747" spans="1:6" x14ac:dyDescent="0.25">
      <c r="A747"/>
      <c r="B747"/>
      <c r="C747"/>
      <c r="D747"/>
      <c r="E747"/>
      <c r="F747"/>
    </row>
    <row r="748" spans="1:6" x14ac:dyDescent="0.25">
      <c r="A748"/>
      <c r="B748"/>
      <c r="C748"/>
      <c r="D748"/>
      <c r="E748"/>
      <c r="F748"/>
    </row>
    <row r="749" spans="1:6" x14ac:dyDescent="0.25">
      <c r="A749"/>
      <c r="B749"/>
      <c r="C749"/>
      <c r="D749"/>
      <c r="E749"/>
      <c r="F749"/>
    </row>
    <row r="750" spans="1:6" x14ac:dyDescent="0.25">
      <c r="A750"/>
      <c r="B750"/>
      <c r="C750"/>
      <c r="D750"/>
      <c r="E750"/>
      <c r="F750"/>
    </row>
    <row r="751" spans="1:6" x14ac:dyDescent="0.25">
      <c r="A751"/>
      <c r="B751"/>
      <c r="C751"/>
      <c r="D751"/>
      <c r="E751"/>
      <c r="F751"/>
    </row>
    <row r="752" spans="1:6" x14ac:dyDescent="0.25">
      <c r="A752"/>
      <c r="B752"/>
      <c r="C752"/>
      <c r="D752"/>
      <c r="E752"/>
      <c r="F752"/>
    </row>
    <row r="753" spans="1:6" x14ac:dyDescent="0.25">
      <c r="A753"/>
      <c r="B753"/>
      <c r="C753"/>
      <c r="D753"/>
      <c r="E753"/>
      <c r="F753"/>
    </row>
    <row r="754" spans="1:6" x14ac:dyDescent="0.25">
      <c r="A754"/>
      <c r="B754"/>
      <c r="C754"/>
      <c r="D754"/>
      <c r="E754"/>
      <c r="F754"/>
    </row>
    <row r="755" spans="1:6" x14ac:dyDescent="0.25">
      <c r="A755"/>
      <c r="B755"/>
      <c r="C755"/>
      <c r="D755"/>
      <c r="E755"/>
      <c r="F755"/>
    </row>
    <row r="756" spans="1:6" x14ac:dyDescent="0.25">
      <c r="A756"/>
      <c r="B756"/>
      <c r="C756"/>
      <c r="D756"/>
      <c r="E756"/>
      <c r="F756"/>
    </row>
    <row r="757" spans="1:6" x14ac:dyDescent="0.25">
      <c r="A757"/>
      <c r="B757"/>
      <c r="C757"/>
      <c r="D757"/>
      <c r="E757"/>
      <c r="F757"/>
    </row>
    <row r="758" spans="1:6" x14ac:dyDescent="0.25">
      <c r="A758"/>
      <c r="B758"/>
      <c r="C758"/>
      <c r="D758"/>
      <c r="E758"/>
      <c r="F758"/>
    </row>
    <row r="759" spans="1:6" x14ac:dyDescent="0.25">
      <c r="A759"/>
      <c r="B759"/>
      <c r="C759"/>
      <c r="D759"/>
      <c r="E759"/>
      <c r="F759"/>
    </row>
    <row r="760" spans="1:6" x14ac:dyDescent="0.25">
      <c r="A760"/>
      <c r="B760"/>
      <c r="C760"/>
      <c r="D760"/>
      <c r="E760"/>
      <c r="F760"/>
    </row>
    <row r="761" spans="1:6" x14ac:dyDescent="0.25">
      <c r="A761"/>
      <c r="B761"/>
      <c r="C761"/>
      <c r="D761"/>
      <c r="E761"/>
      <c r="F761"/>
    </row>
    <row r="762" spans="1:6" x14ac:dyDescent="0.25">
      <c r="A762"/>
      <c r="B762"/>
      <c r="C762"/>
      <c r="D762"/>
      <c r="E762"/>
      <c r="F762"/>
    </row>
    <row r="763" spans="1:6" x14ac:dyDescent="0.25">
      <c r="A763"/>
      <c r="B763"/>
      <c r="C763"/>
      <c r="D763"/>
      <c r="E763"/>
      <c r="F763"/>
    </row>
    <row r="764" spans="1:6" x14ac:dyDescent="0.25">
      <c r="A764"/>
      <c r="B764"/>
      <c r="C764"/>
      <c r="D764"/>
      <c r="E764"/>
      <c r="F764"/>
    </row>
    <row r="765" spans="1:6" x14ac:dyDescent="0.25">
      <c r="A765"/>
      <c r="B765"/>
      <c r="C765"/>
      <c r="D765"/>
      <c r="E765"/>
      <c r="F765"/>
    </row>
    <row r="766" spans="1:6" x14ac:dyDescent="0.25">
      <c r="A766"/>
      <c r="B766"/>
      <c r="C766"/>
      <c r="D766"/>
      <c r="E766"/>
      <c r="F766"/>
    </row>
    <row r="767" spans="1:6" x14ac:dyDescent="0.25">
      <c r="A767"/>
      <c r="B767"/>
      <c r="C767"/>
      <c r="D767"/>
      <c r="E767"/>
      <c r="F767"/>
    </row>
    <row r="768" spans="1:6" x14ac:dyDescent="0.25">
      <c r="A768"/>
      <c r="B768"/>
      <c r="C768"/>
      <c r="D768"/>
      <c r="E768"/>
      <c r="F768"/>
    </row>
    <row r="769" spans="1:6" x14ac:dyDescent="0.25">
      <c r="A769"/>
      <c r="B769"/>
      <c r="C769"/>
      <c r="D769"/>
      <c r="E769"/>
      <c r="F769"/>
    </row>
    <row r="770" spans="1:6" x14ac:dyDescent="0.25">
      <c r="A770"/>
      <c r="B770"/>
      <c r="C770"/>
      <c r="D770"/>
      <c r="E770"/>
      <c r="F770"/>
    </row>
    <row r="771" spans="1:6" x14ac:dyDescent="0.25">
      <c r="A771"/>
      <c r="B771"/>
      <c r="C771"/>
      <c r="D771"/>
      <c r="E771"/>
      <c r="F771"/>
    </row>
    <row r="772" spans="1:6" x14ac:dyDescent="0.25">
      <c r="A772"/>
      <c r="B772"/>
      <c r="C772"/>
      <c r="D772"/>
      <c r="E772"/>
      <c r="F772"/>
    </row>
    <row r="773" spans="1:6" x14ac:dyDescent="0.25">
      <c r="A773"/>
      <c r="B773"/>
      <c r="C773"/>
      <c r="D773"/>
      <c r="E773"/>
      <c r="F773"/>
    </row>
    <row r="774" spans="1:6" x14ac:dyDescent="0.25">
      <c r="A774"/>
      <c r="B774"/>
      <c r="C774"/>
      <c r="D774"/>
      <c r="E774"/>
      <c r="F774"/>
    </row>
    <row r="775" spans="1:6" x14ac:dyDescent="0.25">
      <c r="A775"/>
      <c r="B775"/>
      <c r="C775"/>
      <c r="D775"/>
      <c r="E775"/>
      <c r="F775"/>
    </row>
    <row r="776" spans="1:6" x14ac:dyDescent="0.25">
      <c r="A776"/>
      <c r="B776"/>
      <c r="C776"/>
      <c r="D776"/>
      <c r="E776"/>
      <c r="F776"/>
    </row>
    <row r="777" spans="1:6" x14ac:dyDescent="0.25">
      <c r="A777"/>
      <c r="B777"/>
      <c r="C777"/>
      <c r="D777"/>
      <c r="E777"/>
      <c r="F777"/>
    </row>
    <row r="778" spans="1:6" x14ac:dyDescent="0.25">
      <c r="A778"/>
      <c r="B778"/>
      <c r="C778"/>
      <c r="D778"/>
      <c r="E778"/>
      <c r="F778"/>
    </row>
    <row r="779" spans="1:6" x14ac:dyDescent="0.25">
      <c r="A779"/>
      <c r="B779"/>
      <c r="C779"/>
      <c r="D779"/>
      <c r="E779"/>
      <c r="F779"/>
    </row>
    <row r="780" spans="1:6" x14ac:dyDescent="0.25">
      <c r="A780"/>
      <c r="B780"/>
      <c r="C780"/>
      <c r="D780"/>
      <c r="E780"/>
      <c r="F780"/>
    </row>
    <row r="781" spans="1:6" x14ac:dyDescent="0.25">
      <c r="A781"/>
      <c r="B781"/>
      <c r="C781"/>
      <c r="D781"/>
      <c r="E781"/>
      <c r="F781"/>
    </row>
    <row r="782" spans="1:6" x14ac:dyDescent="0.25">
      <c r="A782"/>
      <c r="B782"/>
      <c r="C782"/>
      <c r="D782"/>
      <c r="E782"/>
      <c r="F782"/>
    </row>
    <row r="783" spans="1:6" x14ac:dyDescent="0.25">
      <c r="A783"/>
      <c r="B783"/>
      <c r="C783"/>
      <c r="D783"/>
      <c r="E783"/>
      <c r="F783"/>
    </row>
    <row r="784" spans="1:6" x14ac:dyDescent="0.25">
      <c r="A784"/>
      <c r="B784"/>
      <c r="C784"/>
      <c r="D784"/>
      <c r="E784"/>
      <c r="F784"/>
    </row>
    <row r="785" spans="1:6" x14ac:dyDescent="0.25">
      <c r="A785"/>
      <c r="B785"/>
      <c r="C785"/>
      <c r="D785"/>
      <c r="E785"/>
      <c r="F785"/>
    </row>
    <row r="786" spans="1:6" x14ac:dyDescent="0.25">
      <c r="A786"/>
      <c r="B786"/>
      <c r="C786"/>
      <c r="D786"/>
      <c r="E786"/>
      <c r="F786"/>
    </row>
    <row r="787" spans="1:6" x14ac:dyDescent="0.25">
      <c r="A787"/>
      <c r="B787"/>
      <c r="C787"/>
      <c r="D787"/>
      <c r="E787"/>
      <c r="F787"/>
    </row>
    <row r="788" spans="1:6" x14ac:dyDescent="0.25">
      <c r="A788"/>
      <c r="B788"/>
      <c r="C788"/>
      <c r="D788"/>
      <c r="E788"/>
      <c r="F788"/>
    </row>
    <row r="789" spans="1:6" x14ac:dyDescent="0.25">
      <c r="A789"/>
      <c r="B789"/>
      <c r="C789"/>
      <c r="D789"/>
      <c r="E789"/>
      <c r="F789"/>
    </row>
    <row r="790" spans="1:6" x14ac:dyDescent="0.25">
      <c r="A790"/>
      <c r="B790"/>
      <c r="C790"/>
      <c r="D790"/>
      <c r="E790"/>
      <c r="F790"/>
    </row>
    <row r="791" spans="1:6" x14ac:dyDescent="0.25">
      <c r="A791"/>
      <c r="B791"/>
      <c r="C791"/>
      <c r="D791"/>
      <c r="E791"/>
      <c r="F791"/>
    </row>
    <row r="792" spans="1:6" x14ac:dyDescent="0.25">
      <c r="A792"/>
      <c r="B792"/>
      <c r="C792"/>
      <c r="D792"/>
      <c r="E792"/>
      <c r="F792"/>
    </row>
    <row r="793" spans="1:6" x14ac:dyDescent="0.25">
      <c r="A793"/>
      <c r="B793"/>
      <c r="C793"/>
      <c r="D793"/>
      <c r="E793"/>
      <c r="F793"/>
    </row>
    <row r="794" spans="1:6" x14ac:dyDescent="0.25">
      <c r="A794"/>
      <c r="B794"/>
      <c r="C794"/>
      <c r="D794"/>
      <c r="E794"/>
      <c r="F794"/>
    </row>
    <row r="795" spans="1:6" x14ac:dyDescent="0.25">
      <c r="A795"/>
      <c r="B795"/>
      <c r="C795"/>
      <c r="D795"/>
      <c r="E795"/>
      <c r="F795"/>
    </row>
    <row r="796" spans="1:6" x14ac:dyDescent="0.25">
      <c r="A796"/>
      <c r="B796"/>
      <c r="C796"/>
      <c r="D796"/>
      <c r="E796"/>
      <c r="F796"/>
    </row>
    <row r="797" spans="1:6" x14ac:dyDescent="0.25">
      <c r="A797"/>
      <c r="B797"/>
      <c r="C797"/>
      <c r="D797"/>
      <c r="E797"/>
      <c r="F797"/>
    </row>
    <row r="798" spans="1:6" x14ac:dyDescent="0.25">
      <c r="A798"/>
      <c r="B798"/>
      <c r="C798"/>
      <c r="D798"/>
      <c r="E798"/>
      <c r="F798"/>
    </row>
    <row r="799" spans="1:6" x14ac:dyDescent="0.25">
      <c r="A799"/>
      <c r="B799"/>
      <c r="C799"/>
      <c r="D799"/>
      <c r="E799"/>
      <c r="F799"/>
    </row>
    <row r="800" spans="1:6" x14ac:dyDescent="0.25">
      <c r="A800"/>
      <c r="B800"/>
      <c r="C800"/>
      <c r="D800"/>
      <c r="E800"/>
      <c r="F800"/>
    </row>
    <row r="801" spans="1:6" x14ac:dyDescent="0.25">
      <c r="A801"/>
      <c r="B801"/>
      <c r="C801"/>
      <c r="D801"/>
      <c r="E801"/>
      <c r="F801"/>
    </row>
    <row r="802" spans="1:6" x14ac:dyDescent="0.25">
      <c r="A802"/>
      <c r="B802"/>
      <c r="C802"/>
      <c r="D802"/>
      <c r="E802"/>
      <c r="F802"/>
    </row>
    <row r="803" spans="1:6" x14ac:dyDescent="0.25">
      <c r="A803"/>
      <c r="B803"/>
      <c r="C803"/>
      <c r="D803"/>
      <c r="E803"/>
      <c r="F803"/>
    </row>
    <row r="804" spans="1:6" x14ac:dyDescent="0.25">
      <c r="A804"/>
      <c r="B804"/>
      <c r="C804"/>
      <c r="D804"/>
      <c r="E804"/>
      <c r="F804"/>
    </row>
    <row r="805" spans="1:6" x14ac:dyDescent="0.25">
      <c r="A805"/>
      <c r="B805"/>
      <c r="C805"/>
      <c r="D805"/>
      <c r="E805"/>
      <c r="F805"/>
    </row>
    <row r="806" spans="1:6" x14ac:dyDescent="0.25">
      <c r="A806"/>
      <c r="B806"/>
      <c r="C806"/>
      <c r="D806"/>
      <c r="E806"/>
      <c r="F806"/>
    </row>
    <row r="807" spans="1:6" x14ac:dyDescent="0.25">
      <c r="A807"/>
      <c r="B807"/>
      <c r="C807"/>
      <c r="D807"/>
      <c r="E807"/>
      <c r="F807"/>
    </row>
    <row r="808" spans="1:6" x14ac:dyDescent="0.25">
      <c r="A808"/>
      <c r="B808"/>
      <c r="C808"/>
      <c r="D808"/>
      <c r="E808"/>
      <c r="F808"/>
    </row>
    <row r="809" spans="1:6" x14ac:dyDescent="0.25">
      <c r="A809"/>
      <c r="B809"/>
      <c r="C809"/>
      <c r="D809"/>
      <c r="E809"/>
      <c r="F809"/>
    </row>
    <row r="810" spans="1:6" x14ac:dyDescent="0.25">
      <c r="A810"/>
      <c r="B810"/>
      <c r="C810"/>
      <c r="D810"/>
      <c r="E810"/>
      <c r="F810"/>
    </row>
    <row r="811" spans="1:6" x14ac:dyDescent="0.25">
      <c r="A811"/>
      <c r="B811"/>
      <c r="C811"/>
      <c r="D811"/>
      <c r="E811"/>
      <c r="F811"/>
    </row>
    <row r="812" spans="1:6" x14ac:dyDescent="0.25">
      <c r="A812"/>
      <c r="B812"/>
      <c r="C812"/>
      <c r="D812"/>
      <c r="E812"/>
      <c r="F812"/>
    </row>
    <row r="813" spans="1:6" x14ac:dyDescent="0.25">
      <c r="A813"/>
      <c r="B813"/>
      <c r="C813"/>
      <c r="D813"/>
      <c r="E813"/>
      <c r="F813"/>
    </row>
    <row r="814" spans="1:6" x14ac:dyDescent="0.25">
      <c r="A814"/>
      <c r="B814"/>
      <c r="C814"/>
      <c r="D814"/>
      <c r="E814"/>
      <c r="F814"/>
    </row>
    <row r="815" spans="1:6" x14ac:dyDescent="0.25">
      <c r="A815"/>
      <c r="B815"/>
      <c r="C815"/>
      <c r="D815"/>
      <c r="E815"/>
      <c r="F815"/>
    </row>
    <row r="816" spans="1:6" x14ac:dyDescent="0.25">
      <c r="A816"/>
      <c r="B816"/>
      <c r="C816"/>
      <c r="D816"/>
      <c r="E816"/>
      <c r="F816"/>
    </row>
    <row r="817" spans="1:6" x14ac:dyDescent="0.25">
      <c r="A817"/>
      <c r="B817"/>
      <c r="C817"/>
      <c r="D817"/>
      <c r="E817"/>
      <c r="F817"/>
    </row>
    <row r="818" spans="1:6" x14ac:dyDescent="0.25">
      <c r="A818"/>
      <c r="B818"/>
      <c r="C818"/>
      <c r="D818"/>
      <c r="E818"/>
      <c r="F818"/>
    </row>
    <row r="819" spans="1:6" x14ac:dyDescent="0.25">
      <c r="A819"/>
      <c r="B819"/>
      <c r="C819"/>
      <c r="D819"/>
      <c r="E819"/>
      <c r="F819"/>
    </row>
    <row r="820" spans="1:6" x14ac:dyDescent="0.25">
      <c r="A820"/>
      <c r="B820"/>
      <c r="C820"/>
      <c r="D820"/>
      <c r="E820"/>
      <c r="F820"/>
    </row>
    <row r="821" spans="1:6" x14ac:dyDescent="0.25">
      <c r="A821"/>
      <c r="B821"/>
      <c r="C821"/>
      <c r="D821"/>
      <c r="E821"/>
      <c r="F821"/>
    </row>
    <row r="822" spans="1:6" x14ac:dyDescent="0.25">
      <c r="A822"/>
      <c r="B822"/>
      <c r="C822"/>
      <c r="D822"/>
      <c r="E822"/>
      <c r="F822"/>
    </row>
    <row r="823" spans="1:6" x14ac:dyDescent="0.25">
      <c r="A823"/>
      <c r="B823"/>
      <c r="C823"/>
      <c r="D823"/>
      <c r="E823"/>
      <c r="F823"/>
    </row>
    <row r="824" spans="1:6" x14ac:dyDescent="0.25">
      <c r="A824"/>
      <c r="B824"/>
      <c r="C824"/>
      <c r="D824"/>
      <c r="E824"/>
      <c r="F824"/>
    </row>
    <row r="825" spans="1:6" x14ac:dyDescent="0.25">
      <c r="A825"/>
      <c r="B825"/>
      <c r="C825"/>
      <c r="D825"/>
      <c r="E825"/>
      <c r="F825"/>
    </row>
    <row r="826" spans="1:6" x14ac:dyDescent="0.25">
      <c r="A826"/>
      <c r="B826"/>
      <c r="C826"/>
      <c r="D826"/>
      <c r="E826"/>
      <c r="F826"/>
    </row>
    <row r="827" spans="1:6" x14ac:dyDescent="0.25">
      <c r="A827"/>
      <c r="B827"/>
      <c r="C827"/>
      <c r="D827"/>
      <c r="E827"/>
      <c r="F827"/>
    </row>
    <row r="828" spans="1:6" x14ac:dyDescent="0.25">
      <c r="A828"/>
      <c r="B828"/>
      <c r="C828"/>
      <c r="D828"/>
      <c r="E828"/>
      <c r="F828"/>
    </row>
    <row r="829" spans="1:6" x14ac:dyDescent="0.25">
      <c r="A829"/>
      <c r="B829"/>
      <c r="C829"/>
      <c r="D829"/>
      <c r="E829"/>
      <c r="F829"/>
    </row>
    <row r="830" spans="1:6" x14ac:dyDescent="0.25">
      <c r="A830"/>
      <c r="B830"/>
      <c r="C830"/>
      <c r="D830"/>
      <c r="E830"/>
      <c r="F830"/>
    </row>
    <row r="831" spans="1:6" x14ac:dyDescent="0.25">
      <c r="A831"/>
      <c r="B831"/>
      <c r="C831"/>
      <c r="D831"/>
      <c r="E831"/>
      <c r="F831"/>
    </row>
    <row r="832" spans="1:6" x14ac:dyDescent="0.25">
      <c r="A832"/>
      <c r="B832"/>
      <c r="C832"/>
      <c r="D832"/>
      <c r="E832"/>
      <c r="F832"/>
    </row>
    <row r="833" spans="1:6" x14ac:dyDescent="0.25">
      <c r="A833"/>
      <c r="B833"/>
      <c r="C833"/>
      <c r="D833"/>
      <c r="E833"/>
      <c r="F833"/>
    </row>
    <row r="834" spans="1:6" x14ac:dyDescent="0.25">
      <c r="A834"/>
      <c r="B834"/>
      <c r="C834"/>
      <c r="D834"/>
      <c r="E834"/>
      <c r="F834"/>
    </row>
    <row r="835" spans="1:6" x14ac:dyDescent="0.25">
      <c r="A835"/>
      <c r="B835"/>
      <c r="C835"/>
      <c r="D835"/>
      <c r="E835"/>
      <c r="F835"/>
    </row>
    <row r="836" spans="1:6" x14ac:dyDescent="0.25">
      <c r="A836"/>
      <c r="B836"/>
      <c r="C836"/>
      <c r="D836"/>
      <c r="E836"/>
      <c r="F836"/>
    </row>
    <row r="837" spans="1:6" x14ac:dyDescent="0.25">
      <c r="A837"/>
      <c r="B837"/>
      <c r="C837"/>
      <c r="D837"/>
      <c r="E837"/>
      <c r="F837"/>
    </row>
    <row r="838" spans="1:6" x14ac:dyDescent="0.25">
      <c r="A838"/>
      <c r="B838"/>
      <c r="C838"/>
      <c r="D838"/>
      <c r="E838"/>
      <c r="F838"/>
    </row>
    <row r="839" spans="1:6" x14ac:dyDescent="0.25">
      <c r="A839"/>
      <c r="B839"/>
      <c r="C839"/>
      <c r="D839"/>
      <c r="E839"/>
      <c r="F839"/>
    </row>
    <row r="840" spans="1:6" x14ac:dyDescent="0.25">
      <c r="A840"/>
      <c r="B840"/>
      <c r="C840"/>
      <c r="D840"/>
      <c r="E840"/>
      <c r="F840"/>
    </row>
    <row r="841" spans="1:6" x14ac:dyDescent="0.25">
      <c r="A841"/>
      <c r="B841"/>
      <c r="C841"/>
      <c r="D841"/>
      <c r="E841"/>
      <c r="F841"/>
    </row>
    <row r="842" spans="1:6" x14ac:dyDescent="0.25">
      <c r="A842"/>
      <c r="B842"/>
      <c r="C842"/>
      <c r="D842"/>
      <c r="E842"/>
      <c r="F842"/>
    </row>
    <row r="843" spans="1:6" x14ac:dyDescent="0.25">
      <c r="A843"/>
      <c r="B843"/>
      <c r="C843"/>
      <c r="D843"/>
      <c r="E843"/>
      <c r="F843"/>
    </row>
    <row r="844" spans="1:6" x14ac:dyDescent="0.25">
      <c r="A844"/>
      <c r="B844"/>
      <c r="C844"/>
      <c r="D844"/>
      <c r="E844"/>
      <c r="F844"/>
    </row>
    <row r="845" spans="1:6" x14ac:dyDescent="0.25">
      <c r="A845"/>
      <c r="B845"/>
      <c r="C845"/>
      <c r="D845"/>
      <c r="E845"/>
      <c r="F845"/>
    </row>
    <row r="846" spans="1:6" x14ac:dyDescent="0.25">
      <c r="A846"/>
      <c r="B846"/>
      <c r="C846"/>
      <c r="D846"/>
      <c r="E846"/>
      <c r="F846"/>
    </row>
    <row r="847" spans="1:6" x14ac:dyDescent="0.25">
      <c r="A847"/>
      <c r="B847"/>
      <c r="C847"/>
      <c r="D847"/>
      <c r="E847"/>
      <c r="F847"/>
    </row>
    <row r="848" spans="1:6" x14ac:dyDescent="0.25">
      <c r="A848"/>
      <c r="B848"/>
      <c r="C848"/>
      <c r="D848"/>
      <c r="E848"/>
      <c r="F848"/>
    </row>
    <row r="849" spans="1:6" x14ac:dyDescent="0.25">
      <c r="A849"/>
      <c r="B849"/>
      <c r="C849"/>
      <c r="D849"/>
      <c r="E849"/>
      <c r="F849"/>
    </row>
    <row r="850" spans="1:6" x14ac:dyDescent="0.25">
      <c r="A850"/>
      <c r="B850"/>
      <c r="C850"/>
      <c r="D850"/>
      <c r="E850"/>
      <c r="F850"/>
    </row>
    <row r="851" spans="1:6" x14ac:dyDescent="0.25">
      <c r="A851"/>
      <c r="B851"/>
      <c r="C851"/>
      <c r="D851"/>
      <c r="E851"/>
      <c r="F851"/>
    </row>
    <row r="852" spans="1:6" x14ac:dyDescent="0.25">
      <c r="A852"/>
      <c r="B852"/>
      <c r="C852"/>
      <c r="D852"/>
      <c r="E852"/>
      <c r="F852"/>
    </row>
    <row r="853" spans="1:6" x14ac:dyDescent="0.25">
      <c r="A853"/>
      <c r="B853"/>
      <c r="C853"/>
      <c r="D853"/>
      <c r="E853"/>
      <c r="F853"/>
    </row>
    <row r="854" spans="1:6" x14ac:dyDescent="0.25">
      <c r="A854"/>
      <c r="B854"/>
      <c r="C854"/>
      <c r="D854"/>
      <c r="E854"/>
      <c r="F854"/>
    </row>
    <row r="855" spans="1:6" x14ac:dyDescent="0.25">
      <c r="A855"/>
      <c r="B855"/>
      <c r="C855"/>
      <c r="D855"/>
      <c r="E855"/>
      <c r="F855"/>
    </row>
    <row r="856" spans="1:6" x14ac:dyDescent="0.25">
      <c r="A856"/>
      <c r="B856"/>
      <c r="C856"/>
      <c r="D856"/>
      <c r="E856"/>
      <c r="F856"/>
    </row>
    <row r="857" spans="1:6" x14ac:dyDescent="0.25">
      <c r="A857"/>
      <c r="B857"/>
      <c r="C857"/>
      <c r="D857"/>
      <c r="E857"/>
      <c r="F857"/>
    </row>
    <row r="858" spans="1:6" x14ac:dyDescent="0.25">
      <c r="A858"/>
      <c r="B858"/>
      <c r="C858"/>
      <c r="D858"/>
      <c r="E858"/>
      <c r="F858"/>
    </row>
    <row r="859" spans="1:6" x14ac:dyDescent="0.25">
      <c r="A859"/>
      <c r="B859"/>
      <c r="C859"/>
      <c r="D859"/>
      <c r="E859"/>
      <c r="F859"/>
    </row>
    <row r="860" spans="1:6" x14ac:dyDescent="0.25">
      <c r="A860"/>
      <c r="B860"/>
      <c r="C860"/>
      <c r="D860"/>
      <c r="E860"/>
      <c r="F860"/>
    </row>
    <row r="861" spans="1:6" x14ac:dyDescent="0.25">
      <c r="A861"/>
      <c r="B861"/>
      <c r="C861"/>
      <c r="D861"/>
      <c r="E861"/>
      <c r="F861"/>
    </row>
    <row r="862" spans="1:6" x14ac:dyDescent="0.25">
      <c r="A862"/>
      <c r="B862"/>
      <c r="C862"/>
      <c r="D862"/>
      <c r="E862"/>
      <c r="F862"/>
    </row>
    <row r="863" spans="1:6" x14ac:dyDescent="0.25">
      <c r="A863"/>
      <c r="B863"/>
      <c r="C863"/>
      <c r="D863"/>
      <c r="E863"/>
      <c r="F863"/>
    </row>
    <row r="864" spans="1:6" x14ac:dyDescent="0.25">
      <c r="A864"/>
      <c r="B864"/>
      <c r="C864"/>
      <c r="D864"/>
      <c r="E864"/>
      <c r="F864"/>
    </row>
    <row r="865" spans="1:6" x14ac:dyDescent="0.25">
      <c r="A865"/>
      <c r="B865"/>
      <c r="C865"/>
      <c r="D865"/>
      <c r="E865"/>
      <c r="F865"/>
    </row>
    <row r="866" spans="1:6" x14ac:dyDescent="0.25">
      <c r="A866"/>
      <c r="B866"/>
      <c r="C866"/>
      <c r="D866"/>
      <c r="E866"/>
      <c r="F866"/>
    </row>
    <row r="867" spans="1:6" x14ac:dyDescent="0.25">
      <c r="A867"/>
      <c r="B867"/>
      <c r="C867"/>
      <c r="D867"/>
      <c r="E867"/>
      <c r="F867"/>
    </row>
    <row r="868" spans="1:6" x14ac:dyDescent="0.25">
      <c r="A868"/>
      <c r="B868"/>
      <c r="C868"/>
      <c r="D868"/>
      <c r="E868"/>
      <c r="F868"/>
    </row>
    <row r="869" spans="1:6" x14ac:dyDescent="0.25">
      <c r="A869"/>
      <c r="B869"/>
      <c r="C869"/>
      <c r="D869"/>
      <c r="E869"/>
      <c r="F869"/>
    </row>
    <row r="870" spans="1:6" x14ac:dyDescent="0.25">
      <c r="A870"/>
      <c r="B870"/>
      <c r="C870"/>
      <c r="D870"/>
      <c r="E870"/>
      <c r="F870"/>
    </row>
    <row r="871" spans="1:6" x14ac:dyDescent="0.25">
      <c r="A871"/>
      <c r="B871"/>
      <c r="C871"/>
      <c r="D871"/>
      <c r="E871"/>
      <c r="F871"/>
    </row>
    <row r="872" spans="1:6" x14ac:dyDescent="0.25">
      <c r="A872"/>
      <c r="B872"/>
      <c r="C872"/>
      <c r="D872"/>
      <c r="E872"/>
      <c r="F872"/>
    </row>
    <row r="873" spans="1:6" x14ac:dyDescent="0.25">
      <c r="A873"/>
      <c r="B873"/>
      <c r="C873"/>
      <c r="D873"/>
      <c r="E873"/>
      <c r="F873"/>
    </row>
    <row r="874" spans="1:6" x14ac:dyDescent="0.25">
      <c r="A874"/>
      <c r="B874"/>
      <c r="C874"/>
      <c r="D874"/>
      <c r="E874"/>
      <c r="F874"/>
    </row>
    <row r="875" spans="1:6" x14ac:dyDescent="0.25">
      <c r="A875"/>
      <c r="B875"/>
      <c r="C875"/>
      <c r="D875"/>
      <c r="E875"/>
      <c r="F875"/>
    </row>
    <row r="876" spans="1:6" x14ac:dyDescent="0.25">
      <c r="A876"/>
      <c r="B876"/>
      <c r="C876"/>
      <c r="D876"/>
      <c r="E876"/>
      <c r="F876"/>
    </row>
    <row r="877" spans="1:6" x14ac:dyDescent="0.25">
      <c r="A877"/>
      <c r="B877"/>
      <c r="C877"/>
      <c r="D877"/>
      <c r="E877"/>
      <c r="F877"/>
    </row>
    <row r="878" spans="1:6" x14ac:dyDescent="0.25">
      <c r="A878"/>
      <c r="B878"/>
      <c r="C878"/>
      <c r="D878"/>
      <c r="E878"/>
      <c r="F878"/>
    </row>
    <row r="879" spans="1:6" x14ac:dyDescent="0.25">
      <c r="A879"/>
      <c r="B879"/>
      <c r="C879"/>
      <c r="D879"/>
      <c r="E879"/>
      <c r="F879"/>
    </row>
    <row r="880" spans="1:6" x14ac:dyDescent="0.25">
      <c r="A880"/>
      <c r="B880"/>
      <c r="C880"/>
      <c r="D880"/>
      <c r="E880"/>
      <c r="F880"/>
    </row>
    <row r="881" spans="1:6" x14ac:dyDescent="0.25">
      <c r="A881"/>
      <c r="B881"/>
      <c r="C881"/>
      <c r="D881"/>
      <c r="E881"/>
      <c r="F881"/>
    </row>
    <row r="882" spans="1:6" x14ac:dyDescent="0.25">
      <c r="A882"/>
      <c r="B882"/>
      <c r="C882"/>
      <c r="D882"/>
      <c r="E882"/>
      <c r="F882"/>
    </row>
    <row r="883" spans="1:6" x14ac:dyDescent="0.25">
      <c r="A883"/>
      <c r="B883"/>
      <c r="C883"/>
      <c r="D883"/>
      <c r="E883"/>
      <c r="F883"/>
    </row>
    <row r="884" spans="1:6" x14ac:dyDescent="0.25">
      <c r="A884"/>
      <c r="B884"/>
      <c r="C884"/>
      <c r="D884"/>
      <c r="E884"/>
      <c r="F884"/>
    </row>
    <row r="885" spans="1:6" x14ac:dyDescent="0.25">
      <c r="A885"/>
      <c r="B885"/>
      <c r="C885"/>
      <c r="D885"/>
      <c r="E885"/>
      <c r="F885"/>
    </row>
    <row r="886" spans="1:6" x14ac:dyDescent="0.25">
      <c r="A886"/>
      <c r="B886"/>
      <c r="C886"/>
      <c r="D886"/>
      <c r="E886"/>
      <c r="F886"/>
    </row>
    <row r="887" spans="1:6" x14ac:dyDescent="0.25">
      <c r="A887"/>
      <c r="B887"/>
      <c r="C887"/>
      <c r="D887"/>
      <c r="E887"/>
      <c r="F887"/>
    </row>
    <row r="888" spans="1:6" x14ac:dyDescent="0.25">
      <c r="A888"/>
      <c r="B888"/>
      <c r="C888"/>
      <c r="D888"/>
      <c r="E888"/>
      <c r="F888"/>
    </row>
    <row r="889" spans="1:6" x14ac:dyDescent="0.25">
      <c r="A889"/>
      <c r="B889"/>
      <c r="C889"/>
      <c r="D889"/>
      <c r="E889"/>
      <c r="F889"/>
    </row>
    <row r="890" spans="1:6" x14ac:dyDescent="0.25">
      <c r="A890"/>
      <c r="B890"/>
      <c r="C890"/>
      <c r="D890"/>
      <c r="E890"/>
      <c r="F890"/>
    </row>
    <row r="891" spans="1:6" x14ac:dyDescent="0.25">
      <c r="A891"/>
      <c r="B891"/>
      <c r="C891"/>
      <c r="D891"/>
      <c r="E891"/>
      <c r="F891"/>
    </row>
    <row r="892" spans="1:6" x14ac:dyDescent="0.25">
      <c r="A892"/>
      <c r="B892"/>
      <c r="C892"/>
      <c r="D892"/>
      <c r="E892"/>
      <c r="F892"/>
    </row>
    <row r="893" spans="1:6" x14ac:dyDescent="0.25">
      <c r="A893"/>
      <c r="B893"/>
      <c r="C893"/>
      <c r="D893"/>
      <c r="E893"/>
      <c r="F893"/>
    </row>
    <row r="894" spans="1:6" x14ac:dyDescent="0.25">
      <c r="A894"/>
      <c r="B894"/>
      <c r="C894"/>
      <c r="D894"/>
      <c r="E894"/>
      <c r="F894"/>
    </row>
    <row r="895" spans="1:6" x14ac:dyDescent="0.25">
      <c r="A895"/>
      <c r="B895"/>
      <c r="C895"/>
      <c r="D895"/>
      <c r="E895"/>
      <c r="F895"/>
    </row>
    <row r="896" spans="1:6" x14ac:dyDescent="0.25">
      <c r="A896"/>
      <c r="B896"/>
      <c r="C896"/>
      <c r="D896"/>
      <c r="E896"/>
      <c r="F896"/>
    </row>
    <row r="897" spans="1:6" x14ac:dyDescent="0.25">
      <c r="A897"/>
      <c r="B897"/>
      <c r="C897"/>
      <c r="D897"/>
      <c r="E897"/>
      <c r="F897"/>
    </row>
    <row r="898" spans="1:6" x14ac:dyDescent="0.25">
      <c r="A898"/>
      <c r="B898"/>
      <c r="C898"/>
      <c r="D898"/>
      <c r="E898"/>
      <c r="F898"/>
    </row>
    <row r="899" spans="1:6" x14ac:dyDescent="0.25">
      <c r="A899"/>
      <c r="B899"/>
      <c r="C899"/>
      <c r="D899"/>
      <c r="E899"/>
      <c r="F899"/>
    </row>
    <row r="900" spans="1:6" x14ac:dyDescent="0.25">
      <c r="A900"/>
      <c r="B900"/>
      <c r="C900"/>
      <c r="D900"/>
      <c r="E900"/>
      <c r="F900"/>
    </row>
    <row r="901" spans="1:6" x14ac:dyDescent="0.25">
      <c r="A901"/>
      <c r="B901"/>
      <c r="C901"/>
      <c r="D901"/>
      <c r="E901"/>
      <c r="F901"/>
    </row>
    <row r="902" spans="1:6" x14ac:dyDescent="0.25">
      <c r="A902"/>
      <c r="B902"/>
      <c r="C902"/>
      <c r="D902"/>
      <c r="E902"/>
      <c r="F902"/>
    </row>
    <row r="903" spans="1:6" x14ac:dyDescent="0.25">
      <c r="A903"/>
      <c r="B903"/>
      <c r="C903"/>
      <c r="D903"/>
      <c r="E903"/>
      <c r="F903"/>
    </row>
    <row r="904" spans="1:6" x14ac:dyDescent="0.25">
      <c r="A904"/>
      <c r="B904"/>
      <c r="C904"/>
      <c r="D904"/>
      <c r="E904"/>
      <c r="F904"/>
    </row>
    <row r="905" spans="1:6" x14ac:dyDescent="0.25">
      <c r="A905"/>
      <c r="B905"/>
      <c r="C905"/>
      <c r="D905"/>
      <c r="E905"/>
      <c r="F905"/>
    </row>
    <row r="906" spans="1:6" x14ac:dyDescent="0.25">
      <c r="A906"/>
      <c r="B906"/>
      <c r="C906"/>
      <c r="D906"/>
      <c r="E906"/>
      <c r="F906"/>
    </row>
    <row r="907" spans="1:6" x14ac:dyDescent="0.25">
      <c r="A907"/>
      <c r="B907"/>
      <c r="C907"/>
      <c r="D907"/>
      <c r="E907"/>
      <c r="F907"/>
    </row>
    <row r="908" spans="1:6" x14ac:dyDescent="0.25">
      <c r="A908"/>
      <c r="B908"/>
      <c r="C908"/>
      <c r="D908"/>
      <c r="E908"/>
      <c r="F908"/>
    </row>
    <row r="909" spans="1:6" x14ac:dyDescent="0.25">
      <c r="A909"/>
      <c r="B909"/>
      <c r="C909"/>
      <c r="D909"/>
      <c r="E909"/>
      <c r="F909"/>
    </row>
    <row r="910" spans="1:6" x14ac:dyDescent="0.25">
      <c r="A910"/>
      <c r="B910"/>
      <c r="C910"/>
      <c r="D910"/>
      <c r="E910"/>
      <c r="F910"/>
    </row>
    <row r="911" spans="1:6" x14ac:dyDescent="0.25">
      <c r="A911"/>
      <c r="B911"/>
      <c r="C911"/>
      <c r="D911"/>
      <c r="E911"/>
      <c r="F911"/>
    </row>
    <row r="912" spans="1:6" x14ac:dyDescent="0.25">
      <c r="A912"/>
      <c r="B912"/>
      <c r="C912"/>
      <c r="D912"/>
      <c r="E912"/>
      <c r="F912"/>
    </row>
    <row r="913" spans="1:6" x14ac:dyDescent="0.25">
      <c r="A913"/>
      <c r="B913"/>
      <c r="C913"/>
      <c r="D913"/>
      <c r="E913"/>
      <c r="F913"/>
    </row>
    <row r="914" spans="1:6" x14ac:dyDescent="0.25">
      <c r="A914"/>
      <c r="B914"/>
      <c r="C914"/>
      <c r="D914"/>
      <c r="E914"/>
      <c r="F914"/>
    </row>
    <row r="915" spans="1:6" x14ac:dyDescent="0.25">
      <c r="A915"/>
      <c r="B915"/>
      <c r="C915"/>
      <c r="D915"/>
      <c r="E915"/>
      <c r="F915"/>
    </row>
    <row r="916" spans="1:6" x14ac:dyDescent="0.25">
      <c r="A916"/>
      <c r="B916"/>
      <c r="C916"/>
      <c r="D916"/>
      <c r="E916"/>
      <c r="F916"/>
    </row>
    <row r="917" spans="1:6" x14ac:dyDescent="0.25">
      <c r="A917"/>
      <c r="B917"/>
      <c r="C917"/>
      <c r="D917"/>
      <c r="E917"/>
      <c r="F917"/>
    </row>
    <row r="918" spans="1:6" x14ac:dyDescent="0.25">
      <c r="A918"/>
      <c r="B918"/>
      <c r="C918"/>
      <c r="D918"/>
      <c r="E918"/>
      <c r="F918"/>
    </row>
    <row r="919" spans="1:6" x14ac:dyDescent="0.25">
      <c r="A919"/>
      <c r="B919"/>
      <c r="C919"/>
      <c r="D919"/>
      <c r="E919"/>
      <c r="F919"/>
    </row>
    <row r="920" spans="1:6" x14ac:dyDescent="0.25">
      <c r="A920"/>
      <c r="B920"/>
      <c r="C920"/>
      <c r="D920"/>
      <c r="E920"/>
      <c r="F920"/>
    </row>
    <row r="921" spans="1:6" x14ac:dyDescent="0.25">
      <c r="A921"/>
      <c r="B921"/>
      <c r="C921"/>
      <c r="D921"/>
      <c r="E921"/>
      <c r="F921"/>
    </row>
    <row r="922" spans="1:6" x14ac:dyDescent="0.25">
      <c r="A922"/>
      <c r="B922"/>
      <c r="C922"/>
      <c r="D922"/>
      <c r="E922"/>
      <c r="F922"/>
    </row>
    <row r="923" spans="1:6" x14ac:dyDescent="0.25">
      <c r="A923"/>
      <c r="B923"/>
      <c r="C923"/>
      <c r="D923"/>
      <c r="E923"/>
      <c r="F923"/>
    </row>
    <row r="924" spans="1:6" x14ac:dyDescent="0.25">
      <c r="A924"/>
      <c r="B924"/>
      <c r="C924"/>
      <c r="D924"/>
      <c r="E924"/>
      <c r="F924"/>
    </row>
    <row r="925" spans="1:6" x14ac:dyDescent="0.25">
      <c r="A925"/>
      <c r="B925"/>
      <c r="C925"/>
      <c r="D925"/>
      <c r="E925"/>
      <c r="F925"/>
    </row>
    <row r="926" spans="1:6" x14ac:dyDescent="0.25">
      <c r="A926"/>
      <c r="B926"/>
      <c r="C926"/>
      <c r="D926"/>
      <c r="E926"/>
      <c r="F926"/>
    </row>
    <row r="927" spans="1:6" x14ac:dyDescent="0.25">
      <c r="A927"/>
      <c r="B927"/>
      <c r="C927"/>
      <c r="D927"/>
      <c r="E927"/>
      <c r="F927"/>
    </row>
    <row r="928" spans="1:6" x14ac:dyDescent="0.25">
      <c r="A928"/>
      <c r="B928"/>
      <c r="C928"/>
      <c r="D928"/>
      <c r="E928"/>
      <c r="F928"/>
    </row>
    <row r="929" spans="1:6" x14ac:dyDescent="0.25">
      <c r="A929"/>
      <c r="B929"/>
      <c r="C929"/>
      <c r="D929"/>
      <c r="E929"/>
      <c r="F929"/>
    </row>
    <row r="930" spans="1:6" x14ac:dyDescent="0.25">
      <c r="A930"/>
      <c r="B930"/>
      <c r="C930"/>
      <c r="D930"/>
      <c r="E930"/>
      <c r="F930"/>
    </row>
    <row r="931" spans="1:6" x14ac:dyDescent="0.25">
      <c r="A931"/>
      <c r="B931"/>
      <c r="C931"/>
      <c r="D931"/>
      <c r="E931"/>
      <c r="F931"/>
    </row>
    <row r="932" spans="1:6" x14ac:dyDescent="0.25">
      <c r="A932"/>
      <c r="B932"/>
      <c r="C932"/>
      <c r="D932"/>
      <c r="E932"/>
      <c r="F932"/>
    </row>
    <row r="933" spans="1:6" x14ac:dyDescent="0.25">
      <c r="A933"/>
      <c r="B933"/>
      <c r="C933"/>
      <c r="D933"/>
      <c r="E933"/>
      <c r="F933"/>
    </row>
    <row r="934" spans="1:6" x14ac:dyDescent="0.25">
      <c r="A934"/>
      <c r="B934"/>
      <c r="C934"/>
      <c r="D934"/>
      <c r="E934"/>
      <c r="F934"/>
    </row>
    <row r="935" spans="1:6" x14ac:dyDescent="0.25">
      <c r="A935"/>
      <c r="B935"/>
      <c r="C935"/>
      <c r="D935"/>
      <c r="E935"/>
      <c r="F935"/>
    </row>
  </sheetData>
  <autoFilter ref="A186:AE551" xr:uid="{00000000-0009-0000-0000-000005000000}"/>
  <pageMargins left="0.7" right="0.7" top="0.75" bottom="0.75" header="0.3" footer="0.3"/>
  <pageSetup paperSize="9" orientation="portrait" r:id="rId4"/>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Z249"/>
  <sheetViews>
    <sheetView zoomScale="106" zoomScaleNormal="106" workbookViewId="0">
      <selection activeCell="J22" sqref="J22"/>
    </sheetView>
  </sheetViews>
  <sheetFormatPr defaultColWidth="9.140625" defaultRowHeight="15" x14ac:dyDescent="0.25"/>
  <cols>
    <col min="1" max="1" width="14.5703125" style="121" bestFit="1" customWidth="1"/>
    <col min="2" max="2" width="10.85546875" style="121" bestFit="1" customWidth="1"/>
    <col min="3" max="3" width="9.28515625" style="121" bestFit="1" customWidth="1"/>
    <col min="4" max="16" width="11.140625" style="121" bestFit="1" customWidth="1"/>
    <col min="17" max="17" width="11.5703125" style="121" bestFit="1" customWidth="1"/>
    <col min="18" max="18" width="11.140625" style="121" bestFit="1" customWidth="1"/>
    <col min="19" max="20" width="11.5703125" style="121" bestFit="1" customWidth="1"/>
    <col min="21" max="21" width="12.28515625" style="121" bestFit="1" customWidth="1"/>
    <col min="22" max="22" width="15.28515625" style="121" bestFit="1" customWidth="1"/>
    <col min="23" max="23" width="13.28515625" style="121" bestFit="1" customWidth="1"/>
    <col min="24" max="24" width="14.7109375" style="121" bestFit="1" customWidth="1"/>
    <col min="25" max="25" width="12.5703125" style="121" bestFit="1" customWidth="1"/>
    <col min="26" max="26" width="8.85546875" style="121" bestFit="1" customWidth="1"/>
    <col min="27" max="31" width="11.140625" style="121" bestFit="1" customWidth="1"/>
    <col min="32" max="32" width="16.5703125" style="121" bestFit="1" customWidth="1"/>
    <col min="33" max="33" width="16.140625" style="121" bestFit="1" customWidth="1"/>
    <col min="34" max="34" width="15.140625" style="121" bestFit="1" customWidth="1"/>
    <col min="35" max="37" width="15.28515625" style="121" bestFit="1" customWidth="1"/>
    <col min="38" max="39" width="14.28515625" style="121" bestFit="1" customWidth="1"/>
    <col min="40" max="40" width="8" style="121" bestFit="1" customWidth="1"/>
    <col min="41" max="41" width="5.85546875" style="121" bestFit="1" customWidth="1"/>
    <col min="42" max="42" width="6.28515625" style="121" bestFit="1" customWidth="1"/>
    <col min="43" max="43" width="7.28515625" style="121" bestFit="1" customWidth="1"/>
    <col min="44" max="44" width="6.42578125" style="121" bestFit="1" customWidth="1"/>
    <col min="45" max="45" width="7.42578125" style="121" bestFit="1" customWidth="1"/>
    <col min="46" max="46" width="8.140625" style="121" bestFit="1" customWidth="1"/>
    <col min="47" max="47" width="6.42578125" style="121" bestFit="1" customWidth="1"/>
    <col min="48" max="48" width="9.140625" style="121"/>
    <col min="49" max="53" width="5.85546875" style="121" bestFit="1" customWidth="1"/>
    <col min="54" max="16384" width="9.140625" style="121"/>
  </cols>
  <sheetData>
    <row r="1" spans="1:40" x14ac:dyDescent="0.25">
      <c r="A1" s="77" t="s">
        <v>0</v>
      </c>
      <c r="B1" s="77" t="s">
        <v>1</v>
      </c>
      <c r="C1" s="77" t="s">
        <v>2</v>
      </c>
      <c r="D1" s="77" t="s">
        <v>81</v>
      </c>
      <c r="E1" s="77" t="s">
        <v>156</v>
      </c>
      <c r="F1" s="77" t="s">
        <v>157</v>
      </c>
      <c r="G1" s="77" t="s">
        <v>158</v>
      </c>
      <c r="H1" s="77" t="s">
        <v>159</v>
      </c>
      <c r="I1" s="77" t="s">
        <v>160</v>
      </c>
      <c r="J1" s="77" t="s">
        <v>161</v>
      </c>
      <c r="K1" s="77" t="s">
        <v>162</v>
      </c>
      <c r="L1" s="77" t="s">
        <v>163</v>
      </c>
      <c r="M1" s="77" t="s">
        <v>164</v>
      </c>
      <c r="N1" s="77" t="s">
        <v>165</v>
      </c>
      <c r="O1" s="77" t="s">
        <v>166</v>
      </c>
      <c r="P1" s="77" t="s">
        <v>167</v>
      </c>
      <c r="Q1" s="77" t="s">
        <v>168</v>
      </c>
      <c r="R1" s="77" t="s">
        <v>169</v>
      </c>
      <c r="S1" s="77" t="s">
        <v>170</v>
      </c>
      <c r="T1" s="77" t="s">
        <v>171</v>
      </c>
      <c r="U1" s="77" t="s">
        <v>172</v>
      </c>
      <c r="V1" s="77" t="s">
        <v>173</v>
      </c>
      <c r="W1" s="77" t="s">
        <v>174</v>
      </c>
      <c r="X1" s="77" t="s">
        <v>175</v>
      </c>
      <c r="Y1" s="77" t="s">
        <v>176</v>
      </c>
      <c r="Z1" s="77" t="s">
        <v>177</v>
      </c>
      <c r="AA1" s="77" t="s">
        <v>178</v>
      </c>
      <c r="AB1" s="77" t="s">
        <v>179</v>
      </c>
      <c r="AC1" s="77" t="s">
        <v>180</v>
      </c>
      <c r="AD1" s="77" t="s">
        <v>181</v>
      </c>
      <c r="AE1" s="77" t="s">
        <v>182</v>
      </c>
      <c r="AF1" s="77" t="s">
        <v>183</v>
      </c>
      <c r="AG1" s="77" t="s">
        <v>184</v>
      </c>
      <c r="AH1" s="77" t="s">
        <v>185</v>
      </c>
      <c r="AI1" s="77" t="s">
        <v>271</v>
      </c>
      <c r="AJ1" s="77" t="s">
        <v>272</v>
      </c>
      <c r="AK1" s="77" t="s">
        <v>273</v>
      </c>
      <c r="AL1" s="77" t="s">
        <v>274</v>
      </c>
      <c r="AM1" s="77" t="s">
        <v>275</v>
      </c>
      <c r="AN1" s="77" t="s">
        <v>276</v>
      </c>
    </row>
    <row r="2" spans="1:40" x14ac:dyDescent="0.25">
      <c r="A2" s="41">
        <v>9001</v>
      </c>
      <c r="B2" s="41" t="s">
        <v>23</v>
      </c>
      <c r="C2" s="41">
        <v>1</v>
      </c>
      <c r="D2" s="118">
        <v>43640</v>
      </c>
      <c r="E2" s="118">
        <v>43642</v>
      </c>
      <c r="F2" s="118">
        <v>43644</v>
      </c>
      <c r="G2" s="118">
        <v>43651</v>
      </c>
      <c r="H2" s="118">
        <v>43658</v>
      </c>
      <c r="I2" s="118">
        <v>43659</v>
      </c>
      <c r="J2" s="118">
        <v>43662</v>
      </c>
      <c r="K2" s="118">
        <v>43668</v>
      </c>
      <c r="L2" s="118">
        <v>43671</v>
      </c>
      <c r="M2" s="118">
        <v>43677</v>
      </c>
      <c r="N2" s="118">
        <v>43698</v>
      </c>
      <c r="O2" s="118"/>
      <c r="P2" s="118"/>
      <c r="Q2" s="118"/>
      <c r="R2" s="118"/>
      <c r="S2" s="118">
        <v>43678</v>
      </c>
      <c r="T2" s="118"/>
      <c r="U2" s="118">
        <v>43677</v>
      </c>
      <c r="V2" s="118">
        <v>43679</v>
      </c>
      <c r="W2" s="118">
        <v>43686</v>
      </c>
      <c r="X2" s="118"/>
      <c r="Y2" s="118"/>
      <c r="Z2" s="118"/>
      <c r="AA2" s="118">
        <v>43679</v>
      </c>
      <c r="AB2" s="118">
        <v>43686</v>
      </c>
      <c r="AC2" s="118"/>
      <c r="AD2" s="118">
        <v>43698</v>
      </c>
      <c r="AE2" s="118">
        <v>43698</v>
      </c>
      <c r="AF2" s="86">
        <v>8</v>
      </c>
      <c r="AG2" s="118">
        <v>43702</v>
      </c>
      <c r="AH2" s="118">
        <v>43708</v>
      </c>
      <c r="AI2" s="118"/>
      <c r="AJ2" s="118">
        <v>43708</v>
      </c>
      <c r="AK2" s="118"/>
      <c r="AL2" s="118"/>
      <c r="AM2" s="41"/>
      <c r="AN2" s="41"/>
    </row>
    <row r="3" spans="1:40" x14ac:dyDescent="0.25">
      <c r="A3" s="41">
        <v>9001</v>
      </c>
      <c r="B3" s="41" t="s">
        <v>23</v>
      </c>
      <c r="C3" s="41">
        <v>2</v>
      </c>
      <c r="D3" s="118">
        <v>43640</v>
      </c>
      <c r="E3" s="118">
        <v>43642</v>
      </c>
      <c r="F3" s="118">
        <v>43644</v>
      </c>
      <c r="G3" s="118">
        <v>43651</v>
      </c>
      <c r="H3" s="118">
        <v>43658</v>
      </c>
      <c r="I3" s="118">
        <v>43662</v>
      </c>
      <c r="J3" s="118">
        <v>43664</v>
      </c>
      <c r="K3" s="118">
        <v>43668</v>
      </c>
      <c r="L3" s="118">
        <v>43672</v>
      </c>
      <c r="M3" s="118">
        <v>43673</v>
      </c>
      <c r="N3" s="118">
        <v>43688</v>
      </c>
      <c r="O3" s="118">
        <v>43690</v>
      </c>
      <c r="P3" s="118"/>
      <c r="Q3" s="118"/>
      <c r="R3" s="118"/>
      <c r="S3" s="118">
        <v>43676</v>
      </c>
      <c r="T3" s="118"/>
      <c r="U3" s="118">
        <v>43677</v>
      </c>
      <c r="V3" s="118">
        <v>43679</v>
      </c>
      <c r="W3" s="118">
        <v>43682</v>
      </c>
      <c r="X3" s="118">
        <v>43686</v>
      </c>
      <c r="Y3" s="118"/>
      <c r="Z3" s="118"/>
      <c r="AA3" s="118">
        <v>43679</v>
      </c>
      <c r="AB3" s="118">
        <v>43684</v>
      </c>
      <c r="AC3" s="118"/>
      <c r="AD3" s="118">
        <v>43687</v>
      </c>
      <c r="AE3" s="118">
        <v>43688</v>
      </c>
      <c r="AF3" s="86">
        <v>9</v>
      </c>
      <c r="AG3" s="118">
        <v>43699</v>
      </c>
      <c r="AH3" s="118">
        <v>43708</v>
      </c>
      <c r="AI3" s="118"/>
      <c r="AJ3" s="118"/>
      <c r="AK3" s="118" t="s">
        <v>277</v>
      </c>
      <c r="AL3" s="118"/>
      <c r="AM3" s="41"/>
      <c r="AN3" s="41"/>
    </row>
    <row r="4" spans="1:40" x14ac:dyDescent="0.25">
      <c r="A4" s="41">
        <v>9001</v>
      </c>
      <c r="B4" s="41" t="s">
        <v>23</v>
      </c>
      <c r="C4" s="41">
        <v>3</v>
      </c>
      <c r="D4" s="118">
        <v>43640</v>
      </c>
      <c r="E4" s="118">
        <v>43642</v>
      </c>
      <c r="F4" s="118">
        <v>43644</v>
      </c>
      <c r="G4" s="118">
        <v>43651</v>
      </c>
      <c r="H4" s="118">
        <v>43658</v>
      </c>
      <c r="I4" s="118">
        <v>43660</v>
      </c>
      <c r="J4" s="118">
        <v>43664</v>
      </c>
      <c r="K4" s="118">
        <v>43668</v>
      </c>
      <c r="L4" s="118">
        <v>43671</v>
      </c>
      <c r="M4" s="118">
        <v>43314</v>
      </c>
      <c r="N4" s="118">
        <v>43690</v>
      </c>
      <c r="O4" s="118"/>
      <c r="P4" s="118"/>
      <c r="Q4" s="118"/>
      <c r="R4" s="118"/>
      <c r="S4" s="118">
        <v>43674</v>
      </c>
      <c r="T4" s="118"/>
      <c r="U4" s="118">
        <v>43677</v>
      </c>
      <c r="V4" s="118">
        <v>43682</v>
      </c>
      <c r="W4" s="118">
        <v>43686</v>
      </c>
      <c r="X4" s="118"/>
      <c r="Y4" s="118"/>
      <c r="Z4" s="118"/>
      <c r="AA4" s="118">
        <v>43679</v>
      </c>
      <c r="AB4" s="118">
        <v>43682</v>
      </c>
      <c r="AC4" s="118">
        <v>43684</v>
      </c>
      <c r="AD4" s="118">
        <v>43685</v>
      </c>
      <c r="AE4" s="118">
        <v>43686</v>
      </c>
      <c r="AF4" s="86">
        <v>8</v>
      </c>
      <c r="AG4" s="118">
        <v>43698</v>
      </c>
      <c r="AH4" s="118">
        <v>43708</v>
      </c>
      <c r="AI4" s="118"/>
      <c r="AJ4" s="118"/>
      <c r="AK4" s="118"/>
      <c r="AL4" s="118" t="s">
        <v>277</v>
      </c>
      <c r="AM4" s="41"/>
      <c r="AN4" s="41"/>
    </row>
    <row r="5" spans="1:40" x14ac:dyDescent="0.25">
      <c r="A5" s="41">
        <v>9001</v>
      </c>
      <c r="B5" s="41" t="s">
        <v>23</v>
      </c>
      <c r="C5" s="41">
        <v>4</v>
      </c>
      <c r="D5" s="118">
        <v>43640</v>
      </c>
      <c r="E5" s="118">
        <v>43642</v>
      </c>
      <c r="F5" s="118">
        <v>43644</v>
      </c>
      <c r="G5" s="118">
        <v>43651</v>
      </c>
      <c r="H5" s="118">
        <v>43654</v>
      </c>
      <c r="I5" s="118">
        <v>43658</v>
      </c>
      <c r="J5" s="118">
        <v>43662</v>
      </c>
      <c r="K5" s="118">
        <v>43664</v>
      </c>
      <c r="L5" s="118">
        <v>43668</v>
      </c>
      <c r="M5" s="118">
        <v>43671</v>
      </c>
      <c r="N5" s="118">
        <v>43673</v>
      </c>
      <c r="O5" s="118">
        <v>43677</v>
      </c>
      <c r="P5" s="118">
        <v>43688</v>
      </c>
      <c r="Q5" s="118"/>
      <c r="R5" s="118"/>
      <c r="S5" s="118">
        <v>43674</v>
      </c>
      <c r="T5" s="118"/>
      <c r="U5" s="118"/>
      <c r="V5" s="118">
        <v>43679</v>
      </c>
      <c r="W5" s="118">
        <v>43677</v>
      </c>
      <c r="X5" s="118">
        <v>43686</v>
      </c>
      <c r="Y5" s="118"/>
      <c r="Z5" s="118"/>
      <c r="AA5" s="118"/>
      <c r="AB5" s="118">
        <v>43679</v>
      </c>
      <c r="AC5" s="118">
        <v>43684</v>
      </c>
      <c r="AD5" s="118">
        <v>43685</v>
      </c>
      <c r="AE5" s="118">
        <v>43686</v>
      </c>
      <c r="AF5" s="86">
        <v>10</v>
      </c>
      <c r="AG5" s="118">
        <v>43696</v>
      </c>
      <c r="AH5" s="118">
        <v>43708</v>
      </c>
      <c r="AI5" s="118">
        <v>43691</v>
      </c>
      <c r="AJ5" s="118">
        <v>43698</v>
      </c>
      <c r="AK5" s="118"/>
      <c r="AL5" s="118" t="s">
        <v>277</v>
      </c>
      <c r="AM5" s="41"/>
      <c r="AN5" s="41"/>
    </row>
    <row r="6" spans="1:40" x14ac:dyDescent="0.25">
      <c r="A6" s="41">
        <v>9001</v>
      </c>
      <c r="B6" s="41" t="s">
        <v>23</v>
      </c>
      <c r="C6" s="41">
        <v>5</v>
      </c>
      <c r="D6" s="118">
        <v>43640</v>
      </c>
      <c r="E6" s="118">
        <v>43642</v>
      </c>
      <c r="F6" s="118">
        <v>43644</v>
      </c>
      <c r="G6" s="118">
        <v>43651</v>
      </c>
      <c r="H6" s="118">
        <v>43658</v>
      </c>
      <c r="I6" s="118">
        <v>43660</v>
      </c>
      <c r="J6" s="118">
        <v>43664</v>
      </c>
      <c r="K6" s="118">
        <v>43668</v>
      </c>
      <c r="L6" s="118">
        <v>43671</v>
      </c>
      <c r="M6" s="118">
        <v>43673</v>
      </c>
      <c r="N6" s="118">
        <v>43688</v>
      </c>
      <c r="O6" s="118">
        <v>43690</v>
      </c>
      <c r="P6" s="118"/>
      <c r="Q6" s="118"/>
      <c r="R6" s="118"/>
      <c r="S6" s="118">
        <v>43675</v>
      </c>
      <c r="T6" s="118"/>
      <c r="U6" s="118">
        <v>43677</v>
      </c>
      <c r="V6" s="118">
        <v>43679</v>
      </c>
      <c r="W6" s="118">
        <v>43682</v>
      </c>
      <c r="X6" s="118">
        <v>43686</v>
      </c>
      <c r="Y6" s="118"/>
      <c r="Z6" s="118"/>
      <c r="AA6" s="118">
        <v>43679</v>
      </c>
      <c r="AB6" s="118">
        <v>43684</v>
      </c>
      <c r="AC6" s="118">
        <v>43685</v>
      </c>
      <c r="AD6" s="118">
        <v>43685</v>
      </c>
      <c r="AE6" s="118">
        <v>43686</v>
      </c>
      <c r="AF6" s="86">
        <v>9</v>
      </c>
      <c r="AG6" s="118">
        <v>43699</v>
      </c>
      <c r="AH6" s="118">
        <v>43708</v>
      </c>
      <c r="AI6" s="118"/>
      <c r="AJ6" s="118"/>
      <c r="AK6" s="118"/>
      <c r="AL6" s="118"/>
      <c r="AM6" s="41"/>
      <c r="AN6" s="41"/>
    </row>
    <row r="7" spans="1:40" x14ac:dyDescent="0.25">
      <c r="A7" s="41">
        <v>9002</v>
      </c>
      <c r="B7" s="41" t="s">
        <v>28</v>
      </c>
      <c r="C7" s="41">
        <v>1</v>
      </c>
      <c r="D7" s="118">
        <v>43640</v>
      </c>
      <c r="E7" s="118">
        <v>43642</v>
      </c>
      <c r="F7" s="118">
        <v>43644</v>
      </c>
      <c r="G7" s="118">
        <v>43651</v>
      </c>
      <c r="H7" s="118">
        <v>43658</v>
      </c>
      <c r="I7" s="118">
        <v>43659</v>
      </c>
      <c r="J7" s="118">
        <v>43664</v>
      </c>
      <c r="K7" s="118">
        <v>43668</v>
      </c>
      <c r="L7" s="118">
        <v>43673</v>
      </c>
      <c r="M7" s="118">
        <v>43677</v>
      </c>
      <c r="N7" s="118">
        <v>43686</v>
      </c>
      <c r="O7" s="118">
        <v>43688</v>
      </c>
      <c r="P7" s="118"/>
      <c r="Q7" s="118"/>
      <c r="R7" s="118"/>
      <c r="S7" s="118">
        <v>43676</v>
      </c>
      <c r="T7" s="118">
        <v>43677</v>
      </c>
      <c r="U7" s="118"/>
      <c r="V7" s="118">
        <v>43679</v>
      </c>
      <c r="W7" s="118">
        <v>43686</v>
      </c>
      <c r="X7" s="118"/>
      <c r="Y7" s="118"/>
      <c r="Z7" s="118"/>
      <c r="AA7" s="118">
        <v>43679</v>
      </c>
      <c r="AB7" s="118">
        <v>43682</v>
      </c>
      <c r="AC7" s="118">
        <v>43684</v>
      </c>
      <c r="AD7" s="118">
        <v>43685</v>
      </c>
      <c r="AE7" s="118">
        <v>43686</v>
      </c>
      <c r="AF7" s="86">
        <v>9</v>
      </c>
      <c r="AG7" s="118">
        <v>43699</v>
      </c>
      <c r="AH7" s="118">
        <v>43711</v>
      </c>
      <c r="AI7" s="118">
        <v>43689</v>
      </c>
      <c r="AJ7" s="118"/>
      <c r="AK7" s="118"/>
      <c r="AL7" s="118"/>
      <c r="AM7" s="41"/>
      <c r="AN7" s="41"/>
    </row>
    <row r="8" spans="1:40" x14ac:dyDescent="0.25">
      <c r="A8" s="41">
        <v>9002</v>
      </c>
      <c r="B8" s="41" t="s">
        <v>28</v>
      </c>
      <c r="C8" s="41">
        <v>2</v>
      </c>
      <c r="D8" s="118">
        <v>43640</v>
      </c>
      <c r="E8" s="118">
        <v>43642</v>
      </c>
      <c r="F8" s="118">
        <v>43644</v>
      </c>
      <c r="G8" s="118">
        <v>43651</v>
      </c>
      <c r="H8" s="118">
        <v>43658</v>
      </c>
      <c r="I8" s="118">
        <v>43659</v>
      </c>
      <c r="J8" s="118">
        <v>43664</v>
      </c>
      <c r="K8" s="118">
        <v>43668</v>
      </c>
      <c r="L8" s="118">
        <v>43671</v>
      </c>
      <c r="M8" s="118">
        <v>43677</v>
      </c>
      <c r="N8" s="118">
        <v>43686</v>
      </c>
      <c r="O8" s="118">
        <v>43688</v>
      </c>
      <c r="P8" s="118"/>
      <c r="Q8" s="118"/>
      <c r="R8" s="118"/>
      <c r="S8" s="118">
        <v>43677</v>
      </c>
      <c r="T8" s="118"/>
      <c r="U8" s="118">
        <v>43677</v>
      </c>
      <c r="V8" s="118">
        <v>43682</v>
      </c>
      <c r="W8" s="118">
        <v>43686</v>
      </c>
      <c r="X8" s="118"/>
      <c r="Y8" s="118"/>
      <c r="Z8" s="118"/>
      <c r="AA8" s="118"/>
      <c r="AB8" s="118">
        <v>43679</v>
      </c>
      <c r="AC8" s="118">
        <v>43682</v>
      </c>
      <c r="AD8" s="118">
        <v>43683</v>
      </c>
      <c r="AE8" s="118">
        <v>43684</v>
      </c>
      <c r="AF8" s="86">
        <v>9</v>
      </c>
      <c r="AG8" s="118">
        <v>43700</v>
      </c>
      <c r="AH8" s="118">
        <v>43703</v>
      </c>
      <c r="AI8" s="118"/>
      <c r="AJ8" s="118">
        <v>43691</v>
      </c>
      <c r="AK8" s="118">
        <v>43691</v>
      </c>
      <c r="AL8" s="118"/>
      <c r="AM8" s="41"/>
      <c r="AN8" s="41"/>
    </row>
    <row r="9" spans="1:40" x14ac:dyDescent="0.25">
      <c r="A9" s="41">
        <v>9002</v>
      </c>
      <c r="B9" s="41" t="s">
        <v>28</v>
      </c>
      <c r="C9" s="41">
        <v>3</v>
      </c>
      <c r="D9" s="118">
        <v>43640</v>
      </c>
      <c r="E9" s="118">
        <v>43642</v>
      </c>
      <c r="F9" s="118">
        <v>43644</v>
      </c>
      <c r="G9" s="118">
        <v>43651</v>
      </c>
      <c r="H9" s="118">
        <v>43658</v>
      </c>
      <c r="I9" s="118">
        <v>43660</v>
      </c>
      <c r="J9" s="118">
        <v>43662</v>
      </c>
      <c r="K9" s="118">
        <v>43668</v>
      </c>
      <c r="L9" s="118">
        <v>43671</v>
      </c>
      <c r="M9" s="118">
        <v>43673</v>
      </c>
      <c r="N9" s="118">
        <v>43675</v>
      </c>
      <c r="O9" s="118">
        <v>43677</v>
      </c>
      <c r="P9" s="118">
        <v>43682</v>
      </c>
      <c r="Q9" s="118"/>
      <c r="R9" s="118"/>
      <c r="S9" s="118">
        <v>43675</v>
      </c>
      <c r="T9" s="118">
        <v>43677</v>
      </c>
      <c r="U9" s="118">
        <v>43679</v>
      </c>
      <c r="V9" s="118">
        <v>43682</v>
      </c>
      <c r="W9" s="118">
        <v>43686</v>
      </c>
      <c r="X9" s="118"/>
      <c r="Y9" s="118"/>
      <c r="Z9" s="118"/>
      <c r="AA9" s="118">
        <v>43679</v>
      </c>
      <c r="AB9" s="118">
        <v>43682</v>
      </c>
      <c r="AC9" s="118">
        <v>43684</v>
      </c>
      <c r="AD9" s="118">
        <v>43685</v>
      </c>
      <c r="AE9" s="118">
        <v>43686</v>
      </c>
      <c r="AF9" s="86">
        <v>10</v>
      </c>
      <c r="AG9" s="119">
        <v>43698</v>
      </c>
      <c r="AH9" s="118">
        <v>43703</v>
      </c>
      <c r="AI9" s="118">
        <v>43691</v>
      </c>
      <c r="AJ9" s="118"/>
      <c r="AK9" s="118"/>
      <c r="AL9" s="118"/>
      <c r="AM9" s="41"/>
      <c r="AN9" s="41"/>
    </row>
    <row r="10" spans="1:40" x14ac:dyDescent="0.25">
      <c r="A10" s="41">
        <v>9002</v>
      </c>
      <c r="B10" s="41" t="s">
        <v>28</v>
      </c>
      <c r="C10" s="41">
        <v>4</v>
      </c>
      <c r="D10" s="118">
        <v>43640</v>
      </c>
      <c r="E10" s="118">
        <v>43642</v>
      </c>
      <c r="F10" s="118">
        <v>43644</v>
      </c>
      <c r="G10" s="118">
        <v>43651</v>
      </c>
      <c r="H10" s="118">
        <v>43658</v>
      </c>
      <c r="I10" s="118">
        <v>43662</v>
      </c>
      <c r="J10" s="118">
        <v>43666</v>
      </c>
      <c r="K10" s="118">
        <v>43668</v>
      </c>
      <c r="L10" s="118">
        <v>43673</v>
      </c>
      <c r="M10" s="118">
        <v>43677</v>
      </c>
      <c r="N10" s="118">
        <v>43686</v>
      </c>
      <c r="O10" s="118">
        <v>43688</v>
      </c>
      <c r="P10" s="118"/>
      <c r="Q10" s="118"/>
      <c r="R10" s="118"/>
      <c r="S10" s="118">
        <v>43678</v>
      </c>
      <c r="T10" s="118">
        <v>43677</v>
      </c>
      <c r="U10" s="118"/>
      <c r="V10" s="118">
        <v>43679</v>
      </c>
      <c r="W10" s="118">
        <v>43686</v>
      </c>
      <c r="X10" s="118">
        <v>43686</v>
      </c>
      <c r="Y10" s="118"/>
      <c r="Z10" s="118"/>
      <c r="AA10" s="118"/>
      <c r="AB10" s="118">
        <v>43682</v>
      </c>
      <c r="AC10" s="118">
        <v>43684</v>
      </c>
      <c r="AD10" s="118">
        <v>43687</v>
      </c>
      <c r="AE10" s="118">
        <v>43688</v>
      </c>
      <c r="AF10" s="86">
        <v>9</v>
      </c>
      <c r="AG10" s="118">
        <v>43701</v>
      </c>
      <c r="AH10" s="118">
        <v>43711</v>
      </c>
      <c r="AI10" s="118"/>
      <c r="AJ10" s="118"/>
      <c r="AK10" s="118"/>
      <c r="AL10" s="118"/>
      <c r="AM10" s="41"/>
      <c r="AN10" s="41"/>
    </row>
    <row r="11" spans="1:40" x14ac:dyDescent="0.25">
      <c r="A11" s="41">
        <v>9002</v>
      </c>
      <c r="B11" s="41" t="s">
        <v>28</v>
      </c>
      <c r="C11" s="41">
        <v>5</v>
      </c>
      <c r="D11" s="118">
        <v>43640</v>
      </c>
      <c r="E11" s="118">
        <v>43642</v>
      </c>
      <c r="F11" s="118">
        <v>43644</v>
      </c>
      <c r="G11" s="118">
        <v>43651</v>
      </c>
      <c r="H11" s="118">
        <v>43658</v>
      </c>
      <c r="I11" s="118">
        <v>43660</v>
      </c>
      <c r="J11" s="118">
        <v>43664</v>
      </c>
      <c r="K11" s="118">
        <v>43668</v>
      </c>
      <c r="L11" s="118">
        <v>43671</v>
      </c>
      <c r="M11" s="118">
        <v>43677</v>
      </c>
      <c r="N11" s="118">
        <v>43679</v>
      </c>
      <c r="O11" s="118">
        <v>43682</v>
      </c>
      <c r="P11" s="118"/>
      <c r="Q11" s="118"/>
      <c r="R11" s="118"/>
      <c r="S11" s="118">
        <v>43678</v>
      </c>
      <c r="T11" s="118">
        <v>43677</v>
      </c>
      <c r="U11" s="118"/>
      <c r="V11" s="118">
        <v>43682</v>
      </c>
      <c r="W11" s="118">
        <v>43679</v>
      </c>
      <c r="X11" s="118"/>
      <c r="Y11" s="118"/>
      <c r="Z11" s="118"/>
      <c r="AA11" s="118">
        <v>43679</v>
      </c>
      <c r="AB11" s="118">
        <v>43682</v>
      </c>
      <c r="AC11" s="118">
        <v>43682</v>
      </c>
      <c r="AD11" s="118">
        <v>43683</v>
      </c>
      <c r="AE11" s="118">
        <v>43684</v>
      </c>
      <c r="AF11" s="86">
        <v>9</v>
      </c>
      <c r="AG11" s="118">
        <v>43698</v>
      </c>
      <c r="AH11" s="118">
        <v>43703</v>
      </c>
      <c r="AI11" s="118"/>
      <c r="AJ11" s="118"/>
      <c r="AK11" s="118"/>
      <c r="AL11" s="118"/>
      <c r="AM11" s="41"/>
      <c r="AN11" s="41"/>
    </row>
    <row r="12" spans="1:40" x14ac:dyDescent="0.25">
      <c r="A12" s="41">
        <v>9003</v>
      </c>
      <c r="B12" s="41" t="s">
        <v>29</v>
      </c>
      <c r="C12" s="41">
        <v>1</v>
      </c>
      <c r="D12" s="118">
        <v>43640</v>
      </c>
      <c r="E12" s="118">
        <v>43642</v>
      </c>
      <c r="F12" s="118">
        <v>43644</v>
      </c>
      <c r="G12" s="118">
        <v>43651</v>
      </c>
      <c r="H12" s="118">
        <v>43658</v>
      </c>
      <c r="I12" s="118">
        <v>43659</v>
      </c>
      <c r="J12" s="118">
        <v>43662</v>
      </c>
      <c r="K12" s="118">
        <v>43668</v>
      </c>
      <c r="L12" s="118">
        <v>43670</v>
      </c>
      <c r="M12" s="118">
        <v>43671</v>
      </c>
      <c r="N12" s="118">
        <v>43673</v>
      </c>
      <c r="O12" s="118">
        <v>43679</v>
      </c>
      <c r="P12" s="118"/>
      <c r="Q12" s="118"/>
      <c r="R12" s="118"/>
      <c r="S12" s="118">
        <v>43674</v>
      </c>
      <c r="T12" s="118"/>
      <c r="U12" s="118">
        <v>43677</v>
      </c>
      <c r="V12" s="118">
        <v>43679</v>
      </c>
      <c r="W12" s="118">
        <v>43682</v>
      </c>
      <c r="X12" s="118"/>
      <c r="Y12" s="118"/>
      <c r="Z12" s="118"/>
      <c r="AA12" s="118"/>
      <c r="AB12" s="118">
        <v>43679</v>
      </c>
      <c r="AC12" s="118">
        <v>43682</v>
      </c>
      <c r="AD12" s="118">
        <v>43683</v>
      </c>
      <c r="AE12" s="118">
        <v>43684</v>
      </c>
      <c r="AF12" s="86">
        <v>9</v>
      </c>
      <c r="AG12" s="118">
        <v>43696</v>
      </c>
      <c r="AH12" s="118">
        <v>43703</v>
      </c>
      <c r="AI12" s="118"/>
      <c r="AJ12" s="118"/>
      <c r="AK12" s="118"/>
      <c r="AL12" s="118">
        <v>43691</v>
      </c>
      <c r="AM12" s="41"/>
      <c r="AN12" s="41"/>
    </row>
    <row r="13" spans="1:40" x14ac:dyDescent="0.25">
      <c r="A13" s="41">
        <v>9003</v>
      </c>
      <c r="B13" s="41" t="s">
        <v>29</v>
      </c>
      <c r="C13" s="41">
        <v>2</v>
      </c>
      <c r="D13" s="118">
        <v>43640</v>
      </c>
      <c r="E13" s="118">
        <v>43642</v>
      </c>
      <c r="F13" s="118">
        <v>43644</v>
      </c>
      <c r="G13" s="118">
        <v>43651</v>
      </c>
      <c r="H13" s="118">
        <v>43658</v>
      </c>
      <c r="I13" s="118">
        <v>43659</v>
      </c>
      <c r="J13" s="118">
        <v>43662</v>
      </c>
      <c r="K13" s="118">
        <v>43666</v>
      </c>
      <c r="L13" s="118">
        <v>43671</v>
      </c>
      <c r="M13" s="118">
        <v>43672</v>
      </c>
      <c r="N13" s="118">
        <v>43673</v>
      </c>
      <c r="O13" s="118"/>
      <c r="P13" s="118"/>
      <c r="Q13" s="118"/>
      <c r="R13" s="118"/>
      <c r="S13" s="118">
        <v>43674</v>
      </c>
      <c r="T13" s="118">
        <v>43677</v>
      </c>
      <c r="U13" s="118">
        <v>43679</v>
      </c>
      <c r="V13" s="118">
        <v>43682</v>
      </c>
      <c r="W13" s="118">
        <v>43686</v>
      </c>
      <c r="X13" s="118"/>
      <c r="Y13" s="118"/>
      <c r="Z13" s="118"/>
      <c r="AA13" s="118"/>
      <c r="AB13" s="118">
        <v>43677</v>
      </c>
      <c r="AC13" s="118"/>
      <c r="AD13" s="118">
        <v>43683</v>
      </c>
      <c r="AE13" s="118">
        <v>43684</v>
      </c>
      <c r="AF13" s="86">
        <v>8</v>
      </c>
      <c r="AG13" s="118">
        <v>43695</v>
      </c>
      <c r="AH13" s="118">
        <v>43703</v>
      </c>
      <c r="AI13" s="118">
        <v>43689</v>
      </c>
      <c r="AJ13" s="118"/>
      <c r="AK13" s="118"/>
      <c r="AL13" s="118">
        <v>43691</v>
      </c>
      <c r="AM13" s="41"/>
      <c r="AN13" s="41"/>
    </row>
    <row r="14" spans="1:40" x14ac:dyDescent="0.25">
      <c r="A14" s="41">
        <v>9003</v>
      </c>
      <c r="B14" s="41" t="s">
        <v>29</v>
      </c>
      <c r="C14" s="41">
        <v>3</v>
      </c>
      <c r="D14" s="118">
        <v>43640</v>
      </c>
      <c r="E14" s="118">
        <v>43642</v>
      </c>
      <c r="F14" s="118">
        <v>43644</v>
      </c>
      <c r="G14" s="118">
        <v>43651</v>
      </c>
      <c r="H14" s="118">
        <v>43658</v>
      </c>
      <c r="I14" s="118">
        <v>43660</v>
      </c>
      <c r="J14" s="118">
        <v>43664</v>
      </c>
      <c r="K14" s="118">
        <v>43668</v>
      </c>
      <c r="L14" s="118">
        <v>43673</v>
      </c>
      <c r="M14" s="118">
        <v>43682</v>
      </c>
      <c r="N14" s="118"/>
      <c r="O14" s="118"/>
      <c r="P14" s="118"/>
      <c r="Q14" s="118"/>
      <c r="R14" s="118"/>
      <c r="S14" s="118">
        <v>43678</v>
      </c>
      <c r="T14" s="118"/>
      <c r="U14" s="118">
        <v>43677</v>
      </c>
      <c r="V14" s="118"/>
      <c r="W14" s="118"/>
      <c r="X14" s="118">
        <v>43686</v>
      </c>
      <c r="Y14" s="118"/>
      <c r="Z14" s="118"/>
      <c r="AA14" s="118"/>
      <c r="AB14" s="118">
        <v>43682</v>
      </c>
      <c r="AC14" s="118"/>
      <c r="AD14" s="118">
        <v>43683</v>
      </c>
      <c r="AE14" s="118">
        <v>43684</v>
      </c>
      <c r="AF14" s="86">
        <v>7</v>
      </c>
      <c r="AG14" s="118">
        <v>43697</v>
      </c>
      <c r="AH14" s="118">
        <v>43701</v>
      </c>
      <c r="AI14" s="118"/>
      <c r="AJ14" s="118">
        <v>43691</v>
      </c>
      <c r="AK14" s="118"/>
      <c r="AL14" s="118"/>
      <c r="AM14" s="41"/>
      <c r="AN14" s="41"/>
    </row>
    <row r="15" spans="1:40" x14ac:dyDescent="0.25">
      <c r="A15" s="41">
        <v>9003</v>
      </c>
      <c r="B15" s="41" t="s">
        <v>29</v>
      </c>
      <c r="C15" s="41">
        <v>4</v>
      </c>
      <c r="D15" s="118">
        <v>43640</v>
      </c>
      <c r="E15" s="118">
        <v>43642</v>
      </c>
      <c r="F15" s="118">
        <v>43644</v>
      </c>
      <c r="G15" s="118">
        <v>43651</v>
      </c>
      <c r="H15" s="118">
        <v>43658</v>
      </c>
      <c r="I15" s="118">
        <v>43659</v>
      </c>
      <c r="J15" s="118">
        <v>43662</v>
      </c>
      <c r="K15" s="118">
        <v>43666</v>
      </c>
      <c r="L15" s="118">
        <v>43670</v>
      </c>
      <c r="M15" s="118">
        <v>43671</v>
      </c>
      <c r="N15" s="118">
        <v>43674</v>
      </c>
      <c r="O15" s="118">
        <v>43679</v>
      </c>
      <c r="P15" s="118"/>
      <c r="Q15" s="118"/>
      <c r="R15" s="118"/>
      <c r="S15" s="118">
        <v>43674</v>
      </c>
      <c r="T15" s="118"/>
      <c r="U15" s="118"/>
      <c r="V15" s="118">
        <v>43677</v>
      </c>
      <c r="W15" s="118">
        <v>43682</v>
      </c>
      <c r="X15" s="118"/>
      <c r="Y15" s="118"/>
      <c r="Z15" s="118"/>
      <c r="AA15" s="118"/>
      <c r="AB15" s="118"/>
      <c r="AC15" s="118">
        <v>43677</v>
      </c>
      <c r="AD15" s="118">
        <v>43683</v>
      </c>
      <c r="AE15" s="118">
        <v>43684</v>
      </c>
      <c r="AF15" s="86">
        <v>9</v>
      </c>
      <c r="AG15" s="118">
        <v>43695</v>
      </c>
      <c r="AH15" s="140">
        <v>43717</v>
      </c>
      <c r="AI15" s="118"/>
      <c r="AJ15" s="118"/>
      <c r="AK15" s="118">
        <v>43691</v>
      </c>
      <c r="AL15" s="118"/>
      <c r="AM15" s="41"/>
      <c r="AN15" s="41"/>
    </row>
    <row r="16" spans="1:40" x14ac:dyDescent="0.25">
      <c r="A16" s="41">
        <v>9003</v>
      </c>
      <c r="B16" s="41" t="s">
        <v>29</v>
      </c>
      <c r="C16" s="41">
        <v>5</v>
      </c>
      <c r="D16" s="118">
        <v>43640</v>
      </c>
      <c r="E16" s="118">
        <v>43642</v>
      </c>
      <c r="F16" s="118">
        <v>43644</v>
      </c>
      <c r="G16" s="118">
        <v>43651</v>
      </c>
      <c r="H16" s="118">
        <v>43658</v>
      </c>
      <c r="I16" s="118">
        <v>43660</v>
      </c>
      <c r="J16" s="118">
        <v>43662</v>
      </c>
      <c r="K16" s="118">
        <v>43668</v>
      </c>
      <c r="L16" s="118">
        <v>43671</v>
      </c>
      <c r="M16" s="118">
        <v>43677</v>
      </c>
      <c r="N16" s="118"/>
      <c r="O16" s="118"/>
      <c r="P16" s="118"/>
      <c r="Q16" s="118"/>
      <c r="R16" s="118"/>
      <c r="S16" s="118">
        <v>43673</v>
      </c>
      <c r="T16" s="118"/>
      <c r="U16" s="118"/>
      <c r="V16" s="118">
        <v>43677</v>
      </c>
      <c r="W16" s="118">
        <v>43679</v>
      </c>
      <c r="X16" s="118">
        <v>43682</v>
      </c>
      <c r="Y16" s="118"/>
      <c r="Z16" s="118"/>
      <c r="AA16" s="118">
        <v>43675</v>
      </c>
      <c r="AB16" s="118"/>
      <c r="AC16" s="118"/>
      <c r="AD16" s="118">
        <v>43676</v>
      </c>
      <c r="AE16" s="118">
        <v>43677</v>
      </c>
      <c r="AF16" s="86">
        <v>7</v>
      </c>
      <c r="AG16" s="118">
        <v>43694</v>
      </c>
      <c r="AH16" s="118">
        <v>43701</v>
      </c>
      <c r="AI16" s="118"/>
      <c r="AJ16" s="118"/>
      <c r="AK16" s="118"/>
      <c r="AL16" s="118"/>
      <c r="AM16" s="41"/>
      <c r="AN16" s="41"/>
    </row>
    <row r="17" spans="1:40" x14ac:dyDescent="0.25">
      <c r="A17" s="41">
        <v>9004</v>
      </c>
      <c r="B17" s="41" t="s">
        <v>30</v>
      </c>
      <c r="C17" s="41">
        <v>1</v>
      </c>
      <c r="D17" s="118">
        <v>43640</v>
      </c>
      <c r="E17" s="118">
        <v>43642</v>
      </c>
      <c r="F17" s="118">
        <v>43644</v>
      </c>
      <c r="G17" s="118">
        <v>43652</v>
      </c>
      <c r="H17" s="118">
        <v>43658</v>
      </c>
      <c r="I17" s="118">
        <v>43659</v>
      </c>
      <c r="J17" s="118">
        <v>43662</v>
      </c>
      <c r="K17" s="118">
        <v>43666</v>
      </c>
      <c r="L17" s="118">
        <v>43668</v>
      </c>
      <c r="M17" s="118">
        <v>43671</v>
      </c>
      <c r="N17" s="118">
        <v>43673</v>
      </c>
      <c r="O17" s="118">
        <v>43675</v>
      </c>
      <c r="P17" s="118">
        <v>43677</v>
      </c>
      <c r="Q17" s="118"/>
      <c r="R17" s="118"/>
      <c r="S17" s="118">
        <v>43678</v>
      </c>
      <c r="T17" s="118">
        <v>43677</v>
      </c>
      <c r="U17" s="118"/>
      <c r="V17" s="118">
        <v>43679</v>
      </c>
      <c r="W17" s="118">
        <v>43682</v>
      </c>
      <c r="X17" s="118"/>
      <c r="Y17" s="118"/>
      <c r="Z17" s="118"/>
      <c r="AA17" s="118"/>
      <c r="AB17" s="118">
        <v>43682</v>
      </c>
      <c r="AC17" s="118">
        <v>43684</v>
      </c>
      <c r="AD17" s="118">
        <v>43685</v>
      </c>
      <c r="AE17" s="118">
        <v>43686</v>
      </c>
      <c r="AF17" s="86">
        <v>10</v>
      </c>
      <c r="AG17" s="118">
        <v>43699</v>
      </c>
      <c r="AH17" s="118">
        <v>43708</v>
      </c>
      <c r="AI17" s="118"/>
      <c r="AJ17" s="118"/>
      <c r="AK17" s="118">
        <v>43691</v>
      </c>
      <c r="AL17" s="118"/>
      <c r="AM17" s="41"/>
      <c r="AN17" s="41"/>
    </row>
    <row r="18" spans="1:40" x14ac:dyDescent="0.25">
      <c r="A18" s="41">
        <v>9004</v>
      </c>
      <c r="B18" s="41" t="s">
        <v>30</v>
      </c>
      <c r="C18" s="41">
        <v>2</v>
      </c>
      <c r="D18" s="118">
        <v>43640</v>
      </c>
      <c r="E18" s="118">
        <v>43642</v>
      </c>
      <c r="F18" s="118">
        <v>43644</v>
      </c>
      <c r="G18" s="118">
        <v>43652</v>
      </c>
      <c r="H18" s="118">
        <v>43654</v>
      </c>
      <c r="I18" s="118">
        <v>43658</v>
      </c>
      <c r="J18" s="118">
        <v>43660</v>
      </c>
      <c r="K18" s="118">
        <v>43664</v>
      </c>
      <c r="L18" s="118">
        <v>43668</v>
      </c>
      <c r="M18" s="118">
        <v>43673</v>
      </c>
      <c r="N18" s="118">
        <v>43675</v>
      </c>
      <c r="O18" s="118">
        <v>43675</v>
      </c>
      <c r="P18" s="118">
        <v>43676</v>
      </c>
      <c r="Q18" s="118">
        <v>43677</v>
      </c>
      <c r="R18" s="118"/>
      <c r="S18" s="118">
        <v>43680</v>
      </c>
      <c r="T18" s="118"/>
      <c r="U18" s="118">
        <v>43679</v>
      </c>
      <c r="V18" s="118"/>
      <c r="W18" s="118">
        <v>43686</v>
      </c>
      <c r="X18" s="118"/>
      <c r="Y18" s="118"/>
      <c r="Z18" s="118"/>
      <c r="AA18" s="118">
        <v>43682</v>
      </c>
      <c r="AB18" s="118">
        <v>43684</v>
      </c>
      <c r="AC18" s="118"/>
      <c r="AD18" s="118">
        <v>43685</v>
      </c>
      <c r="AE18" s="118">
        <v>43686</v>
      </c>
      <c r="AF18" s="86">
        <v>11</v>
      </c>
      <c r="AG18" s="118">
        <v>43698</v>
      </c>
      <c r="AH18" s="118">
        <v>43708</v>
      </c>
      <c r="AI18" s="118"/>
      <c r="AJ18" s="118">
        <v>43698</v>
      </c>
      <c r="AK18" s="118"/>
      <c r="AL18" s="118"/>
      <c r="AM18" s="41"/>
      <c r="AN18" s="41"/>
    </row>
    <row r="19" spans="1:40" x14ac:dyDescent="0.25">
      <c r="A19" s="41">
        <v>9004</v>
      </c>
      <c r="B19" s="41" t="s">
        <v>30</v>
      </c>
      <c r="C19" s="41">
        <v>3</v>
      </c>
      <c r="D19" s="118">
        <v>43640</v>
      </c>
      <c r="E19" s="118">
        <v>43642</v>
      </c>
      <c r="F19" s="118">
        <v>43644</v>
      </c>
      <c r="G19" s="118">
        <v>43652</v>
      </c>
      <c r="H19" s="118">
        <v>43658</v>
      </c>
      <c r="I19" s="118">
        <v>43659</v>
      </c>
      <c r="J19" s="118">
        <v>43662</v>
      </c>
      <c r="K19" s="118">
        <v>43666</v>
      </c>
      <c r="L19" s="118">
        <v>43668</v>
      </c>
      <c r="M19" s="118">
        <v>43673</v>
      </c>
      <c r="N19" s="118">
        <v>43677</v>
      </c>
      <c r="O19" s="118">
        <v>43679</v>
      </c>
      <c r="P19" s="118">
        <v>43682</v>
      </c>
      <c r="Q19" s="118"/>
      <c r="R19" s="118"/>
      <c r="S19" s="118">
        <v>43677</v>
      </c>
      <c r="T19" s="118">
        <v>43677</v>
      </c>
      <c r="U19" s="118">
        <v>43679</v>
      </c>
      <c r="V19" s="118">
        <v>43682</v>
      </c>
      <c r="W19" s="118"/>
      <c r="X19" s="118"/>
      <c r="Y19" s="118"/>
      <c r="Z19" s="118"/>
      <c r="AA19" s="118">
        <v>43679</v>
      </c>
      <c r="AB19" s="118"/>
      <c r="AC19" s="118">
        <v>43682</v>
      </c>
      <c r="AD19" s="118">
        <v>43684</v>
      </c>
      <c r="AE19" s="118">
        <v>43686</v>
      </c>
      <c r="AF19" s="86">
        <v>10</v>
      </c>
      <c r="AG19" s="118">
        <v>43698</v>
      </c>
      <c r="AH19" s="118">
        <v>43703</v>
      </c>
      <c r="AI19" s="118"/>
      <c r="AJ19" s="118"/>
      <c r="AK19" s="118"/>
      <c r="AL19" s="118"/>
      <c r="AM19" s="41"/>
      <c r="AN19" s="41"/>
    </row>
    <row r="20" spans="1:40" x14ac:dyDescent="0.25">
      <c r="A20" s="41">
        <v>9004</v>
      </c>
      <c r="B20" s="41" t="s">
        <v>30</v>
      </c>
      <c r="C20" s="41">
        <v>4</v>
      </c>
      <c r="D20" s="118">
        <v>43640</v>
      </c>
      <c r="E20" s="118">
        <v>43642</v>
      </c>
      <c r="F20" s="118">
        <v>43644</v>
      </c>
      <c r="G20" s="118">
        <v>43652</v>
      </c>
      <c r="H20" s="118">
        <v>43658</v>
      </c>
      <c r="I20" s="118">
        <v>43662</v>
      </c>
      <c r="J20" s="118">
        <v>43664</v>
      </c>
      <c r="K20" s="118">
        <v>43668</v>
      </c>
      <c r="L20" s="118">
        <v>43671</v>
      </c>
      <c r="M20" s="118">
        <v>43675</v>
      </c>
      <c r="N20" s="118">
        <v>43675</v>
      </c>
      <c r="O20" s="118">
        <v>43677</v>
      </c>
      <c r="P20" s="118">
        <v>43682</v>
      </c>
      <c r="Q20" s="118"/>
      <c r="R20" s="118"/>
      <c r="S20" s="118">
        <v>43678</v>
      </c>
      <c r="T20" s="118"/>
      <c r="U20" s="118">
        <v>43677</v>
      </c>
      <c r="V20" s="118">
        <v>43682</v>
      </c>
      <c r="W20" s="118">
        <v>43686</v>
      </c>
      <c r="X20" s="118"/>
      <c r="Y20" s="118"/>
      <c r="Z20" s="118"/>
      <c r="AA20" s="118">
        <v>43679</v>
      </c>
      <c r="AB20" s="118"/>
      <c r="AC20" s="118">
        <v>43684</v>
      </c>
      <c r="AD20" s="118">
        <v>43685</v>
      </c>
      <c r="AE20" s="118">
        <v>43686</v>
      </c>
      <c r="AF20" s="86">
        <v>10</v>
      </c>
      <c r="AG20" s="118">
        <v>43695</v>
      </c>
      <c r="AH20" s="118">
        <v>43703</v>
      </c>
      <c r="AI20" s="118">
        <v>43689</v>
      </c>
      <c r="AJ20" s="118">
        <v>43698</v>
      </c>
      <c r="AK20" s="118"/>
      <c r="AL20" s="118"/>
      <c r="AM20" s="41"/>
      <c r="AN20" s="41"/>
    </row>
    <row r="21" spans="1:40" x14ac:dyDescent="0.25">
      <c r="A21" s="41">
        <v>9004</v>
      </c>
      <c r="B21" s="41" t="s">
        <v>30</v>
      </c>
      <c r="C21" s="41">
        <v>5</v>
      </c>
      <c r="D21" s="118">
        <v>43640</v>
      </c>
      <c r="E21" s="118">
        <v>43642</v>
      </c>
      <c r="F21" s="118">
        <v>43644</v>
      </c>
      <c r="G21" s="118">
        <v>43652</v>
      </c>
      <c r="H21" s="118">
        <v>43658</v>
      </c>
      <c r="I21" s="118">
        <v>43659</v>
      </c>
      <c r="J21" s="118">
        <v>43662</v>
      </c>
      <c r="K21" s="118">
        <v>43666</v>
      </c>
      <c r="L21" s="118">
        <v>43671</v>
      </c>
      <c r="M21" s="118">
        <v>43677</v>
      </c>
      <c r="N21" s="118">
        <v>43679</v>
      </c>
      <c r="O21" s="118">
        <v>43688</v>
      </c>
      <c r="P21" s="118"/>
      <c r="Q21" s="118"/>
      <c r="R21" s="118"/>
      <c r="S21" s="118">
        <v>43678</v>
      </c>
      <c r="T21" s="118"/>
      <c r="U21" s="118">
        <v>43677</v>
      </c>
      <c r="V21" s="118">
        <v>43682</v>
      </c>
      <c r="W21" s="118">
        <v>43686</v>
      </c>
      <c r="X21" s="118"/>
      <c r="Y21" s="118"/>
      <c r="Z21" s="118"/>
      <c r="AA21" s="118">
        <v>43679</v>
      </c>
      <c r="AB21" s="118"/>
      <c r="AC21" s="118">
        <v>43684</v>
      </c>
      <c r="AD21" s="118">
        <v>43685</v>
      </c>
      <c r="AE21" s="118">
        <v>43686</v>
      </c>
      <c r="AF21" s="86">
        <v>9</v>
      </c>
      <c r="AG21" s="118">
        <v>43696</v>
      </c>
      <c r="AH21" s="118">
        <v>43708</v>
      </c>
      <c r="AI21" s="118"/>
      <c r="AJ21" s="118"/>
      <c r="AK21" s="118"/>
      <c r="AL21" s="118"/>
      <c r="AM21" s="41"/>
      <c r="AN21" s="41"/>
    </row>
    <row r="22" spans="1:40" x14ac:dyDescent="0.25">
      <c r="A22" s="41">
        <v>9005</v>
      </c>
      <c r="B22" s="41" t="s">
        <v>30</v>
      </c>
      <c r="C22" s="41">
        <v>1</v>
      </c>
      <c r="D22" s="118">
        <v>43640</v>
      </c>
      <c r="E22" s="118">
        <v>43642</v>
      </c>
      <c r="F22" s="118">
        <v>43644</v>
      </c>
      <c r="G22" s="118">
        <v>43652</v>
      </c>
      <c r="H22" s="118">
        <v>43658</v>
      </c>
      <c r="I22" s="118">
        <v>43659</v>
      </c>
      <c r="J22" s="118">
        <v>43662</v>
      </c>
      <c r="K22" s="118">
        <v>43666</v>
      </c>
      <c r="L22" s="118">
        <v>43668</v>
      </c>
      <c r="M22" s="118">
        <v>43673</v>
      </c>
      <c r="N22" s="118">
        <v>43677</v>
      </c>
      <c r="O22" s="118">
        <v>43688</v>
      </c>
      <c r="P22" s="118"/>
      <c r="Q22" s="118"/>
      <c r="R22" s="118"/>
      <c r="S22" s="118">
        <v>43677</v>
      </c>
      <c r="T22" s="118"/>
      <c r="U22" s="118">
        <v>43677</v>
      </c>
      <c r="V22" s="118"/>
      <c r="W22" s="118">
        <v>43682</v>
      </c>
      <c r="X22" s="118"/>
      <c r="Y22" s="118"/>
      <c r="Z22" s="118"/>
      <c r="AA22" s="118">
        <v>43679</v>
      </c>
      <c r="AB22" s="118"/>
      <c r="AC22" s="118">
        <v>43682</v>
      </c>
      <c r="AD22" s="118">
        <v>43687</v>
      </c>
      <c r="AE22" s="118">
        <v>43688</v>
      </c>
      <c r="AF22" s="86">
        <v>9</v>
      </c>
      <c r="AG22" s="118">
        <v>43697</v>
      </c>
      <c r="AH22" s="118">
        <v>43708</v>
      </c>
      <c r="AI22" s="118">
        <v>43689</v>
      </c>
      <c r="AJ22" s="118">
        <v>43698</v>
      </c>
      <c r="AK22" s="118"/>
      <c r="AL22" s="118"/>
      <c r="AM22" s="41"/>
      <c r="AN22" s="41"/>
    </row>
    <row r="23" spans="1:40" x14ac:dyDescent="0.25">
      <c r="A23" s="41">
        <v>9005</v>
      </c>
      <c r="B23" s="41" t="s">
        <v>30</v>
      </c>
      <c r="C23" s="41">
        <v>2</v>
      </c>
      <c r="D23" s="118">
        <v>43640</v>
      </c>
      <c r="E23" s="118">
        <v>43642</v>
      </c>
      <c r="F23" s="118">
        <v>43644</v>
      </c>
      <c r="G23" s="118">
        <v>43652</v>
      </c>
      <c r="H23" s="118">
        <v>43658</v>
      </c>
      <c r="I23" s="118">
        <v>43661</v>
      </c>
      <c r="J23" s="118">
        <v>43662</v>
      </c>
      <c r="K23" s="118">
        <v>43666</v>
      </c>
      <c r="L23" s="118">
        <v>43671</v>
      </c>
      <c r="M23" s="118">
        <v>43672</v>
      </c>
      <c r="N23" s="118">
        <v>43673</v>
      </c>
      <c r="O23" s="118"/>
      <c r="P23" s="118"/>
      <c r="Q23" s="118"/>
      <c r="R23" s="118"/>
      <c r="S23" s="118">
        <v>43680</v>
      </c>
      <c r="T23" s="118">
        <v>43677</v>
      </c>
      <c r="U23" s="118">
        <v>43682</v>
      </c>
      <c r="V23" s="118"/>
      <c r="W23" s="118">
        <v>43686</v>
      </c>
      <c r="X23" s="118"/>
      <c r="Y23" s="118"/>
      <c r="Z23" s="118"/>
      <c r="AA23" s="118">
        <v>43682</v>
      </c>
      <c r="AB23" s="118">
        <v>43684</v>
      </c>
      <c r="AC23" s="118">
        <v>43686</v>
      </c>
      <c r="AD23" s="118">
        <v>43688</v>
      </c>
      <c r="AE23" s="118">
        <v>43689</v>
      </c>
      <c r="AF23" s="86">
        <v>8</v>
      </c>
      <c r="AG23" s="119">
        <v>43698</v>
      </c>
      <c r="AH23" s="118"/>
      <c r="AI23" s="118"/>
      <c r="AJ23" s="118"/>
      <c r="AK23" s="118"/>
      <c r="AL23" s="118"/>
      <c r="AM23" s="41"/>
      <c r="AN23" s="41"/>
    </row>
    <row r="24" spans="1:40" x14ac:dyDescent="0.25">
      <c r="A24" s="41">
        <v>9005</v>
      </c>
      <c r="B24" s="41" t="s">
        <v>30</v>
      </c>
      <c r="C24" s="41">
        <v>3</v>
      </c>
      <c r="D24" s="118">
        <v>43640</v>
      </c>
      <c r="E24" s="118">
        <v>43642</v>
      </c>
      <c r="F24" s="118">
        <v>43644</v>
      </c>
      <c r="G24" s="118">
        <v>43652</v>
      </c>
      <c r="H24" s="118">
        <v>43658</v>
      </c>
      <c r="I24" s="118">
        <v>43660</v>
      </c>
      <c r="J24" s="118">
        <v>43662</v>
      </c>
      <c r="K24" s="118">
        <v>43668</v>
      </c>
      <c r="L24" s="118">
        <v>43669</v>
      </c>
      <c r="M24" s="118">
        <v>43670</v>
      </c>
      <c r="N24" s="118">
        <v>43677</v>
      </c>
      <c r="O24" s="118">
        <v>43688</v>
      </c>
      <c r="P24" s="118"/>
      <c r="Q24" s="118"/>
      <c r="R24" s="118"/>
      <c r="S24" s="118">
        <v>43678</v>
      </c>
      <c r="T24" s="118">
        <v>43677</v>
      </c>
      <c r="U24" s="118">
        <v>43679</v>
      </c>
      <c r="V24" s="118">
        <v>43682</v>
      </c>
      <c r="W24" s="118">
        <v>43686</v>
      </c>
      <c r="X24" s="118"/>
      <c r="Y24" s="118"/>
      <c r="Z24" s="118"/>
      <c r="AA24" s="118">
        <v>43679</v>
      </c>
      <c r="AB24" s="118">
        <v>43682</v>
      </c>
      <c r="AC24" s="118">
        <v>43684</v>
      </c>
      <c r="AD24" s="118">
        <v>43685</v>
      </c>
      <c r="AE24" s="118">
        <v>43686</v>
      </c>
      <c r="AF24" s="86">
        <v>9</v>
      </c>
      <c r="AG24" s="118">
        <v>43699</v>
      </c>
      <c r="AH24" s="118">
        <v>43703</v>
      </c>
      <c r="AI24" s="118"/>
      <c r="AJ24" s="118"/>
      <c r="AK24" s="118"/>
      <c r="AL24" s="118"/>
      <c r="AM24" s="41"/>
      <c r="AN24" s="41"/>
    </row>
    <row r="25" spans="1:40" x14ac:dyDescent="0.25">
      <c r="A25" s="41">
        <v>9005</v>
      </c>
      <c r="B25" s="41" t="s">
        <v>30</v>
      </c>
      <c r="C25" s="41">
        <v>4</v>
      </c>
      <c r="D25" s="118">
        <v>43640</v>
      </c>
      <c r="E25" s="118">
        <v>43642</v>
      </c>
      <c r="F25" s="118">
        <v>43644</v>
      </c>
      <c r="G25" s="118">
        <v>43652</v>
      </c>
      <c r="H25" s="118">
        <v>43658</v>
      </c>
      <c r="I25" s="118">
        <v>43662</v>
      </c>
      <c r="J25" s="118">
        <v>43664</v>
      </c>
      <c r="K25" s="118">
        <v>43666</v>
      </c>
      <c r="L25" s="118">
        <v>43671</v>
      </c>
      <c r="M25" s="118">
        <v>43674</v>
      </c>
      <c r="N25" s="118">
        <v>43674</v>
      </c>
      <c r="O25" s="118">
        <v>43677</v>
      </c>
      <c r="P25" s="118">
        <v>43698</v>
      </c>
      <c r="Q25" s="118"/>
      <c r="R25" s="118"/>
      <c r="S25" s="118">
        <v>43675</v>
      </c>
      <c r="T25" s="118"/>
      <c r="U25" s="118">
        <v>43677</v>
      </c>
      <c r="V25" s="118">
        <v>43679</v>
      </c>
      <c r="W25" s="118">
        <v>43686</v>
      </c>
      <c r="X25" s="118"/>
      <c r="Y25" s="118"/>
      <c r="Z25" s="118"/>
      <c r="AA25" s="118">
        <v>43682</v>
      </c>
      <c r="AB25" s="118">
        <v>43684</v>
      </c>
      <c r="AC25" s="118"/>
      <c r="AD25" s="118">
        <v>43685</v>
      </c>
      <c r="AE25" s="118">
        <v>43686</v>
      </c>
      <c r="AF25" s="86">
        <v>10</v>
      </c>
      <c r="AG25" s="118">
        <v>43699</v>
      </c>
      <c r="AH25" s="118"/>
      <c r="AI25" s="118">
        <v>43689</v>
      </c>
      <c r="AJ25" s="118">
        <v>43691</v>
      </c>
      <c r="AK25" s="118"/>
      <c r="AL25" s="118"/>
      <c r="AM25" s="41"/>
      <c r="AN25" s="41"/>
    </row>
    <row r="26" spans="1:40" x14ac:dyDescent="0.25">
      <c r="A26" s="41">
        <v>9005</v>
      </c>
      <c r="B26" s="41" t="s">
        <v>30</v>
      </c>
      <c r="C26" s="41">
        <v>5</v>
      </c>
      <c r="D26" s="118">
        <v>43640</v>
      </c>
      <c r="E26" s="118">
        <v>43642</v>
      </c>
      <c r="F26" s="118">
        <v>43644</v>
      </c>
      <c r="G26" s="118">
        <v>43652</v>
      </c>
      <c r="H26" s="118">
        <v>43658</v>
      </c>
      <c r="I26" s="118">
        <v>43660</v>
      </c>
      <c r="J26" s="118">
        <v>43664</v>
      </c>
      <c r="K26" s="118">
        <v>43668</v>
      </c>
      <c r="L26" s="118">
        <v>43671</v>
      </c>
      <c r="M26" s="118">
        <v>43673</v>
      </c>
      <c r="N26" s="118">
        <v>43675</v>
      </c>
      <c r="O26" s="118">
        <v>43675</v>
      </c>
      <c r="P26" s="118">
        <v>43677</v>
      </c>
      <c r="Q26" s="118">
        <v>43682</v>
      </c>
      <c r="R26" s="118"/>
      <c r="S26" s="118">
        <v>43678</v>
      </c>
      <c r="T26" s="118">
        <v>43677</v>
      </c>
      <c r="U26" s="118">
        <v>43679</v>
      </c>
      <c r="V26" s="118">
        <v>43682</v>
      </c>
      <c r="W26" s="118">
        <v>43686</v>
      </c>
      <c r="X26" s="118"/>
      <c r="Y26" s="118"/>
      <c r="Z26" s="118"/>
      <c r="AA26" s="118">
        <v>43679</v>
      </c>
      <c r="AB26" s="118"/>
      <c r="AC26" s="118">
        <v>43684</v>
      </c>
      <c r="AD26" s="118">
        <v>43685</v>
      </c>
      <c r="AE26" s="118">
        <v>43686</v>
      </c>
      <c r="AF26" s="86">
        <v>11</v>
      </c>
      <c r="AG26" s="118">
        <v>43695</v>
      </c>
      <c r="AH26" s="118">
        <v>43703</v>
      </c>
      <c r="AI26" s="118">
        <v>43691</v>
      </c>
      <c r="AJ26" s="118"/>
      <c r="AK26" s="118"/>
      <c r="AL26" s="118"/>
      <c r="AM26" s="41"/>
      <c r="AN26" s="41"/>
    </row>
    <row r="27" spans="1:40" x14ac:dyDescent="0.25">
      <c r="A27" s="41">
        <v>9006</v>
      </c>
      <c r="B27" s="41" t="s">
        <v>29</v>
      </c>
      <c r="C27" s="41">
        <v>1</v>
      </c>
      <c r="D27" s="118">
        <v>43640</v>
      </c>
      <c r="E27" s="118">
        <v>43642</v>
      </c>
      <c r="F27" s="118">
        <v>43644</v>
      </c>
      <c r="G27" s="118">
        <v>43651</v>
      </c>
      <c r="H27" s="118">
        <v>43658</v>
      </c>
      <c r="I27" s="118">
        <v>43662</v>
      </c>
      <c r="J27" s="118">
        <v>43664</v>
      </c>
      <c r="K27" s="118">
        <v>43668</v>
      </c>
      <c r="L27" s="118">
        <v>43673</v>
      </c>
      <c r="M27" s="118">
        <v>43677</v>
      </c>
      <c r="N27" s="118">
        <v>43679</v>
      </c>
      <c r="O27" s="118">
        <v>43688</v>
      </c>
      <c r="P27" s="118"/>
      <c r="Q27" s="118"/>
      <c r="R27" s="118"/>
      <c r="S27" s="118">
        <v>43677</v>
      </c>
      <c r="T27" s="118">
        <v>43677</v>
      </c>
      <c r="U27" s="118">
        <v>43679</v>
      </c>
      <c r="V27" s="118">
        <v>43686</v>
      </c>
      <c r="W27" s="118"/>
      <c r="X27" s="118"/>
      <c r="Y27" s="118"/>
      <c r="Z27" s="118"/>
      <c r="AA27" s="118">
        <v>43679</v>
      </c>
      <c r="AB27" s="118"/>
      <c r="AC27" s="118">
        <v>43684</v>
      </c>
      <c r="AD27" s="118">
        <v>43685</v>
      </c>
      <c r="AE27" s="118">
        <v>43686</v>
      </c>
      <c r="AF27" s="86">
        <v>9</v>
      </c>
      <c r="AG27" s="118">
        <v>43697</v>
      </c>
      <c r="AH27" s="118">
        <v>43703</v>
      </c>
      <c r="AI27" s="118"/>
      <c r="AJ27" s="118"/>
      <c r="AK27" s="118"/>
      <c r="AL27" s="118">
        <v>43691</v>
      </c>
      <c r="AM27" s="41"/>
      <c r="AN27" s="41"/>
    </row>
    <row r="28" spans="1:40" x14ac:dyDescent="0.25">
      <c r="A28" s="41">
        <v>9006</v>
      </c>
      <c r="B28" s="41" t="s">
        <v>29</v>
      </c>
      <c r="C28" s="41">
        <v>2</v>
      </c>
      <c r="D28" s="118">
        <v>43640</v>
      </c>
      <c r="E28" s="118">
        <v>43642</v>
      </c>
      <c r="F28" s="118">
        <v>43644</v>
      </c>
      <c r="G28" s="118">
        <v>43651</v>
      </c>
      <c r="H28" s="118">
        <v>43659</v>
      </c>
      <c r="I28" s="118">
        <v>43661</v>
      </c>
      <c r="J28" s="118">
        <v>43664</v>
      </c>
      <c r="K28" s="118">
        <v>43668</v>
      </c>
      <c r="L28" s="118">
        <v>43669</v>
      </c>
      <c r="M28" s="118">
        <v>43671</v>
      </c>
      <c r="N28" s="118">
        <v>43673</v>
      </c>
      <c r="O28" s="118">
        <v>43677</v>
      </c>
      <c r="P28" s="118"/>
      <c r="Q28" s="118"/>
      <c r="R28" s="118"/>
      <c r="S28" s="118">
        <v>43674</v>
      </c>
      <c r="T28" s="118"/>
      <c r="U28" s="118">
        <v>43677</v>
      </c>
      <c r="V28" s="118">
        <v>43679</v>
      </c>
      <c r="W28" s="118">
        <v>43686</v>
      </c>
      <c r="X28" s="118"/>
      <c r="Y28" s="118"/>
      <c r="Z28" s="118"/>
      <c r="AA28" s="118">
        <v>43676</v>
      </c>
      <c r="AB28" s="118">
        <v>43677</v>
      </c>
      <c r="AC28" s="118">
        <v>43680</v>
      </c>
      <c r="AD28" s="118">
        <v>43681</v>
      </c>
      <c r="AE28" s="118">
        <v>43682</v>
      </c>
      <c r="AF28" s="86">
        <v>9</v>
      </c>
      <c r="AG28" s="118">
        <v>43697</v>
      </c>
      <c r="AH28" s="118">
        <v>43708</v>
      </c>
      <c r="AI28" s="118"/>
      <c r="AJ28" s="118"/>
      <c r="AK28" s="118"/>
      <c r="AL28" s="118">
        <v>43691</v>
      </c>
      <c r="AM28" s="41"/>
      <c r="AN28" s="41"/>
    </row>
    <row r="29" spans="1:40" x14ac:dyDescent="0.25">
      <c r="A29" s="41">
        <v>9006</v>
      </c>
      <c r="B29" s="41" t="s">
        <v>29</v>
      </c>
      <c r="C29" s="41">
        <v>3</v>
      </c>
      <c r="D29" s="118">
        <v>43640</v>
      </c>
      <c r="E29" s="118">
        <v>43642</v>
      </c>
      <c r="F29" s="118">
        <v>43644</v>
      </c>
      <c r="G29" s="118">
        <v>43651</v>
      </c>
      <c r="H29" s="118">
        <v>43659</v>
      </c>
      <c r="I29" s="118">
        <v>43661</v>
      </c>
      <c r="J29" s="118">
        <v>43662</v>
      </c>
      <c r="K29" s="118">
        <v>43667</v>
      </c>
      <c r="L29" s="118">
        <v>43668</v>
      </c>
      <c r="M29" s="118">
        <v>43671</v>
      </c>
      <c r="N29" s="118">
        <v>43675</v>
      </c>
      <c r="O29" s="118">
        <v>43677</v>
      </c>
      <c r="P29" s="118">
        <v>43682</v>
      </c>
      <c r="Q29" s="118"/>
      <c r="R29" s="118"/>
      <c r="S29" s="118">
        <v>43674</v>
      </c>
      <c r="T29" s="118"/>
      <c r="U29" s="118">
        <v>43677</v>
      </c>
      <c r="V29" s="118">
        <v>43682</v>
      </c>
      <c r="W29" s="118"/>
      <c r="X29" s="118">
        <v>43686</v>
      </c>
      <c r="Y29" s="118"/>
      <c r="Z29" s="118"/>
      <c r="AA29" s="118">
        <v>43677</v>
      </c>
      <c r="AB29" s="118">
        <v>43679</v>
      </c>
      <c r="AC29" s="118"/>
      <c r="AD29" s="118">
        <v>43683</v>
      </c>
      <c r="AE29" s="118">
        <v>43684</v>
      </c>
      <c r="AF29" s="86">
        <v>10</v>
      </c>
      <c r="AG29" s="118">
        <v>43697</v>
      </c>
      <c r="AH29" s="118">
        <v>43703</v>
      </c>
      <c r="AI29" s="118"/>
      <c r="AJ29" s="118"/>
      <c r="AK29" s="118"/>
      <c r="AL29" s="118">
        <v>43691</v>
      </c>
      <c r="AM29" s="41"/>
      <c r="AN29" s="41"/>
    </row>
    <row r="30" spans="1:40" x14ac:dyDescent="0.25">
      <c r="A30" s="41">
        <v>9006</v>
      </c>
      <c r="B30" s="41" t="s">
        <v>29</v>
      </c>
      <c r="C30" s="41">
        <v>4</v>
      </c>
      <c r="D30" s="118">
        <v>43640</v>
      </c>
      <c r="E30" s="118">
        <v>43642</v>
      </c>
      <c r="F30" s="118">
        <v>43644</v>
      </c>
      <c r="G30" s="118">
        <v>43651</v>
      </c>
      <c r="H30" s="118">
        <v>43658</v>
      </c>
      <c r="I30" s="118">
        <v>43662</v>
      </c>
      <c r="J30" s="118">
        <v>43666</v>
      </c>
      <c r="K30" s="118">
        <v>43671</v>
      </c>
      <c r="L30" s="118">
        <v>43673</v>
      </c>
      <c r="M30" s="118">
        <v>43677</v>
      </c>
      <c r="N30" s="118">
        <v>43682</v>
      </c>
      <c r="O30" s="118">
        <v>43688</v>
      </c>
      <c r="P30" s="118"/>
      <c r="Q30" s="118"/>
      <c r="R30" s="118"/>
      <c r="S30" s="118">
        <v>43677</v>
      </c>
      <c r="T30" s="118"/>
      <c r="U30" s="118">
        <v>43677</v>
      </c>
      <c r="V30" s="118">
        <v>43682</v>
      </c>
      <c r="W30" s="118">
        <v>43686</v>
      </c>
      <c r="X30" s="118"/>
      <c r="Y30" s="118"/>
      <c r="Z30" s="118"/>
      <c r="AA30" s="118">
        <v>43679</v>
      </c>
      <c r="AB30" s="118">
        <v>43682</v>
      </c>
      <c r="AC30" s="118"/>
      <c r="AD30" s="118">
        <v>43683</v>
      </c>
      <c r="AE30" s="118">
        <v>43684</v>
      </c>
      <c r="AF30" s="86">
        <v>9</v>
      </c>
      <c r="AG30" s="118">
        <v>43697</v>
      </c>
      <c r="AH30" s="118"/>
      <c r="AI30" s="118">
        <v>43691</v>
      </c>
      <c r="AJ30" s="118"/>
      <c r="AK30" s="118"/>
      <c r="AL30" s="118"/>
      <c r="AM30" s="41"/>
      <c r="AN30" s="41"/>
    </row>
    <row r="31" spans="1:40" x14ac:dyDescent="0.25">
      <c r="A31" s="41">
        <v>9006</v>
      </c>
      <c r="B31" s="41" t="s">
        <v>29</v>
      </c>
      <c r="C31" s="41">
        <v>5</v>
      </c>
      <c r="D31" s="118">
        <v>43640</v>
      </c>
      <c r="E31" s="118">
        <v>43642</v>
      </c>
      <c r="F31" s="118">
        <v>43644</v>
      </c>
      <c r="G31" s="118">
        <v>43651</v>
      </c>
      <c r="H31" s="118">
        <v>43658</v>
      </c>
      <c r="I31" s="118">
        <v>43660</v>
      </c>
      <c r="J31" s="118">
        <v>43664</v>
      </c>
      <c r="K31" s="118">
        <v>43668</v>
      </c>
      <c r="L31" s="118">
        <v>43673</v>
      </c>
      <c r="M31" s="118">
        <v>43675</v>
      </c>
      <c r="N31" s="118">
        <v>43675</v>
      </c>
      <c r="O31" s="118">
        <v>43677</v>
      </c>
      <c r="P31" s="118"/>
      <c r="Q31" s="118"/>
      <c r="R31" s="118"/>
      <c r="S31" s="118">
        <v>43678</v>
      </c>
      <c r="T31" s="118">
        <v>43677</v>
      </c>
      <c r="U31" s="118"/>
      <c r="V31" s="118">
        <v>43679</v>
      </c>
      <c r="W31" s="118">
        <v>43682</v>
      </c>
      <c r="X31" s="118">
        <v>43686</v>
      </c>
      <c r="Y31" s="118"/>
      <c r="Z31" s="118"/>
      <c r="AA31" s="118">
        <v>43679</v>
      </c>
      <c r="AB31" s="118">
        <v>43682</v>
      </c>
      <c r="AC31" s="118">
        <v>43684</v>
      </c>
      <c r="AD31" s="118">
        <v>43685</v>
      </c>
      <c r="AE31" s="118">
        <v>43686</v>
      </c>
      <c r="AF31" s="86">
        <v>9</v>
      </c>
      <c r="AG31" s="118">
        <v>43695</v>
      </c>
      <c r="AH31" s="141">
        <v>43708</v>
      </c>
      <c r="AI31" s="118"/>
      <c r="AJ31" s="118">
        <v>43691</v>
      </c>
      <c r="AK31" s="118"/>
      <c r="AL31" s="118"/>
      <c r="AM31" s="41"/>
      <c r="AN31" s="41"/>
    </row>
    <row r="32" spans="1:40" x14ac:dyDescent="0.25">
      <c r="A32" s="41">
        <v>9007</v>
      </c>
      <c r="B32" s="41" t="s">
        <v>28</v>
      </c>
      <c r="C32" s="41">
        <v>1</v>
      </c>
      <c r="D32" s="118">
        <v>43640</v>
      </c>
      <c r="E32" s="118">
        <v>43642</v>
      </c>
      <c r="F32" s="118">
        <v>43644</v>
      </c>
      <c r="G32" s="118">
        <v>43651</v>
      </c>
      <c r="H32" s="118">
        <v>43658</v>
      </c>
      <c r="I32" s="118">
        <v>43659</v>
      </c>
      <c r="J32" s="118">
        <v>43664</v>
      </c>
      <c r="K32" s="118">
        <v>43666</v>
      </c>
      <c r="L32" s="118">
        <v>43670</v>
      </c>
      <c r="M32" s="118">
        <v>43671</v>
      </c>
      <c r="N32" s="118">
        <v>43673</v>
      </c>
      <c r="O32" s="118">
        <v>43677</v>
      </c>
      <c r="P32" s="118">
        <v>43688</v>
      </c>
      <c r="Q32" s="118"/>
      <c r="R32" s="118"/>
      <c r="S32" s="118">
        <v>43678</v>
      </c>
      <c r="T32" s="118"/>
      <c r="U32" s="118">
        <v>43677</v>
      </c>
      <c r="V32" s="118"/>
      <c r="W32" s="118">
        <v>43682</v>
      </c>
      <c r="X32" s="118">
        <v>43686</v>
      </c>
      <c r="Y32" s="118"/>
      <c r="Z32" s="118"/>
      <c r="AA32" s="118">
        <v>43680</v>
      </c>
      <c r="AB32" s="118">
        <v>43682</v>
      </c>
      <c r="AC32" s="118"/>
      <c r="AD32" s="118">
        <v>43683</v>
      </c>
      <c r="AE32" s="118">
        <v>43684</v>
      </c>
      <c r="AF32" s="86">
        <v>10</v>
      </c>
      <c r="AG32" s="118">
        <v>43697</v>
      </c>
      <c r="AH32" s="118">
        <v>43703</v>
      </c>
      <c r="AI32" s="118"/>
      <c r="AJ32" s="118">
        <v>43691</v>
      </c>
      <c r="AK32" s="118"/>
      <c r="AL32" s="118"/>
      <c r="AM32" s="41"/>
      <c r="AN32" s="41"/>
    </row>
    <row r="33" spans="1:40" x14ac:dyDescent="0.25">
      <c r="A33" s="41">
        <v>9007</v>
      </c>
      <c r="B33" s="41" t="s">
        <v>28</v>
      </c>
      <c r="C33" s="41">
        <v>2</v>
      </c>
      <c r="D33" s="118">
        <v>43640</v>
      </c>
      <c r="E33" s="118">
        <v>43642</v>
      </c>
      <c r="F33" s="118">
        <v>43644</v>
      </c>
      <c r="G33" s="118">
        <v>43651</v>
      </c>
      <c r="H33" s="118">
        <v>43658</v>
      </c>
      <c r="I33" s="118">
        <v>43659</v>
      </c>
      <c r="J33" s="118">
        <v>43664</v>
      </c>
      <c r="K33" s="118">
        <v>43666</v>
      </c>
      <c r="L33" s="118">
        <v>43668</v>
      </c>
      <c r="M33" s="118">
        <v>43671</v>
      </c>
      <c r="N33" s="118">
        <v>43673</v>
      </c>
      <c r="O33" s="118">
        <v>43688</v>
      </c>
      <c r="P33" s="118">
        <v>43690</v>
      </c>
      <c r="Q33" s="118"/>
      <c r="R33" s="118"/>
      <c r="S33" s="118">
        <v>43677</v>
      </c>
      <c r="T33" s="118"/>
      <c r="U33" s="118">
        <v>43677</v>
      </c>
      <c r="V33" s="118"/>
      <c r="W33" s="118">
        <v>43682</v>
      </c>
      <c r="X33" s="118"/>
      <c r="Y33" s="118"/>
      <c r="Z33" s="118"/>
      <c r="AA33" s="118">
        <v>43679</v>
      </c>
      <c r="AB33" s="118">
        <v>43684</v>
      </c>
      <c r="AC33" s="118"/>
      <c r="AD33" s="118">
        <v>43685</v>
      </c>
      <c r="AE33" s="118">
        <v>43686</v>
      </c>
      <c r="AF33" s="86">
        <v>10</v>
      </c>
      <c r="AG33" s="118">
        <v>43701</v>
      </c>
      <c r="AH33" s="118">
        <v>43703</v>
      </c>
      <c r="AI33" s="118"/>
      <c r="AJ33" s="118"/>
      <c r="AK33" s="118">
        <v>43691</v>
      </c>
      <c r="AL33" s="118"/>
      <c r="AM33" s="41"/>
      <c r="AN33" s="41"/>
    </row>
    <row r="34" spans="1:40" x14ac:dyDescent="0.25">
      <c r="A34" s="41">
        <v>9007</v>
      </c>
      <c r="B34" s="41" t="s">
        <v>28</v>
      </c>
      <c r="C34" s="41">
        <v>3</v>
      </c>
      <c r="D34" s="118">
        <v>43640</v>
      </c>
      <c r="E34" s="118">
        <v>43642</v>
      </c>
      <c r="F34" s="118">
        <v>43644</v>
      </c>
      <c r="G34" s="118">
        <v>43651</v>
      </c>
      <c r="H34" s="118">
        <v>43658</v>
      </c>
      <c r="I34" s="118">
        <v>43660</v>
      </c>
      <c r="J34" s="118">
        <v>43664</v>
      </c>
      <c r="K34" s="118">
        <v>43668</v>
      </c>
      <c r="L34" s="118">
        <v>43671</v>
      </c>
      <c r="M34" s="118">
        <v>43677</v>
      </c>
      <c r="N34" s="118"/>
      <c r="O34" s="118"/>
      <c r="P34" s="118"/>
      <c r="Q34" s="118"/>
      <c r="R34" s="118"/>
      <c r="S34" s="118">
        <v>43677</v>
      </c>
      <c r="T34" s="118"/>
      <c r="U34" s="118">
        <v>43677</v>
      </c>
      <c r="V34" s="118">
        <v>43682</v>
      </c>
      <c r="W34" s="118"/>
      <c r="X34" s="118">
        <v>43686</v>
      </c>
      <c r="Y34" s="118"/>
      <c r="Z34" s="118"/>
      <c r="AA34" s="118">
        <v>43679</v>
      </c>
      <c r="AB34" s="118">
        <v>43682</v>
      </c>
      <c r="AC34" s="118"/>
      <c r="AD34" s="118">
        <v>43683</v>
      </c>
      <c r="AE34" s="118">
        <v>43684</v>
      </c>
      <c r="AF34" s="86">
        <v>7</v>
      </c>
      <c r="AG34" s="119">
        <v>43694</v>
      </c>
      <c r="AH34" s="118">
        <v>43714</v>
      </c>
      <c r="AI34" s="118"/>
      <c r="AJ34" s="118">
        <v>43691</v>
      </c>
      <c r="AK34" s="118"/>
      <c r="AL34" s="118"/>
      <c r="AM34" s="41"/>
      <c r="AN34" s="41"/>
    </row>
    <row r="35" spans="1:40" x14ac:dyDescent="0.25">
      <c r="A35" s="41">
        <v>9007</v>
      </c>
      <c r="B35" s="41" t="s">
        <v>28</v>
      </c>
      <c r="C35" s="41">
        <v>4</v>
      </c>
      <c r="D35" s="118">
        <v>43640</v>
      </c>
      <c r="E35" s="118">
        <v>43642</v>
      </c>
      <c r="F35" s="118">
        <v>43644</v>
      </c>
      <c r="G35" s="118">
        <v>43651</v>
      </c>
      <c r="H35" s="118">
        <v>43658</v>
      </c>
      <c r="I35" s="118">
        <v>43659</v>
      </c>
      <c r="J35" s="118">
        <v>43664</v>
      </c>
      <c r="K35" s="118">
        <v>43668</v>
      </c>
      <c r="L35" s="118">
        <v>43671</v>
      </c>
      <c r="M35" s="118">
        <v>43673</v>
      </c>
      <c r="N35" s="118">
        <v>43677</v>
      </c>
      <c r="O35" s="118">
        <v>43679</v>
      </c>
      <c r="P35" s="118">
        <v>43688</v>
      </c>
      <c r="Q35" s="118"/>
      <c r="R35" s="118"/>
      <c r="S35" s="118">
        <v>43677</v>
      </c>
      <c r="T35" s="118"/>
      <c r="U35" s="118">
        <v>43677</v>
      </c>
      <c r="V35" s="118">
        <v>43682</v>
      </c>
      <c r="W35" s="118">
        <v>43686</v>
      </c>
      <c r="X35" s="118"/>
      <c r="Y35" s="118"/>
      <c r="Z35" s="118"/>
      <c r="AA35" s="118">
        <v>43679</v>
      </c>
      <c r="AB35" s="118">
        <v>43682</v>
      </c>
      <c r="AC35" s="118"/>
      <c r="AD35" s="118">
        <v>43683</v>
      </c>
      <c r="AE35" s="118">
        <v>43684</v>
      </c>
      <c r="AF35" s="86">
        <v>10</v>
      </c>
      <c r="AG35" s="118">
        <v>43698</v>
      </c>
      <c r="AH35" s="118">
        <v>43703</v>
      </c>
      <c r="AI35" s="118"/>
      <c r="AJ35" s="118">
        <v>43691</v>
      </c>
      <c r="AK35" s="118"/>
      <c r="AL35" s="118"/>
      <c r="AM35" s="41"/>
      <c r="AN35" s="41"/>
    </row>
    <row r="36" spans="1:40" x14ac:dyDescent="0.25">
      <c r="A36" s="41">
        <v>9007</v>
      </c>
      <c r="B36" s="41" t="s">
        <v>28</v>
      </c>
      <c r="C36" s="41">
        <v>5</v>
      </c>
      <c r="D36" s="118">
        <v>43640</v>
      </c>
      <c r="E36" s="118">
        <v>43642</v>
      </c>
      <c r="F36" s="118">
        <v>43644</v>
      </c>
      <c r="G36" s="118">
        <v>43651</v>
      </c>
      <c r="H36" s="118">
        <v>43658</v>
      </c>
      <c r="I36" s="118">
        <v>43660</v>
      </c>
      <c r="J36" s="118">
        <v>43664</v>
      </c>
      <c r="K36" s="118">
        <v>43668</v>
      </c>
      <c r="L36" s="118">
        <v>43671</v>
      </c>
      <c r="M36" s="118">
        <v>43673</v>
      </c>
      <c r="N36" s="118">
        <v>43677</v>
      </c>
      <c r="O36" s="118">
        <v>43682</v>
      </c>
      <c r="P36" s="118"/>
      <c r="Q36" s="118"/>
      <c r="R36" s="118"/>
      <c r="S36" s="118">
        <v>43680</v>
      </c>
      <c r="T36" s="118">
        <v>43677</v>
      </c>
      <c r="U36" s="118"/>
      <c r="V36" s="118">
        <v>43682</v>
      </c>
      <c r="W36" s="118">
        <v>43686</v>
      </c>
      <c r="X36" s="118"/>
      <c r="Y36" s="118"/>
      <c r="Z36" s="118"/>
      <c r="AA36" s="118">
        <v>43682</v>
      </c>
      <c r="AB36" s="118">
        <v>43684</v>
      </c>
      <c r="AC36" s="118"/>
      <c r="AD36" s="118">
        <v>43685</v>
      </c>
      <c r="AE36" s="118">
        <v>43686</v>
      </c>
      <c r="AF36" s="86">
        <v>9</v>
      </c>
      <c r="AG36" s="118">
        <v>43700</v>
      </c>
      <c r="AH36" s="118">
        <v>43711</v>
      </c>
      <c r="AI36" s="118">
        <v>43691</v>
      </c>
      <c r="AJ36" s="118"/>
      <c r="AK36" s="118"/>
      <c r="AL36" s="118"/>
      <c r="AM36" s="41"/>
      <c r="AN36" s="41"/>
    </row>
    <row r="37" spans="1:40" x14ac:dyDescent="0.25">
      <c r="A37" s="41">
        <v>9008</v>
      </c>
      <c r="B37" s="41" t="s">
        <v>23</v>
      </c>
      <c r="C37" s="41">
        <v>1</v>
      </c>
      <c r="D37" s="118">
        <v>43640</v>
      </c>
      <c r="E37" s="118">
        <v>43642</v>
      </c>
      <c r="F37" s="118">
        <v>43644</v>
      </c>
      <c r="G37" s="118">
        <v>43651</v>
      </c>
      <c r="H37" s="118">
        <v>43658</v>
      </c>
      <c r="I37" s="118">
        <v>43660</v>
      </c>
      <c r="J37" s="118">
        <v>43664</v>
      </c>
      <c r="K37" s="118">
        <v>43666</v>
      </c>
      <c r="L37" s="118">
        <v>43671</v>
      </c>
      <c r="M37" s="118">
        <v>43675</v>
      </c>
      <c r="N37" s="118">
        <v>43688</v>
      </c>
      <c r="O37" s="118"/>
      <c r="P37" s="118"/>
      <c r="Q37" s="118"/>
      <c r="R37" s="118"/>
      <c r="S37" s="118">
        <v>43674</v>
      </c>
      <c r="T37" s="118"/>
      <c r="U37" s="118">
        <v>43677</v>
      </c>
      <c r="V37" s="118">
        <v>43679</v>
      </c>
      <c r="W37" s="118"/>
      <c r="X37" s="118">
        <v>43686</v>
      </c>
      <c r="Y37" s="118"/>
      <c r="Z37" s="118"/>
      <c r="AA37" s="118">
        <v>43677</v>
      </c>
      <c r="AB37" s="118"/>
      <c r="AC37" s="118"/>
      <c r="AD37" s="118">
        <v>43683</v>
      </c>
      <c r="AE37" s="118">
        <v>43684</v>
      </c>
      <c r="AF37" s="86">
        <v>8</v>
      </c>
      <c r="AG37" s="118">
        <v>43696</v>
      </c>
      <c r="AH37" s="118">
        <v>43703</v>
      </c>
      <c r="AI37" s="118"/>
      <c r="AJ37" s="118">
        <v>43691</v>
      </c>
      <c r="AK37" s="118"/>
      <c r="AL37" s="118"/>
      <c r="AM37" s="41"/>
      <c r="AN37" s="41"/>
    </row>
    <row r="38" spans="1:40" x14ac:dyDescent="0.25">
      <c r="A38" s="41">
        <v>9008</v>
      </c>
      <c r="B38" s="41" t="s">
        <v>23</v>
      </c>
      <c r="C38" s="41">
        <v>2</v>
      </c>
      <c r="D38" s="118">
        <v>43640</v>
      </c>
      <c r="E38" s="118">
        <v>43642</v>
      </c>
      <c r="F38" s="118">
        <v>43644</v>
      </c>
      <c r="G38" s="118">
        <v>43651</v>
      </c>
      <c r="H38" s="118">
        <v>43658</v>
      </c>
      <c r="I38" s="118">
        <v>43659</v>
      </c>
      <c r="J38" s="118">
        <v>43664</v>
      </c>
      <c r="K38" s="118">
        <v>43666</v>
      </c>
      <c r="L38" s="118">
        <v>43671</v>
      </c>
      <c r="M38" s="118">
        <v>43675</v>
      </c>
      <c r="N38" s="118">
        <v>43688</v>
      </c>
      <c r="O38" s="118"/>
      <c r="P38" s="118"/>
      <c r="Q38" s="118"/>
      <c r="R38" s="118"/>
      <c r="S38" s="118">
        <v>43674</v>
      </c>
      <c r="T38" s="118"/>
      <c r="U38" s="118">
        <v>43677</v>
      </c>
      <c r="V38" s="118">
        <v>43679</v>
      </c>
      <c r="W38" s="118">
        <v>43682</v>
      </c>
      <c r="X38" s="118">
        <v>43686</v>
      </c>
      <c r="Y38" s="118"/>
      <c r="Z38" s="118"/>
      <c r="AA38" s="118">
        <v>43677</v>
      </c>
      <c r="AB38" s="118">
        <v>43682</v>
      </c>
      <c r="AC38" s="118"/>
      <c r="AD38" s="118">
        <v>43683</v>
      </c>
      <c r="AE38" s="118">
        <v>43684</v>
      </c>
      <c r="AF38" s="86">
        <v>8</v>
      </c>
      <c r="AG38" s="118">
        <v>43697</v>
      </c>
      <c r="AH38" s="118">
        <v>43703</v>
      </c>
      <c r="AI38" s="118"/>
      <c r="AJ38" s="118"/>
      <c r="AK38" s="118"/>
      <c r="AL38" s="118"/>
      <c r="AM38" s="41"/>
      <c r="AN38" s="41"/>
    </row>
    <row r="39" spans="1:40" x14ac:dyDescent="0.25">
      <c r="A39" s="41">
        <v>9008</v>
      </c>
      <c r="B39" s="41" t="s">
        <v>23</v>
      </c>
      <c r="C39" s="41">
        <v>3</v>
      </c>
      <c r="D39" s="118">
        <v>43640</v>
      </c>
      <c r="E39" s="118">
        <v>43642</v>
      </c>
      <c r="F39" s="118">
        <v>43644</v>
      </c>
      <c r="G39" s="118">
        <v>43651</v>
      </c>
      <c r="H39" s="118">
        <v>43658</v>
      </c>
      <c r="I39" s="118">
        <v>43661</v>
      </c>
      <c r="J39" s="118">
        <v>43664</v>
      </c>
      <c r="K39" s="118">
        <v>43668</v>
      </c>
      <c r="L39" s="118">
        <v>43671</v>
      </c>
      <c r="M39" s="118">
        <v>43675</v>
      </c>
      <c r="N39" s="118">
        <v>43677</v>
      </c>
      <c r="O39" s="118"/>
      <c r="P39" s="118"/>
      <c r="Q39" s="118"/>
      <c r="R39" s="118"/>
      <c r="S39" s="118">
        <v>43674</v>
      </c>
      <c r="T39" s="118">
        <v>43677</v>
      </c>
      <c r="U39" s="118"/>
      <c r="V39" s="118">
        <v>43679</v>
      </c>
      <c r="W39" s="118">
        <v>43686</v>
      </c>
      <c r="X39" s="118"/>
      <c r="Y39" s="118"/>
      <c r="Z39" s="118"/>
      <c r="AA39" s="118">
        <v>43676</v>
      </c>
      <c r="AB39" s="118">
        <v>43679</v>
      </c>
      <c r="AC39" s="118">
        <v>43677</v>
      </c>
      <c r="AD39" s="118">
        <v>43682</v>
      </c>
      <c r="AE39" s="118">
        <v>43682</v>
      </c>
      <c r="AF39" s="86">
        <v>8</v>
      </c>
      <c r="AG39" s="118">
        <v>43697</v>
      </c>
      <c r="AH39" s="118">
        <v>43711</v>
      </c>
      <c r="AI39" s="118">
        <v>43691</v>
      </c>
      <c r="AJ39" s="118"/>
      <c r="AK39" s="118"/>
      <c r="AL39" s="118"/>
      <c r="AM39" s="41"/>
      <c r="AN39" s="41"/>
    </row>
    <row r="40" spans="1:40" x14ac:dyDescent="0.25">
      <c r="A40" s="41">
        <v>9008</v>
      </c>
      <c r="B40" s="41" t="s">
        <v>23</v>
      </c>
      <c r="C40" s="41">
        <v>4</v>
      </c>
      <c r="D40" s="118">
        <v>43640</v>
      </c>
      <c r="E40" s="118">
        <v>43642</v>
      </c>
      <c r="F40" s="118">
        <v>43644</v>
      </c>
      <c r="G40" s="118">
        <v>43651</v>
      </c>
      <c r="H40" s="118">
        <v>43654</v>
      </c>
      <c r="I40" s="118">
        <v>43658</v>
      </c>
      <c r="J40" s="118">
        <v>43662</v>
      </c>
      <c r="K40" s="118">
        <v>43664</v>
      </c>
      <c r="L40" s="118">
        <v>43668</v>
      </c>
      <c r="M40" s="118">
        <v>43671</v>
      </c>
      <c r="N40" s="118">
        <v>43673</v>
      </c>
      <c r="O40" s="118">
        <v>43688</v>
      </c>
      <c r="P40" s="118"/>
      <c r="Q40" s="118"/>
      <c r="R40" s="118"/>
      <c r="S40" s="118">
        <v>43684</v>
      </c>
      <c r="T40" s="118">
        <v>43677</v>
      </c>
      <c r="U40" s="118">
        <v>43679</v>
      </c>
      <c r="V40" s="118">
        <v>43682</v>
      </c>
      <c r="W40" s="118">
        <v>43686</v>
      </c>
      <c r="X40" s="118"/>
      <c r="Y40" s="118"/>
      <c r="Z40" s="118"/>
      <c r="AA40" s="118"/>
      <c r="AB40" s="118"/>
      <c r="AC40" s="118"/>
      <c r="AD40" s="118">
        <v>43685</v>
      </c>
      <c r="AE40" s="118">
        <v>43686</v>
      </c>
      <c r="AF40" s="86">
        <v>9</v>
      </c>
      <c r="AG40" s="119">
        <v>43695</v>
      </c>
      <c r="AH40" s="118">
        <v>43711</v>
      </c>
      <c r="AI40" s="118">
        <v>43691</v>
      </c>
      <c r="AJ40" s="118"/>
      <c r="AK40" s="118"/>
      <c r="AL40" s="118"/>
      <c r="AM40" s="41"/>
      <c r="AN40" s="41"/>
    </row>
    <row r="41" spans="1:40" x14ac:dyDescent="0.25">
      <c r="A41" s="41">
        <v>9008</v>
      </c>
      <c r="B41" s="41" t="s">
        <v>23</v>
      </c>
      <c r="C41" s="41">
        <v>5</v>
      </c>
      <c r="D41" s="118">
        <v>43640</v>
      </c>
      <c r="E41" s="118">
        <v>43642</v>
      </c>
      <c r="F41" s="118">
        <v>43644</v>
      </c>
      <c r="G41" s="118">
        <v>43651</v>
      </c>
      <c r="H41" s="118">
        <v>43658</v>
      </c>
      <c r="I41" s="118">
        <v>43659</v>
      </c>
      <c r="J41" s="118">
        <v>43664</v>
      </c>
      <c r="K41" s="118">
        <v>43666</v>
      </c>
      <c r="L41" s="118">
        <v>43668</v>
      </c>
      <c r="M41" s="118">
        <v>43673</v>
      </c>
      <c r="N41" s="118">
        <v>43677</v>
      </c>
      <c r="O41" s="118">
        <v>43680</v>
      </c>
      <c r="P41" s="118"/>
      <c r="Q41" s="118"/>
      <c r="R41" s="118"/>
      <c r="S41" s="118">
        <v>43678</v>
      </c>
      <c r="T41" s="118">
        <v>43677</v>
      </c>
      <c r="U41" s="118"/>
      <c r="V41" s="118">
        <v>43679</v>
      </c>
      <c r="W41" s="118">
        <v>43686</v>
      </c>
      <c r="X41" s="118"/>
      <c r="Y41" s="118"/>
      <c r="Z41" s="118"/>
      <c r="AA41" s="118">
        <v>43682</v>
      </c>
      <c r="AB41" s="118"/>
      <c r="AC41" s="118">
        <v>43684</v>
      </c>
      <c r="AD41" s="118">
        <v>43688</v>
      </c>
      <c r="AE41" s="118">
        <v>43689</v>
      </c>
      <c r="AF41" s="86">
        <v>9</v>
      </c>
      <c r="AG41" s="118">
        <v>43699</v>
      </c>
      <c r="AH41" s="118">
        <v>43717</v>
      </c>
      <c r="AI41" s="118"/>
      <c r="AJ41" s="118"/>
      <c r="AK41" s="118"/>
      <c r="AL41" s="118"/>
      <c r="AM41" s="41"/>
      <c r="AN41" s="41"/>
    </row>
    <row r="42" spans="1:40" x14ac:dyDescent="0.25">
      <c r="A42" s="41">
        <v>9009</v>
      </c>
      <c r="B42" s="41" t="s">
        <v>29</v>
      </c>
      <c r="C42" s="41">
        <v>1</v>
      </c>
      <c r="D42" s="118">
        <v>43640</v>
      </c>
      <c r="E42" s="118">
        <v>43642</v>
      </c>
      <c r="F42" s="118">
        <v>43644</v>
      </c>
      <c r="G42" s="118">
        <v>43652</v>
      </c>
      <c r="H42" s="118">
        <v>43658</v>
      </c>
      <c r="I42" s="118">
        <v>43659</v>
      </c>
      <c r="J42" s="118">
        <v>43664</v>
      </c>
      <c r="K42" s="118">
        <v>43668</v>
      </c>
      <c r="L42" s="118">
        <v>43670</v>
      </c>
      <c r="M42" s="118">
        <v>43671</v>
      </c>
      <c r="N42" s="118">
        <v>43677</v>
      </c>
      <c r="O42" s="118">
        <v>43679</v>
      </c>
      <c r="P42" s="118"/>
      <c r="Q42" s="118"/>
      <c r="R42" s="118"/>
      <c r="S42" s="118">
        <v>43676</v>
      </c>
      <c r="T42" s="118"/>
      <c r="U42" s="118"/>
      <c r="V42" s="118">
        <v>43679</v>
      </c>
      <c r="W42" s="118">
        <v>43682</v>
      </c>
      <c r="X42" s="118"/>
      <c r="Y42" s="118"/>
      <c r="Z42" s="118">
        <v>43686</v>
      </c>
      <c r="AA42" s="118">
        <v>43679</v>
      </c>
      <c r="AB42" s="118">
        <v>43682</v>
      </c>
      <c r="AC42" s="118"/>
      <c r="AD42" s="118">
        <v>43683</v>
      </c>
      <c r="AE42" s="118">
        <v>43684</v>
      </c>
      <c r="AF42" s="86">
        <v>9</v>
      </c>
      <c r="AG42" s="119">
        <v>43698</v>
      </c>
      <c r="AH42" s="118"/>
      <c r="AI42" s="118"/>
      <c r="AJ42" s="118"/>
      <c r="AK42" s="118"/>
      <c r="AL42" s="118"/>
      <c r="AM42" s="41"/>
      <c r="AN42" s="41"/>
    </row>
    <row r="43" spans="1:40" x14ac:dyDescent="0.25">
      <c r="A43" s="41">
        <v>9009</v>
      </c>
      <c r="B43" s="41" t="s">
        <v>29</v>
      </c>
      <c r="C43" s="41">
        <v>2</v>
      </c>
      <c r="D43" s="118">
        <v>43640</v>
      </c>
      <c r="E43" s="118">
        <v>43642</v>
      </c>
      <c r="F43" s="118">
        <v>43644</v>
      </c>
      <c r="G43" s="118">
        <v>43652</v>
      </c>
      <c r="H43" s="118">
        <v>43658</v>
      </c>
      <c r="I43" s="118">
        <v>43660</v>
      </c>
      <c r="J43" s="118">
        <v>43664</v>
      </c>
      <c r="K43" s="118">
        <v>43668</v>
      </c>
      <c r="L43" s="118">
        <v>43669</v>
      </c>
      <c r="M43" s="118">
        <v>43671</v>
      </c>
      <c r="N43" s="118">
        <v>43674</v>
      </c>
      <c r="O43" s="118"/>
      <c r="P43" s="118"/>
      <c r="Q43" s="118"/>
      <c r="R43" s="118"/>
      <c r="S43" s="118">
        <v>43678</v>
      </c>
      <c r="T43" s="118"/>
      <c r="U43" s="118">
        <v>43677</v>
      </c>
      <c r="V43" s="118"/>
      <c r="W43" s="118"/>
      <c r="X43" s="118"/>
      <c r="Y43" s="118">
        <v>43686</v>
      </c>
      <c r="Z43" s="118"/>
      <c r="AA43" s="118"/>
      <c r="AB43" s="118"/>
      <c r="AC43" s="118"/>
      <c r="AD43" s="118">
        <v>43683</v>
      </c>
      <c r="AE43" s="118">
        <v>43684</v>
      </c>
      <c r="AF43" s="86">
        <v>8</v>
      </c>
      <c r="AG43" s="118">
        <v>43710</v>
      </c>
      <c r="AH43" s="118">
        <v>43714</v>
      </c>
      <c r="AI43" s="118">
        <v>43689</v>
      </c>
      <c r="AJ43" s="118"/>
      <c r="AK43" s="118"/>
      <c r="AL43" s="118"/>
      <c r="AM43" s="41"/>
      <c r="AN43" s="41"/>
    </row>
    <row r="44" spans="1:40" x14ac:dyDescent="0.25">
      <c r="A44" s="41">
        <v>9009</v>
      </c>
      <c r="B44" s="41" t="s">
        <v>29</v>
      </c>
      <c r="C44" s="41">
        <v>3</v>
      </c>
      <c r="D44" s="118">
        <v>43640</v>
      </c>
      <c r="E44" s="118">
        <v>43642</v>
      </c>
      <c r="F44" s="118">
        <v>43644</v>
      </c>
      <c r="G44" s="118">
        <v>43652</v>
      </c>
      <c r="H44" s="118">
        <v>43658</v>
      </c>
      <c r="I44" s="118">
        <v>43660</v>
      </c>
      <c r="J44" s="118">
        <v>43666</v>
      </c>
      <c r="K44" s="118">
        <v>43668</v>
      </c>
      <c r="L44" s="118">
        <v>43671</v>
      </c>
      <c r="M44" s="118">
        <v>43673</v>
      </c>
      <c r="N44" s="118">
        <v>43675</v>
      </c>
      <c r="O44" s="118">
        <v>43677</v>
      </c>
      <c r="P44" s="118"/>
      <c r="Q44" s="118"/>
      <c r="R44" s="118"/>
      <c r="S44" s="120">
        <v>43680</v>
      </c>
      <c r="T44" s="119">
        <v>43677</v>
      </c>
      <c r="U44" s="119">
        <v>43679</v>
      </c>
      <c r="V44" s="119">
        <v>43682</v>
      </c>
      <c r="W44" s="118">
        <v>43686</v>
      </c>
      <c r="X44" s="119"/>
      <c r="Y44" s="119"/>
      <c r="Z44" s="119"/>
      <c r="AA44" s="118">
        <v>43684</v>
      </c>
      <c r="AB44" s="119"/>
      <c r="AC44" s="118"/>
      <c r="AD44" s="118">
        <v>43685</v>
      </c>
      <c r="AE44" s="118">
        <v>43686</v>
      </c>
      <c r="AF44" s="86">
        <v>9</v>
      </c>
      <c r="AG44" s="119">
        <v>43698</v>
      </c>
      <c r="AH44" s="118"/>
      <c r="AI44" s="118"/>
      <c r="AJ44" s="118"/>
      <c r="AK44" s="118">
        <v>43691</v>
      </c>
      <c r="AL44" s="118"/>
      <c r="AM44" s="41"/>
      <c r="AN44" s="41"/>
    </row>
    <row r="45" spans="1:40" x14ac:dyDescent="0.25">
      <c r="A45" s="41">
        <v>9009</v>
      </c>
      <c r="B45" s="41" t="s">
        <v>29</v>
      </c>
      <c r="C45" s="41">
        <v>4</v>
      </c>
      <c r="D45" s="118">
        <v>43640</v>
      </c>
      <c r="E45" s="118">
        <v>43642</v>
      </c>
      <c r="F45" s="118">
        <v>43644</v>
      </c>
      <c r="G45" s="118">
        <v>43652</v>
      </c>
      <c r="H45" s="118">
        <v>43658</v>
      </c>
      <c r="I45" s="118">
        <v>43660</v>
      </c>
      <c r="J45" s="118">
        <v>43666</v>
      </c>
      <c r="K45" s="118">
        <v>43667</v>
      </c>
      <c r="L45" s="118">
        <v>43668</v>
      </c>
      <c r="M45" s="118">
        <v>43671</v>
      </c>
      <c r="N45" s="118">
        <v>43673</v>
      </c>
      <c r="O45" s="118">
        <v>43673</v>
      </c>
      <c r="P45" s="118"/>
      <c r="Q45" s="118"/>
      <c r="R45" s="118"/>
      <c r="S45" s="118">
        <v>43676</v>
      </c>
      <c r="T45" s="118">
        <v>43677</v>
      </c>
      <c r="U45" s="118">
        <v>43679</v>
      </c>
      <c r="V45" s="118"/>
      <c r="W45" s="118">
        <v>43682</v>
      </c>
      <c r="X45" s="118"/>
      <c r="Y45" s="118"/>
      <c r="Z45" s="118"/>
      <c r="AA45" s="118">
        <v>43678</v>
      </c>
      <c r="AB45" s="118">
        <v>43679</v>
      </c>
      <c r="AC45" s="118"/>
      <c r="AD45" s="118">
        <v>43683</v>
      </c>
      <c r="AE45" s="118">
        <v>43684</v>
      </c>
      <c r="AF45" s="86">
        <v>9</v>
      </c>
      <c r="AG45" s="118">
        <v>43699</v>
      </c>
      <c r="AH45" s="118"/>
      <c r="AI45" s="118"/>
      <c r="AJ45" s="118"/>
      <c r="AK45" s="118"/>
      <c r="AL45" s="118"/>
      <c r="AM45" s="41"/>
      <c r="AN45" s="41"/>
    </row>
    <row r="46" spans="1:40" x14ac:dyDescent="0.25">
      <c r="A46" s="41">
        <v>9009</v>
      </c>
      <c r="B46" s="41" t="s">
        <v>29</v>
      </c>
      <c r="C46" s="41">
        <v>5</v>
      </c>
      <c r="D46" s="118">
        <v>43640</v>
      </c>
      <c r="E46" s="118">
        <v>43642</v>
      </c>
      <c r="F46" s="118">
        <v>43644</v>
      </c>
      <c r="G46" s="118">
        <v>43652</v>
      </c>
      <c r="H46" s="118">
        <v>43658</v>
      </c>
      <c r="I46" s="118">
        <v>43660</v>
      </c>
      <c r="J46" s="118">
        <v>43664</v>
      </c>
      <c r="K46" s="118">
        <v>43668</v>
      </c>
      <c r="L46" s="118">
        <v>43673</v>
      </c>
      <c r="M46" s="118">
        <v>43674</v>
      </c>
      <c r="N46" s="118">
        <v>43677</v>
      </c>
      <c r="O46" s="118"/>
      <c r="P46" s="118"/>
      <c r="Q46" s="118"/>
      <c r="R46" s="118"/>
      <c r="S46" s="118">
        <v>43678</v>
      </c>
      <c r="T46" s="118"/>
      <c r="U46" s="118">
        <v>43677</v>
      </c>
      <c r="V46" s="118">
        <v>43682</v>
      </c>
      <c r="W46" s="118">
        <v>43686</v>
      </c>
      <c r="X46" s="118"/>
      <c r="Y46" s="118"/>
      <c r="Z46" s="118"/>
      <c r="AA46" s="118">
        <v>43679</v>
      </c>
      <c r="AB46" s="118">
        <v>43682</v>
      </c>
      <c r="AC46" s="118"/>
      <c r="AD46" s="118">
        <v>43683</v>
      </c>
      <c r="AE46" s="118">
        <v>43686</v>
      </c>
      <c r="AF46" s="86">
        <v>8</v>
      </c>
      <c r="AG46" s="118">
        <v>43697</v>
      </c>
      <c r="AH46" s="118">
        <v>43703</v>
      </c>
      <c r="AI46" s="118"/>
      <c r="AJ46" s="118"/>
      <c r="AK46" s="118"/>
      <c r="AL46" s="118">
        <v>43691</v>
      </c>
      <c r="AM46" s="41"/>
      <c r="AN46" s="41"/>
    </row>
    <row r="47" spans="1:40" x14ac:dyDescent="0.25">
      <c r="A47" s="41">
        <v>9010</v>
      </c>
      <c r="B47" s="41" t="s">
        <v>23</v>
      </c>
      <c r="C47" s="41">
        <v>1</v>
      </c>
      <c r="D47" s="118">
        <v>43640</v>
      </c>
      <c r="E47" s="118">
        <v>43642</v>
      </c>
      <c r="F47" s="118">
        <v>43644</v>
      </c>
      <c r="G47" s="118">
        <v>43652</v>
      </c>
      <c r="H47" s="118">
        <v>43658</v>
      </c>
      <c r="I47" s="118">
        <v>43659</v>
      </c>
      <c r="J47" s="118">
        <v>43666</v>
      </c>
      <c r="K47" s="118">
        <v>43671</v>
      </c>
      <c r="L47" s="118">
        <v>43677</v>
      </c>
      <c r="M47" s="118">
        <v>43690</v>
      </c>
      <c r="N47" s="118"/>
      <c r="O47" s="118"/>
      <c r="P47" s="118"/>
      <c r="Q47" s="118"/>
      <c r="R47" s="118"/>
      <c r="S47" s="118">
        <v>43680</v>
      </c>
      <c r="T47" s="118"/>
      <c r="U47" s="118">
        <v>43679</v>
      </c>
      <c r="V47" s="118">
        <v>43686</v>
      </c>
      <c r="W47" s="118"/>
      <c r="X47" s="118"/>
      <c r="Y47" s="118"/>
      <c r="Z47" s="118"/>
      <c r="AA47" s="118">
        <v>43682</v>
      </c>
      <c r="AB47" s="118">
        <v>43689</v>
      </c>
      <c r="AC47" s="118"/>
      <c r="AD47" s="118">
        <v>43698</v>
      </c>
      <c r="AE47" s="118">
        <v>43698</v>
      </c>
      <c r="AF47" s="86">
        <v>7</v>
      </c>
      <c r="AG47" s="118">
        <v>43711</v>
      </c>
      <c r="AH47" s="118">
        <v>43714</v>
      </c>
      <c r="AI47" s="118"/>
      <c r="AJ47" s="118"/>
      <c r="AK47" s="118"/>
      <c r="AL47" s="118"/>
      <c r="AM47" s="41"/>
      <c r="AN47" s="41"/>
    </row>
    <row r="48" spans="1:40" x14ac:dyDescent="0.25">
      <c r="A48" s="41">
        <v>9010</v>
      </c>
      <c r="B48" s="41" t="s">
        <v>23</v>
      </c>
      <c r="C48" s="41">
        <v>2</v>
      </c>
      <c r="D48" s="118">
        <v>43640</v>
      </c>
      <c r="E48" s="118">
        <v>43642</v>
      </c>
      <c r="F48" s="118">
        <v>43644</v>
      </c>
      <c r="G48" s="118">
        <v>43652</v>
      </c>
      <c r="H48" s="118">
        <v>43654</v>
      </c>
      <c r="I48" s="118">
        <v>43658</v>
      </c>
      <c r="J48" s="118">
        <v>43660</v>
      </c>
      <c r="K48" s="118">
        <v>43664</v>
      </c>
      <c r="L48" s="118">
        <v>43668</v>
      </c>
      <c r="M48" s="118">
        <v>43671</v>
      </c>
      <c r="N48" s="118">
        <v>43677</v>
      </c>
      <c r="O48" s="118">
        <v>43688</v>
      </c>
      <c r="P48" s="118"/>
      <c r="Q48" s="118"/>
      <c r="R48" s="118"/>
      <c r="S48" s="118">
        <v>43678</v>
      </c>
      <c r="T48" s="118">
        <v>43677</v>
      </c>
      <c r="U48" s="118"/>
      <c r="V48" s="118">
        <v>43679</v>
      </c>
      <c r="W48" s="118">
        <v>43686</v>
      </c>
      <c r="X48" s="118"/>
      <c r="Y48" s="118"/>
      <c r="Z48" s="118"/>
      <c r="AA48" s="118"/>
      <c r="AB48" s="118">
        <v>43682</v>
      </c>
      <c r="AC48" s="118">
        <v>43686</v>
      </c>
      <c r="AD48" s="118">
        <v>43689</v>
      </c>
      <c r="AE48" s="118">
        <v>43690</v>
      </c>
      <c r="AF48" s="86">
        <v>9</v>
      </c>
      <c r="AG48" s="118"/>
      <c r="AH48" s="118">
        <v>43703</v>
      </c>
      <c r="AI48" s="118"/>
      <c r="AJ48" s="118"/>
      <c r="AK48" s="118"/>
      <c r="AL48" s="118"/>
      <c r="AM48" s="41"/>
      <c r="AN48" s="41"/>
    </row>
    <row r="49" spans="1:40" x14ac:dyDescent="0.25">
      <c r="A49" s="41">
        <v>9010</v>
      </c>
      <c r="B49" s="41" t="s">
        <v>23</v>
      </c>
      <c r="C49" s="41">
        <v>3</v>
      </c>
      <c r="D49" s="118">
        <v>43640</v>
      </c>
      <c r="E49" s="118">
        <v>43642</v>
      </c>
      <c r="F49" s="118">
        <v>43644</v>
      </c>
      <c r="G49" s="118">
        <v>43652</v>
      </c>
      <c r="H49" s="118">
        <v>43654</v>
      </c>
      <c r="I49" s="118">
        <v>43658</v>
      </c>
      <c r="J49" s="118">
        <v>43664</v>
      </c>
      <c r="K49" s="118">
        <v>43666</v>
      </c>
      <c r="L49" s="118">
        <v>43668</v>
      </c>
      <c r="M49" s="118">
        <v>43673</v>
      </c>
      <c r="N49" s="118"/>
      <c r="O49" s="118"/>
      <c r="P49" s="118"/>
      <c r="Q49" s="118"/>
      <c r="R49" s="118"/>
      <c r="S49" s="118">
        <v>43678</v>
      </c>
      <c r="T49" s="118">
        <v>43677</v>
      </c>
      <c r="U49" s="118">
        <v>43679</v>
      </c>
      <c r="V49" s="118">
        <v>43682</v>
      </c>
      <c r="W49" s="118"/>
      <c r="X49" s="118">
        <v>43686</v>
      </c>
      <c r="Y49" s="118"/>
      <c r="Z49" s="118"/>
      <c r="AA49" s="118"/>
      <c r="AB49" s="118"/>
      <c r="AC49" s="118">
        <v>43684</v>
      </c>
      <c r="AD49" s="118">
        <v>43685</v>
      </c>
      <c r="AE49" s="118">
        <v>43686</v>
      </c>
      <c r="AF49" s="86">
        <v>7</v>
      </c>
      <c r="AG49" s="118">
        <v>43698</v>
      </c>
      <c r="AH49" s="118"/>
      <c r="AI49" s="118"/>
      <c r="AJ49" s="118"/>
      <c r="AK49" s="118"/>
      <c r="AL49" s="118"/>
      <c r="AM49" s="41"/>
      <c r="AN49" s="41"/>
    </row>
    <row r="50" spans="1:40" x14ac:dyDescent="0.25">
      <c r="A50" s="41">
        <v>9010</v>
      </c>
      <c r="B50" s="41" t="s">
        <v>23</v>
      </c>
      <c r="C50" s="41">
        <v>4</v>
      </c>
      <c r="D50" s="118">
        <v>43640</v>
      </c>
      <c r="E50" s="118">
        <v>43642</v>
      </c>
      <c r="F50" s="118">
        <v>43644</v>
      </c>
      <c r="G50" s="118">
        <v>43652</v>
      </c>
      <c r="H50" s="118">
        <v>43658</v>
      </c>
      <c r="I50" s="118">
        <v>43659</v>
      </c>
      <c r="J50" s="118">
        <v>43664</v>
      </c>
      <c r="K50" s="118">
        <v>43666</v>
      </c>
      <c r="L50" s="118">
        <v>43671</v>
      </c>
      <c r="M50" s="118">
        <v>43674</v>
      </c>
      <c r="N50" s="118">
        <v>43677</v>
      </c>
      <c r="O50" s="118"/>
      <c r="P50" s="118"/>
      <c r="Q50" s="118"/>
      <c r="R50" s="118"/>
      <c r="S50" s="118">
        <v>43678</v>
      </c>
      <c r="T50" s="118">
        <v>43677</v>
      </c>
      <c r="U50" s="118"/>
      <c r="V50" s="118">
        <v>43679</v>
      </c>
      <c r="W50" s="118"/>
      <c r="X50" s="118">
        <v>43686</v>
      </c>
      <c r="Y50" s="118"/>
      <c r="Z50" s="118"/>
      <c r="AA50" s="118"/>
      <c r="AB50" s="118"/>
      <c r="AC50" s="118">
        <v>43684</v>
      </c>
      <c r="AD50" s="118">
        <v>43685</v>
      </c>
      <c r="AE50" s="118">
        <v>43686</v>
      </c>
      <c r="AF50" s="86">
        <v>8</v>
      </c>
      <c r="AG50" s="118">
        <v>43699</v>
      </c>
      <c r="AH50" s="118"/>
      <c r="AI50" s="118"/>
      <c r="AJ50" s="118"/>
      <c r="AK50" s="118"/>
      <c r="AL50" s="118"/>
      <c r="AM50" s="41"/>
      <c r="AN50" s="41"/>
    </row>
    <row r="51" spans="1:40" x14ac:dyDescent="0.25">
      <c r="A51" s="41">
        <v>9010</v>
      </c>
      <c r="B51" s="41" t="s">
        <v>23</v>
      </c>
      <c r="C51" s="41">
        <v>5</v>
      </c>
      <c r="D51" s="118">
        <v>43640</v>
      </c>
      <c r="E51" s="118">
        <v>43642</v>
      </c>
      <c r="F51" s="118">
        <v>43644</v>
      </c>
      <c r="G51" s="118">
        <v>43652</v>
      </c>
      <c r="H51" s="118">
        <v>43658</v>
      </c>
      <c r="I51" s="118">
        <v>43659</v>
      </c>
      <c r="J51" s="118">
        <v>43664</v>
      </c>
      <c r="K51" s="118">
        <v>43666</v>
      </c>
      <c r="L51" s="118">
        <v>43669</v>
      </c>
      <c r="M51" s="118">
        <v>43671</v>
      </c>
      <c r="N51" s="118">
        <v>43688</v>
      </c>
      <c r="O51" s="118"/>
      <c r="P51" s="118"/>
      <c r="Q51" s="118"/>
      <c r="R51" s="118"/>
      <c r="S51" s="118">
        <v>43680</v>
      </c>
      <c r="T51" s="118">
        <v>43677</v>
      </c>
      <c r="U51" s="118"/>
      <c r="V51" s="118">
        <v>43679</v>
      </c>
      <c r="W51" s="118"/>
      <c r="X51" s="118">
        <v>43686</v>
      </c>
      <c r="Y51" s="118"/>
      <c r="Z51" s="118"/>
      <c r="AA51" s="118">
        <v>43682</v>
      </c>
      <c r="AB51" s="118"/>
      <c r="AC51" s="118">
        <v>43684</v>
      </c>
      <c r="AD51" s="118">
        <v>43687</v>
      </c>
      <c r="AE51" s="118">
        <v>43688</v>
      </c>
      <c r="AF51" s="86">
        <v>8</v>
      </c>
      <c r="AG51" s="118">
        <v>43699</v>
      </c>
      <c r="AH51" s="118">
        <v>43714</v>
      </c>
      <c r="AI51" s="118"/>
      <c r="AJ51" s="118"/>
      <c r="AK51" s="118"/>
      <c r="AL51" s="118"/>
      <c r="AM51" s="41"/>
      <c r="AN51" s="41"/>
    </row>
    <row r="52" spans="1:40" x14ac:dyDescent="0.25">
      <c r="A52" s="41">
        <v>9011</v>
      </c>
      <c r="B52" s="41" t="s">
        <v>30</v>
      </c>
      <c r="C52" s="41">
        <v>1</v>
      </c>
      <c r="D52" s="118">
        <v>43640</v>
      </c>
      <c r="E52" s="118">
        <v>43642</v>
      </c>
      <c r="F52" s="118">
        <v>43644</v>
      </c>
      <c r="G52" s="118">
        <v>43652</v>
      </c>
      <c r="H52" s="118">
        <v>43658</v>
      </c>
      <c r="I52" s="118">
        <v>43659</v>
      </c>
      <c r="J52" s="118">
        <v>43662</v>
      </c>
      <c r="K52" s="118">
        <v>43664</v>
      </c>
      <c r="L52" s="118">
        <v>43669</v>
      </c>
      <c r="M52" s="118">
        <v>43671</v>
      </c>
      <c r="N52" s="118">
        <v>43673</v>
      </c>
      <c r="O52" s="118">
        <v>43675</v>
      </c>
      <c r="P52" s="118">
        <v>43677</v>
      </c>
      <c r="Q52" s="118">
        <v>43688</v>
      </c>
      <c r="R52" s="118">
        <v>43690</v>
      </c>
      <c r="S52" s="118">
        <v>43676</v>
      </c>
      <c r="T52" s="118"/>
      <c r="U52" s="118">
        <v>43677</v>
      </c>
      <c r="V52" s="118">
        <v>43679</v>
      </c>
      <c r="W52" s="118">
        <v>43682</v>
      </c>
      <c r="X52" s="118">
        <v>43686</v>
      </c>
      <c r="Y52" s="118"/>
      <c r="Z52" s="118"/>
      <c r="AA52" s="118">
        <v>43679</v>
      </c>
      <c r="AB52" s="118">
        <v>43682</v>
      </c>
      <c r="AC52" s="118"/>
      <c r="AD52" s="118">
        <v>43683</v>
      </c>
      <c r="AE52" s="118">
        <v>43684</v>
      </c>
      <c r="AF52" s="86">
        <v>12</v>
      </c>
      <c r="AG52" s="118">
        <v>43697</v>
      </c>
      <c r="AH52" s="118">
        <v>43703</v>
      </c>
      <c r="AI52" s="118"/>
      <c r="AJ52" s="118"/>
      <c r="AK52" s="118">
        <v>43691</v>
      </c>
      <c r="AL52" s="118"/>
      <c r="AM52" s="41"/>
      <c r="AN52" s="41"/>
    </row>
    <row r="53" spans="1:40" x14ac:dyDescent="0.25">
      <c r="A53" s="41">
        <v>9011</v>
      </c>
      <c r="B53" s="41" t="s">
        <v>30</v>
      </c>
      <c r="C53" s="41">
        <v>2</v>
      </c>
      <c r="D53" s="118">
        <v>43640</v>
      </c>
      <c r="E53" s="118">
        <v>43642</v>
      </c>
      <c r="F53" s="118">
        <v>43644</v>
      </c>
      <c r="G53" s="118">
        <v>43652</v>
      </c>
      <c r="H53" s="118">
        <v>43658</v>
      </c>
      <c r="I53" s="118">
        <v>43660</v>
      </c>
      <c r="J53" s="118">
        <v>43664</v>
      </c>
      <c r="K53" s="118">
        <v>43666</v>
      </c>
      <c r="L53" s="118">
        <v>43668</v>
      </c>
      <c r="M53" s="118">
        <v>43673</v>
      </c>
      <c r="N53" s="118">
        <v>43678</v>
      </c>
      <c r="O53" s="118">
        <v>43678</v>
      </c>
      <c r="P53" s="118">
        <v>43679</v>
      </c>
      <c r="Q53" s="118">
        <v>43682</v>
      </c>
      <c r="R53" s="118">
        <v>43688</v>
      </c>
      <c r="S53" s="118">
        <v>43680</v>
      </c>
      <c r="T53" s="118">
        <v>43677</v>
      </c>
      <c r="U53" s="118">
        <v>43679</v>
      </c>
      <c r="V53" s="118">
        <v>43682</v>
      </c>
      <c r="W53" s="118"/>
      <c r="X53" s="118">
        <v>43686</v>
      </c>
      <c r="Y53" s="118"/>
      <c r="Z53" s="118"/>
      <c r="AA53" s="118">
        <v>43682</v>
      </c>
      <c r="AB53" s="118"/>
      <c r="AC53" s="118">
        <v>43684</v>
      </c>
      <c r="AD53" s="118">
        <v>43685</v>
      </c>
      <c r="AE53" s="118">
        <v>43686</v>
      </c>
      <c r="AF53" s="86">
        <v>12</v>
      </c>
      <c r="AG53" s="118">
        <v>43698</v>
      </c>
      <c r="AH53" s="118">
        <v>43708</v>
      </c>
      <c r="AI53" s="118"/>
      <c r="AJ53" s="118"/>
      <c r="AK53" s="118"/>
      <c r="AL53" s="118"/>
      <c r="AM53" s="41"/>
      <c r="AN53" s="41"/>
    </row>
    <row r="54" spans="1:40" x14ac:dyDescent="0.25">
      <c r="A54" s="41">
        <v>9011</v>
      </c>
      <c r="B54" s="41" t="s">
        <v>30</v>
      </c>
      <c r="C54" s="41">
        <v>3</v>
      </c>
      <c r="D54" s="118">
        <v>43640</v>
      </c>
      <c r="E54" s="118">
        <v>43642</v>
      </c>
      <c r="F54" s="118">
        <v>43644</v>
      </c>
      <c r="G54" s="118">
        <v>43652</v>
      </c>
      <c r="H54" s="118">
        <v>43658</v>
      </c>
      <c r="I54" s="118">
        <v>43660</v>
      </c>
      <c r="J54" s="118">
        <v>43664</v>
      </c>
      <c r="K54" s="118">
        <v>43668</v>
      </c>
      <c r="L54" s="118">
        <v>43671</v>
      </c>
      <c r="M54" s="118">
        <v>43673</v>
      </c>
      <c r="N54" s="118">
        <v>43675</v>
      </c>
      <c r="O54" s="118">
        <v>43677</v>
      </c>
      <c r="P54" s="118">
        <v>43688</v>
      </c>
      <c r="Q54" s="118"/>
      <c r="R54" s="118"/>
      <c r="S54" s="118">
        <v>43680</v>
      </c>
      <c r="T54" s="118">
        <v>43677</v>
      </c>
      <c r="U54" s="118">
        <v>43679</v>
      </c>
      <c r="V54" s="118">
        <v>43682</v>
      </c>
      <c r="W54" s="118"/>
      <c r="X54" s="118">
        <v>43686</v>
      </c>
      <c r="Y54" s="118"/>
      <c r="Z54" s="118"/>
      <c r="AA54" s="118">
        <v>43682</v>
      </c>
      <c r="AB54" s="118">
        <v>43684</v>
      </c>
      <c r="AC54" s="118"/>
      <c r="AD54" s="118">
        <v>43685</v>
      </c>
      <c r="AE54" s="118">
        <v>43686</v>
      </c>
      <c r="AF54" s="86">
        <v>10</v>
      </c>
      <c r="AG54" s="118">
        <v>43698</v>
      </c>
      <c r="AH54" s="118">
        <v>43717</v>
      </c>
      <c r="AI54" s="118"/>
      <c r="AJ54" s="118"/>
      <c r="AK54" s="118"/>
      <c r="AL54" s="118"/>
      <c r="AM54" s="41"/>
      <c r="AN54" s="41"/>
    </row>
    <row r="55" spans="1:40" x14ac:dyDescent="0.25">
      <c r="A55" s="41">
        <v>9011</v>
      </c>
      <c r="B55" s="41" t="s">
        <v>30</v>
      </c>
      <c r="C55" s="41">
        <v>4</v>
      </c>
      <c r="D55" s="118">
        <v>43640</v>
      </c>
      <c r="E55" s="118">
        <v>43642</v>
      </c>
      <c r="F55" s="118">
        <v>43644</v>
      </c>
      <c r="G55" s="118">
        <v>43652</v>
      </c>
      <c r="H55" s="118">
        <v>43658</v>
      </c>
      <c r="I55" s="118">
        <v>43659</v>
      </c>
      <c r="J55" s="118">
        <v>43664</v>
      </c>
      <c r="K55" s="118">
        <v>43666</v>
      </c>
      <c r="L55" s="118">
        <v>43669</v>
      </c>
      <c r="M55" s="118">
        <v>43671</v>
      </c>
      <c r="N55" s="118">
        <v>43673</v>
      </c>
      <c r="O55" s="118">
        <v>43673</v>
      </c>
      <c r="P55" s="118">
        <v>43677</v>
      </c>
      <c r="Q55" s="118">
        <v>43682</v>
      </c>
      <c r="R55" s="118"/>
      <c r="S55" s="118">
        <v>43676</v>
      </c>
      <c r="T55" s="118"/>
      <c r="U55" s="118">
        <v>43677</v>
      </c>
      <c r="V55" s="118">
        <v>43679</v>
      </c>
      <c r="W55" s="118">
        <v>43686</v>
      </c>
      <c r="X55" s="118"/>
      <c r="Y55" s="118"/>
      <c r="Z55" s="118"/>
      <c r="AA55" s="118">
        <v>43679</v>
      </c>
      <c r="AB55" s="118">
        <v>43682</v>
      </c>
      <c r="AC55" s="118"/>
      <c r="AD55" s="118">
        <v>43683</v>
      </c>
      <c r="AE55" s="118">
        <v>43684</v>
      </c>
      <c r="AF55" s="86">
        <v>11</v>
      </c>
      <c r="AG55" s="118">
        <v>43698</v>
      </c>
      <c r="AH55" s="118">
        <v>43714</v>
      </c>
      <c r="AI55" s="118"/>
      <c r="AJ55" s="118">
        <v>43691</v>
      </c>
      <c r="AK55" s="118">
        <v>43698</v>
      </c>
      <c r="AL55" s="118"/>
      <c r="AM55" s="41"/>
      <c r="AN55" s="41"/>
    </row>
    <row r="56" spans="1:40" x14ac:dyDescent="0.25">
      <c r="A56" s="41">
        <v>9011</v>
      </c>
      <c r="B56" s="41" t="s">
        <v>30</v>
      </c>
      <c r="C56" s="41">
        <v>5</v>
      </c>
      <c r="D56" s="118">
        <v>43640</v>
      </c>
      <c r="E56" s="118">
        <v>43642</v>
      </c>
      <c r="F56" s="118">
        <v>43644</v>
      </c>
      <c r="G56" s="118">
        <v>43652</v>
      </c>
      <c r="H56" s="118">
        <v>43658</v>
      </c>
      <c r="I56" s="118">
        <v>43660</v>
      </c>
      <c r="J56" s="118">
        <v>43664</v>
      </c>
      <c r="K56" s="118">
        <v>43668</v>
      </c>
      <c r="L56" s="118">
        <v>43671</v>
      </c>
      <c r="M56" s="118">
        <v>43677</v>
      </c>
      <c r="N56" s="118">
        <v>43678</v>
      </c>
      <c r="O56" s="118">
        <v>43679</v>
      </c>
      <c r="P56" s="118">
        <v>43682</v>
      </c>
      <c r="Q56" s="118"/>
      <c r="R56" s="118"/>
      <c r="S56" s="118">
        <v>43680</v>
      </c>
      <c r="T56" s="118">
        <v>43677</v>
      </c>
      <c r="U56" s="118">
        <v>43679</v>
      </c>
      <c r="V56" s="118">
        <v>43682</v>
      </c>
      <c r="W56" s="118">
        <v>43686</v>
      </c>
      <c r="X56" s="118"/>
      <c r="Y56" s="118"/>
      <c r="Z56" s="118"/>
      <c r="AA56" s="118"/>
      <c r="AB56" s="118">
        <v>43684</v>
      </c>
      <c r="AC56" s="118"/>
      <c r="AD56" s="118">
        <v>43685</v>
      </c>
      <c r="AE56" s="118">
        <v>43686</v>
      </c>
      <c r="AF56" s="86">
        <v>10</v>
      </c>
      <c r="AG56" s="118">
        <v>43699</v>
      </c>
      <c r="AH56" s="118">
        <v>43708</v>
      </c>
      <c r="AI56" s="118">
        <v>43691</v>
      </c>
      <c r="AJ56" s="118"/>
      <c r="AK56" s="118"/>
      <c r="AL56" s="118"/>
      <c r="AM56" s="41"/>
      <c r="AN56" s="41"/>
    </row>
    <row r="57" spans="1:40" x14ac:dyDescent="0.25">
      <c r="A57" s="41">
        <v>9012</v>
      </c>
      <c r="B57" s="41" t="s">
        <v>28</v>
      </c>
      <c r="C57" s="41">
        <v>1</v>
      </c>
      <c r="D57" s="118">
        <v>43640</v>
      </c>
      <c r="E57" s="118">
        <v>43642</v>
      </c>
      <c r="F57" s="118">
        <v>43644</v>
      </c>
      <c r="G57" s="118">
        <v>43652</v>
      </c>
      <c r="H57" s="118">
        <v>43658</v>
      </c>
      <c r="I57" s="118">
        <v>43662</v>
      </c>
      <c r="J57" s="118">
        <v>43664</v>
      </c>
      <c r="K57" s="118">
        <v>43668</v>
      </c>
      <c r="L57" s="118">
        <v>43671</v>
      </c>
      <c r="M57" s="118">
        <v>43677</v>
      </c>
      <c r="N57" s="118"/>
      <c r="O57" s="118"/>
      <c r="P57" s="118"/>
      <c r="Q57" s="118"/>
      <c r="R57" s="118"/>
      <c r="S57" s="118">
        <v>43676</v>
      </c>
      <c r="T57" s="118">
        <v>43677</v>
      </c>
      <c r="U57" s="118">
        <v>43679</v>
      </c>
      <c r="V57" s="118">
        <v>43682</v>
      </c>
      <c r="W57" s="118"/>
      <c r="X57" s="118">
        <v>43686</v>
      </c>
      <c r="Y57" s="118"/>
      <c r="Z57" s="118"/>
      <c r="AA57" s="118">
        <v>43679</v>
      </c>
      <c r="AB57" s="118">
        <v>43682</v>
      </c>
      <c r="AC57" s="118"/>
      <c r="AD57" s="118">
        <v>43683</v>
      </c>
      <c r="AE57" s="118">
        <v>43684</v>
      </c>
      <c r="AF57" s="86">
        <v>7</v>
      </c>
      <c r="AG57" s="118">
        <v>43698</v>
      </c>
      <c r="AH57" s="118">
        <v>43708</v>
      </c>
      <c r="AI57" s="118"/>
      <c r="AJ57" s="118"/>
      <c r="AK57" s="118">
        <v>43691</v>
      </c>
      <c r="AL57" s="118"/>
      <c r="AM57" s="41"/>
      <c r="AN57" s="41"/>
    </row>
    <row r="58" spans="1:40" x14ac:dyDescent="0.25">
      <c r="A58" s="41">
        <v>9012</v>
      </c>
      <c r="B58" s="41" t="s">
        <v>28</v>
      </c>
      <c r="C58" s="41">
        <v>2</v>
      </c>
      <c r="D58" s="118">
        <v>43640</v>
      </c>
      <c r="E58" s="118">
        <v>43642</v>
      </c>
      <c r="F58" s="118">
        <v>43644</v>
      </c>
      <c r="G58" s="118">
        <v>43652</v>
      </c>
      <c r="H58" s="118">
        <v>43654</v>
      </c>
      <c r="I58" s="118">
        <v>43658</v>
      </c>
      <c r="J58" s="118">
        <v>43660</v>
      </c>
      <c r="K58" s="118">
        <v>43666</v>
      </c>
      <c r="L58" s="118">
        <v>43668</v>
      </c>
      <c r="M58" s="118">
        <v>43671</v>
      </c>
      <c r="N58" s="118">
        <v>43672</v>
      </c>
      <c r="O58" s="118">
        <v>43673</v>
      </c>
      <c r="P58" s="118">
        <v>43675</v>
      </c>
      <c r="Q58" s="118">
        <v>43675</v>
      </c>
      <c r="R58" s="118">
        <v>43677</v>
      </c>
      <c r="S58" s="118">
        <v>43676</v>
      </c>
      <c r="T58" s="118">
        <v>43677</v>
      </c>
      <c r="U58" s="118">
        <v>43679</v>
      </c>
      <c r="V58" s="118">
        <v>43682</v>
      </c>
      <c r="W58" s="118"/>
      <c r="X58" s="118">
        <v>43686</v>
      </c>
      <c r="Y58" s="118"/>
      <c r="Z58" s="118"/>
      <c r="AA58" s="118">
        <v>43679</v>
      </c>
      <c r="AB58" s="118">
        <v>43682</v>
      </c>
      <c r="AC58" s="118"/>
      <c r="AD58" s="118">
        <v>43683</v>
      </c>
      <c r="AE58" s="118">
        <v>43684</v>
      </c>
      <c r="AF58" s="86">
        <v>12</v>
      </c>
      <c r="AG58" s="118">
        <v>43697</v>
      </c>
      <c r="AH58" s="118">
        <v>43714</v>
      </c>
      <c r="AI58" s="118">
        <v>43689</v>
      </c>
      <c r="AJ58" s="118"/>
      <c r="AK58" s="118">
        <v>43691</v>
      </c>
      <c r="AL58" s="118">
        <v>43698</v>
      </c>
      <c r="AM58" s="41"/>
      <c r="AN58" s="41"/>
    </row>
    <row r="59" spans="1:40" x14ac:dyDescent="0.25">
      <c r="A59" s="41">
        <v>9012</v>
      </c>
      <c r="B59" s="41" t="s">
        <v>28</v>
      </c>
      <c r="C59" s="41">
        <v>3</v>
      </c>
      <c r="D59" s="118">
        <v>43640</v>
      </c>
      <c r="E59" s="118">
        <v>43642</v>
      </c>
      <c r="F59" s="118">
        <v>43644</v>
      </c>
      <c r="G59" s="118">
        <v>43652</v>
      </c>
      <c r="H59" s="118">
        <v>43658</v>
      </c>
      <c r="I59" s="118">
        <v>43660</v>
      </c>
      <c r="J59" s="118">
        <v>43664</v>
      </c>
      <c r="K59" s="118">
        <v>43668</v>
      </c>
      <c r="L59" s="118">
        <v>43673</v>
      </c>
      <c r="M59" s="118">
        <v>43674</v>
      </c>
      <c r="N59" s="118">
        <v>43679</v>
      </c>
      <c r="O59" s="118">
        <v>43688</v>
      </c>
      <c r="P59" s="118"/>
      <c r="Q59" s="118"/>
      <c r="R59" s="118"/>
      <c r="S59" s="118">
        <v>43678</v>
      </c>
      <c r="T59" s="118">
        <v>43677</v>
      </c>
      <c r="U59" s="118">
        <v>43679</v>
      </c>
      <c r="V59" s="118"/>
      <c r="W59" s="118">
        <v>43682</v>
      </c>
      <c r="X59" s="118"/>
      <c r="Y59" s="118"/>
      <c r="Z59" s="118"/>
      <c r="AA59" s="118">
        <v>43682</v>
      </c>
      <c r="AB59" s="118"/>
      <c r="AC59" s="118">
        <v>43684</v>
      </c>
      <c r="AD59" s="118">
        <v>43685</v>
      </c>
      <c r="AE59" s="118">
        <v>43686</v>
      </c>
      <c r="AF59" s="86">
        <v>9</v>
      </c>
      <c r="AG59" s="118">
        <v>43700</v>
      </c>
      <c r="AH59" s="118">
        <v>43714</v>
      </c>
      <c r="AI59" s="118"/>
      <c r="AJ59" s="118"/>
      <c r="AK59" s="118">
        <v>43691</v>
      </c>
      <c r="AL59" s="118"/>
      <c r="AM59" s="41"/>
      <c r="AN59" s="41"/>
    </row>
    <row r="60" spans="1:40" x14ac:dyDescent="0.25">
      <c r="A60" s="41">
        <v>9012</v>
      </c>
      <c r="B60" s="41" t="s">
        <v>28</v>
      </c>
      <c r="C60" s="41">
        <v>4</v>
      </c>
      <c r="D60" s="118">
        <v>43640</v>
      </c>
      <c r="E60" s="118">
        <v>43642</v>
      </c>
      <c r="F60" s="118">
        <v>43644</v>
      </c>
      <c r="G60" s="118">
        <v>43652</v>
      </c>
      <c r="H60" s="118">
        <v>43658</v>
      </c>
      <c r="I60" s="118">
        <v>43660</v>
      </c>
      <c r="J60" s="118">
        <v>43660</v>
      </c>
      <c r="K60" s="118">
        <v>43664</v>
      </c>
      <c r="L60" s="118">
        <v>43668</v>
      </c>
      <c r="M60" s="118">
        <v>43673</v>
      </c>
      <c r="N60" s="118">
        <v>43673</v>
      </c>
      <c r="O60" s="118">
        <v>43677</v>
      </c>
      <c r="P60" s="118">
        <v>43682</v>
      </c>
      <c r="Q60" s="118"/>
      <c r="R60" s="118"/>
      <c r="S60" s="118">
        <v>43676</v>
      </c>
      <c r="T60" s="118"/>
      <c r="U60" s="118">
        <v>43677</v>
      </c>
      <c r="V60" s="118"/>
      <c r="W60" s="118">
        <v>43682</v>
      </c>
      <c r="X60" s="118"/>
      <c r="Y60" s="118"/>
      <c r="Z60" s="118"/>
      <c r="AA60" s="118">
        <v>43679</v>
      </c>
      <c r="AB60" s="118">
        <v>43682</v>
      </c>
      <c r="AC60" s="118"/>
      <c r="AD60" s="118">
        <v>43683</v>
      </c>
      <c r="AE60" s="118">
        <v>43684</v>
      </c>
      <c r="AF60" s="86">
        <v>10</v>
      </c>
      <c r="AG60" s="118">
        <v>43697</v>
      </c>
      <c r="AH60" s="118">
        <v>43708</v>
      </c>
      <c r="AI60" s="118">
        <v>43691</v>
      </c>
      <c r="AJ60" s="118">
        <v>43691</v>
      </c>
      <c r="AK60" s="118">
        <v>43698</v>
      </c>
      <c r="AL60" s="118"/>
      <c r="AM60" s="41"/>
      <c r="AN60" s="41"/>
    </row>
    <row r="61" spans="1:40" x14ac:dyDescent="0.25">
      <c r="A61" s="41">
        <v>9012</v>
      </c>
      <c r="B61" s="41" t="s">
        <v>28</v>
      </c>
      <c r="C61" s="41">
        <v>5</v>
      </c>
      <c r="D61" s="118">
        <v>43640</v>
      </c>
      <c r="E61" s="118">
        <v>43642</v>
      </c>
      <c r="F61" s="118">
        <v>43644</v>
      </c>
      <c r="G61" s="118">
        <v>43652</v>
      </c>
      <c r="H61" s="118">
        <v>43659</v>
      </c>
      <c r="I61" s="118">
        <v>43661</v>
      </c>
      <c r="J61" s="118">
        <v>43664</v>
      </c>
      <c r="K61" s="118">
        <v>43666</v>
      </c>
      <c r="L61" s="118">
        <v>43668</v>
      </c>
      <c r="M61" s="118">
        <v>43671</v>
      </c>
      <c r="N61" s="118">
        <v>43672</v>
      </c>
      <c r="O61" s="118">
        <v>43673</v>
      </c>
      <c r="P61" s="118">
        <v>43688</v>
      </c>
      <c r="Q61" s="118"/>
      <c r="R61" s="118"/>
      <c r="S61" s="118">
        <v>43677</v>
      </c>
      <c r="T61" s="118"/>
      <c r="U61" s="118">
        <v>43677</v>
      </c>
      <c r="V61" s="118">
        <v>43679</v>
      </c>
      <c r="W61" s="118">
        <v>43682</v>
      </c>
      <c r="X61" s="118"/>
      <c r="Y61" s="118"/>
      <c r="Z61" s="118"/>
      <c r="AA61" s="118">
        <v>43679</v>
      </c>
      <c r="AB61" s="118">
        <v>43682</v>
      </c>
      <c r="AC61" s="118"/>
      <c r="AD61" s="118">
        <v>43683</v>
      </c>
      <c r="AE61" s="118">
        <v>43684</v>
      </c>
      <c r="AF61" s="86">
        <v>10</v>
      </c>
      <c r="AG61" s="118">
        <v>43697</v>
      </c>
      <c r="AH61" s="118">
        <v>43708</v>
      </c>
      <c r="AI61" s="118">
        <v>43689</v>
      </c>
      <c r="AJ61" s="118"/>
      <c r="AK61" s="118"/>
      <c r="AL61" s="118"/>
      <c r="AM61" s="41"/>
      <c r="AN61" s="41"/>
    </row>
    <row r="62" spans="1:40" x14ac:dyDescent="0.25">
      <c r="A62" s="41"/>
      <c r="B62" s="41"/>
      <c r="C62" s="41"/>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86"/>
      <c r="AG62" s="118"/>
      <c r="AH62" s="118"/>
      <c r="AI62" s="118"/>
      <c r="AJ62" s="118"/>
      <c r="AK62" s="118"/>
      <c r="AL62" s="118"/>
      <c r="AM62" s="41"/>
      <c r="AN62" s="41"/>
    </row>
    <row r="63" spans="1:40" x14ac:dyDescent="0.25">
      <c r="A63" s="77" t="s">
        <v>0</v>
      </c>
      <c r="B63" s="77" t="s">
        <v>1</v>
      </c>
      <c r="C63" s="77" t="s">
        <v>2</v>
      </c>
      <c r="D63" s="77" t="s">
        <v>156</v>
      </c>
      <c r="E63" s="77" t="s">
        <v>157</v>
      </c>
      <c r="F63" s="77" t="s">
        <v>158</v>
      </c>
      <c r="G63" s="77" t="s">
        <v>159</v>
      </c>
      <c r="H63" s="77" t="s">
        <v>160</v>
      </c>
      <c r="I63" s="77" t="s">
        <v>161</v>
      </c>
      <c r="J63" s="77" t="s">
        <v>162</v>
      </c>
      <c r="K63" s="77" t="s">
        <v>163</v>
      </c>
      <c r="L63" s="77" t="s">
        <v>164</v>
      </c>
      <c r="M63" s="77" t="s">
        <v>165</v>
      </c>
      <c r="N63" s="77" t="s">
        <v>166</v>
      </c>
      <c r="O63" s="77" t="s">
        <v>167</v>
      </c>
      <c r="P63" s="77" t="s">
        <v>168</v>
      </c>
      <c r="Q63" s="77" t="s">
        <v>169</v>
      </c>
      <c r="R63" s="77" t="s">
        <v>170</v>
      </c>
      <c r="S63" s="77" t="s">
        <v>171</v>
      </c>
      <c r="T63" s="77" t="s">
        <v>172</v>
      </c>
      <c r="U63" s="77" t="s">
        <v>173</v>
      </c>
      <c r="V63" s="77" t="s">
        <v>174</v>
      </c>
      <c r="W63" s="77" t="s">
        <v>175</v>
      </c>
      <c r="X63" s="77" t="s">
        <v>176</v>
      </c>
      <c r="Y63" s="77" t="s">
        <v>177</v>
      </c>
      <c r="Z63" s="77" t="s">
        <v>178</v>
      </c>
      <c r="AA63" s="77" t="s">
        <v>179</v>
      </c>
      <c r="AB63" s="77" t="s">
        <v>180</v>
      </c>
      <c r="AC63" s="77" t="s">
        <v>181</v>
      </c>
      <c r="AD63" s="77" t="s">
        <v>182</v>
      </c>
      <c r="AE63" s="77" t="s">
        <v>183</v>
      </c>
      <c r="AF63" s="77" t="s">
        <v>184</v>
      </c>
      <c r="AG63" s="77" t="s">
        <v>185</v>
      </c>
      <c r="AH63" s="77" t="s">
        <v>271</v>
      </c>
      <c r="AI63" s="77" t="s">
        <v>272</v>
      </c>
      <c r="AJ63" s="77" t="s">
        <v>273</v>
      </c>
      <c r="AK63" s="77" t="s">
        <v>274</v>
      </c>
      <c r="AL63" s="77" t="s">
        <v>275</v>
      </c>
      <c r="AM63" s="77" t="s">
        <v>276</v>
      </c>
    </row>
    <row r="64" spans="1:40" x14ac:dyDescent="0.25">
      <c r="A64" s="41">
        <v>9001</v>
      </c>
      <c r="B64" s="41" t="s">
        <v>23</v>
      </c>
      <c r="C64" s="41">
        <v>1</v>
      </c>
      <c r="D64" s="86">
        <f>DATEDIF($D$2,E2,"d")</f>
        <v>2</v>
      </c>
      <c r="E64" s="86">
        <f t="shared" ref="E64:AM64" si="0">DATEDIF($D$2,F2,"d")</f>
        <v>4</v>
      </c>
      <c r="F64" s="86">
        <f t="shared" si="0"/>
        <v>11</v>
      </c>
      <c r="G64" s="86">
        <f t="shared" si="0"/>
        <v>18</v>
      </c>
      <c r="H64" s="86">
        <f t="shared" si="0"/>
        <v>19</v>
      </c>
      <c r="I64" s="86">
        <f t="shared" si="0"/>
        <v>22</v>
      </c>
      <c r="J64" s="86">
        <f t="shared" si="0"/>
        <v>28</v>
      </c>
      <c r="K64" s="86">
        <f t="shared" si="0"/>
        <v>31</v>
      </c>
      <c r="L64" s="86">
        <f t="shared" si="0"/>
        <v>37</v>
      </c>
      <c r="M64" s="86">
        <f t="shared" si="0"/>
        <v>58</v>
      </c>
      <c r="N64" s="86" t="e">
        <f t="shared" si="0"/>
        <v>#NUM!</v>
      </c>
      <c r="O64" s="86" t="e">
        <f t="shared" si="0"/>
        <v>#NUM!</v>
      </c>
      <c r="P64" s="86" t="e">
        <f t="shared" si="0"/>
        <v>#NUM!</v>
      </c>
      <c r="Q64" s="86" t="e">
        <f t="shared" si="0"/>
        <v>#NUM!</v>
      </c>
      <c r="R64" s="86">
        <f t="shared" si="0"/>
        <v>38</v>
      </c>
      <c r="S64" s="86" t="e">
        <f t="shared" si="0"/>
        <v>#NUM!</v>
      </c>
      <c r="T64" s="86">
        <f t="shared" si="0"/>
        <v>37</v>
      </c>
      <c r="U64" s="86">
        <f t="shared" si="0"/>
        <v>39</v>
      </c>
      <c r="V64" s="86">
        <f t="shared" si="0"/>
        <v>46</v>
      </c>
      <c r="W64" s="86" t="e">
        <f t="shared" si="0"/>
        <v>#NUM!</v>
      </c>
      <c r="X64" s="86" t="e">
        <f t="shared" si="0"/>
        <v>#NUM!</v>
      </c>
      <c r="Y64" s="86" t="e">
        <f t="shared" si="0"/>
        <v>#NUM!</v>
      </c>
      <c r="Z64" s="86">
        <f t="shared" si="0"/>
        <v>39</v>
      </c>
      <c r="AA64" s="86">
        <f t="shared" si="0"/>
        <v>46</v>
      </c>
      <c r="AB64" s="86" t="e">
        <f t="shared" si="0"/>
        <v>#NUM!</v>
      </c>
      <c r="AC64" s="86">
        <f t="shared" si="0"/>
        <v>58</v>
      </c>
      <c r="AD64" s="86">
        <f t="shared" si="0"/>
        <v>58</v>
      </c>
      <c r="AE64" s="86" t="e">
        <f t="shared" si="0"/>
        <v>#NUM!</v>
      </c>
      <c r="AF64" s="86">
        <f t="shared" si="0"/>
        <v>62</v>
      </c>
      <c r="AG64" s="86">
        <f t="shared" si="0"/>
        <v>68</v>
      </c>
      <c r="AH64" s="86" t="e">
        <f t="shared" si="0"/>
        <v>#NUM!</v>
      </c>
      <c r="AI64" s="86">
        <f t="shared" si="0"/>
        <v>68</v>
      </c>
      <c r="AJ64" s="86" t="e">
        <f t="shared" si="0"/>
        <v>#NUM!</v>
      </c>
      <c r="AK64" s="86" t="e">
        <f t="shared" si="0"/>
        <v>#NUM!</v>
      </c>
      <c r="AL64" s="86" t="e">
        <f t="shared" si="0"/>
        <v>#NUM!</v>
      </c>
      <c r="AM64" s="86" t="e">
        <f t="shared" si="0"/>
        <v>#NUM!</v>
      </c>
    </row>
    <row r="65" spans="1:39" x14ac:dyDescent="0.25">
      <c r="A65" s="41">
        <v>9001</v>
      </c>
      <c r="B65" s="41" t="s">
        <v>23</v>
      </c>
      <c r="C65" s="41">
        <v>2</v>
      </c>
      <c r="D65" s="86">
        <f t="shared" ref="D65:AM65" si="1">DATEDIF($D$2,E3,"d")</f>
        <v>2</v>
      </c>
      <c r="E65" s="86">
        <f t="shared" si="1"/>
        <v>4</v>
      </c>
      <c r="F65" s="86">
        <f t="shared" si="1"/>
        <v>11</v>
      </c>
      <c r="G65" s="86">
        <f t="shared" si="1"/>
        <v>18</v>
      </c>
      <c r="H65" s="86">
        <f t="shared" si="1"/>
        <v>22</v>
      </c>
      <c r="I65" s="86">
        <f t="shared" si="1"/>
        <v>24</v>
      </c>
      <c r="J65" s="86">
        <f t="shared" si="1"/>
        <v>28</v>
      </c>
      <c r="K65" s="86">
        <f t="shared" si="1"/>
        <v>32</v>
      </c>
      <c r="L65" s="86">
        <f t="shared" si="1"/>
        <v>33</v>
      </c>
      <c r="M65" s="86">
        <f t="shared" si="1"/>
        <v>48</v>
      </c>
      <c r="N65" s="86">
        <f t="shared" si="1"/>
        <v>50</v>
      </c>
      <c r="O65" s="86" t="e">
        <f t="shared" si="1"/>
        <v>#NUM!</v>
      </c>
      <c r="P65" s="86" t="e">
        <f t="shared" si="1"/>
        <v>#NUM!</v>
      </c>
      <c r="Q65" s="86" t="e">
        <f t="shared" si="1"/>
        <v>#NUM!</v>
      </c>
      <c r="R65" s="86">
        <f t="shared" si="1"/>
        <v>36</v>
      </c>
      <c r="S65" s="86" t="e">
        <f t="shared" si="1"/>
        <v>#NUM!</v>
      </c>
      <c r="T65" s="86">
        <f t="shared" si="1"/>
        <v>37</v>
      </c>
      <c r="U65" s="86">
        <f t="shared" si="1"/>
        <v>39</v>
      </c>
      <c r="V65" s="86">
        <f t="shared" si="1"/>
        <v>42</v>
      </c>
      <c r="W65" s="86">
        <f t="shared" si="1"/>
        <v>46</v>
      </c>
      <c r="X65" s="86" t="e">
        <f t="shared" si="1"/>
        <v>#NUM!</v>
      </c>
      <c r="Y65" s="86" t="e">
        <f t="shared" si="1"/>
        <v>#NUM!</v>
      </c>
      <c r="Z65" s="86">
        <f t="shared" si="1"/>
        <v>39</v>
      </c>
      <c r="AA65" s="86">
        <f t="shared" si="1"/>
        <v>44</v>
      </c>
      <c r="AB65" s="86" t="e">
        <f t="shared" si="1"/>
        <v>#NUM!</v>
      </c>
      <c r="AC65" s="86">
        <f t="shared" si="1"/>
        <v>47</v>
      </c>
      <c r="AD65" s="86">
        <f t="shared" si="1"/>
        <v>48</v>
      </c>
      <c r="AE65" s="86" t="e">
        <f t="shared" si="1"/>
        <v>#NUM!</v>
      </c>
      <c r="AF65" s="86">
        <f t="shared" si="1"/>
        <v>59</v>
      </c>
      <c r="AG65" s="86">
        <f t="shared" si="1"/>
        <v>68</v>
      </c>
      <c r="AH65" s="86" t="e">
        <f t="shared" si="1"/>
        <v>#NUM!</v>
      </c>
      <c r="AI65" s="86" t="e">
        <f t="shared" si="1"/>
        <v>#NUM!</v>
      </c>
      <c r="AJ65" s="86">
        <f t="shared" si="1"/>
        <v>68</v>
      </c>
      <c r="AK65" s="86" t="e">
        <f t="shared" si="1"/>
        <v>#NUM!</v>
      </c>
      <c r="AL65" s="86" t="e">
        <f t="shared" si="1"/>
        <v>#NUM!</v>
      </c>
      <c r="AM65" s="86" t="e">
        <f t="shared" si="1"/>
        <v>#NUM!</v>
      </c>
    </row>
    <row r="66" spans="1:39" x14ac:dyDescent="0.25">
      <c r="A66" s="41">
        <v>9001</v>
      </c>
      <c r="B66" s="41" t="s">
        <v>23</v>
      </c>
      <c r="C66" s="41">
        <v>3</v>
      </c>
      <c r="D66" s="86">
        <f t="shared" ref="D66:AM66" si="2">DATEDIF($D$2,E4,"d")</f>
        <v>2</v>
      </c>
      <c r="E66" s="86">
        <f t="shared" si="2"/>
        <v>4</v>
      </c>
      <c r="F66" s="86">
        <f t="shared" si="2"/>
        <v>11</v>
      </c>
      <c r="G66" s="86">
        <f t="shared" si="2"/>
        <v>18</v>
      </c>
      <c r="H66" s="86">
        <f t="shared" si="2"/>
        <v>20</v>
      </c>
      <c r="I66" s="86">
        <f t="shared" si="2"/>
        <v>24</v>
      </c>
      <c r="J66" s="86">
        <f t="shared" si="2"/>
        <v>28</v>
      </c>
      <c r="K66" s="86">
        <f t="shared" si="2"/>
        <v>31</v>
      </c>
      <c r="L66" s="86" t="e">
        <f t="shared" si="2"/>
        <v>#NUM!</v>
      </c>
      <c r="M66" s="86">
        <f t="shared" si="2"/>
        <v>50</v>
      </c>
      <c r="N66" s="86" t="e">
        <f t="shared" si="2"/>
        <v>#NUM!</v>
      </c>
      <c r="O66" s="86" t="e">
        <f t="shared" si="2"/>
        <v>#NUM!</v>
      </c>
      <c r="P66" s="86" t="e">
        <f t="shared" si="2"/>
        <v>#NUM!</v>
      </c>
      <c r="Q66" s="86" t="e">
        <f t="shared" si="2"/>
        <v>#NUM!</v>
      </c>
      <c r="R66" s="86">
        <f t="shared" si="2"/>
        <v>34</v>
      </c>
      <c r="S66" s="86" t="e">
        <f t="shared" si="2"/>
        <v>#NUM!</v>
      </c>
      <c r="T66" s="86">
        <f t="shared" si="2"/>
        <v>37</v>
      </c>
      <c r="U66" s="86">
        <f t="shared" si="2"/>
        <v>42</v>
      </c>
      <c r="V66" s="86">
        <f t="shared" si="2"/>
        <v>46</v>
      </c>
      <c r="W66" s="86" t="e">
        <f t="shared" si="2"/>
        <v>#NUM!</v>
      </c>
      <c r="X66" s="86" t="e">
        <f t="shared" si="2"/>
        <v>#NUM!</v>
      </c>
      <c r="Y66" s="86" t="e">
        <f t="shared" si="2"/>
        <v>#NUM!</v>
      </c>
      <c r="Z66" s="86">
        <f t="shared" si="2"/>
        <v>39</v>
      </c>
      <c r="AA66" s="86">
        <f t="shared" si="2"/>
        <v>42</v>
      </c>
      <c r="AB66" s="86">
        <f t="shared" si="2"/>
        <v>44</v>
      </c>
      <c r="AC66" s="86">
        <f t="shared" si="2"/>
        <v>45</v>
      </c>
      <c r="AD66" s="86">
        <f t="shared" si="2"/>
        <v>46</v>
      </c>
      <c r="AE66" s="86" t="e">
        <f t="shared" si="2"/>
        <v>#NUM!</v>
      </c>
      <c r="AF66" s="86">
        <f t="shared" si="2"/>
        <v>58</v>
      </c>
      <c r="AG66" s="86">
        <f t="shared" si="2"/>
        <v>68</v>
      </c>
      <c r="AH66" s="86" t="e">
        <f t="shared" si="2"/>
        <v>#NUM!</v>
      </c>
      <c r="AI66" s="86" t="e">
        <f t="shared" si="2"/>
        <v>#NUM!</v>
      </c>
      <c r="AJ66" s="86" t="e">
        <f t="shared" si="2"/>
        <v>#NUM!</v>
      </c>
      <c r="AK66" s="86">
        <f t="shared" si="2"/>
        <v>68</v>
      </c>
      <c r="AL66" s="86" t="e">
        <f t="shared" si="2"/>
        <v>#NUM!</v>
      </c>
      <c r="AM66" s="86" t="e">
        <f t="shared" si="2"/>
        <v>#NUM!</v>
      </c>
    </row>
    <row r="67" spans="1:39" x14ac:dyDescent="0.25">
      <c r="A67" s="41">
        <v>9001</v>
      </c>
      <c r="B67" s="41" t="s">
        <v>23</v>
      </c>
      <c r="C67" s="41">
        <v>4</v>
      </c>
      <c r="D67" s="86">
        <f t="shared" ref="D67:AM67" si="3">DATEDIF($D$2,E5,"d")</f>
        <v>2</v>
      </c>
      <c r="E67" s="86">
        <f t="shared" si="3"/>
        <v>4</v>
      </c>
      <c r="F67" s="86">
        <f t="shared" si="3"/>
        <v>11</v>
      </c>
      <c r="G67" s="86">
        <f t="shared" si="3"/>
        <v>14</v>
      </c>
      <c r="H67" s="86">
        <f t="shared" si="3"/>
        <v>18</v>
      </c>
      <c r="I67" s="86">
        <f t="shared" si="3"/>
        <v>22</v>
      </c>
      <c r="J67" s="86">
        <f t="shared" si="3"/>
        <v>24</v>
      </c>
      <c r="K67" s="86">
        <f t="shared" si="3"/>
        <v>28</v>
      </c>
      <c r="L67" s="86">
        <f t="shared" si="3"/>
        <v>31</v>
      </c>
      <c r="M67" s="86">
        <f t="shared" si="3"/>
        <v>33</v>
      </c>
      <c r="N67" s="86">
        <f t="shared" si="3"/>
        <v>37</v>
      </c>
      <c r="O67" s="86">
        <f t="shared" si="3"/>
        <v>48</v>
      </c>
      <c r="P67" s="86" t="e">
        <f t="shared" si="3"/>
        <v>#NUM!</v>
      </c>
      <c r="Q67" s="86" t="e">
        <f t="shared" si="3"/>
        <v>#NUM!</v>
      </c>
      <c r="R67" s="86">
        <f t="shared" si="3"/>
        <v>34</v>
      </c>
      <c r="S67" s="86" t="e">
        <f t="shared" si="3"/>
        <v>#NUM!</v>
      </c>
      <c r="T67" s="86" t="e">
        <f t="shared" si="3"/>
        <v>#NUM!</v>
      </c>
      <c r="U67" s="86">
        <f t="shared" si="3"/>
        <v>39</v>
      </c>
      <c r="V67" s="86">
        <f t="shared" si="3"/>
        <v>37</v>
      </c>
      <c r="W67" s="86">
        <f t="shared" si="3"/>
        <v>46</v>
      </c>
      <c r="X67" s="86" t="e">
        <f t="shared" si="3"/>
        <v>#NUM!</v>
      </c>
      <c r="Y67" s="86" t="e">
        <f t="shared" si="3"/>
        <v>#NUM!</v>
      </c>
      <c r="Z67" s="86" t="e">
        <f t="shared" si="3"/>
        <v>#NUM!</v>
      </c>
      <c r="AA67" s="86">
        <f t="shared" si="3"/>
        <v>39</v>
      </c>
      <c r="AB67" s="86">
        <f t="shared" si="3"/>
        <v>44</v>
      </c>
      <c r="AC67" s="86">
        <f t="shared" si="3"/>
        <v>45</v>
      </c>
      <c r="AD67" s="86">
        <f t="shared" si="3"/>
        <v>46</v>
      </c>
      <c r="AE67" s="86" t="e">
        <f t="shared" si="3"/>
        <v>#NUM!</v>
      </c>
      <c r="AF67" s="86">
        <f t="shared" si="3"/>
        <v>56</v>
      </c>
      <c r="AG67" s="86">
        <f t="shared" si="3"/>
        <v>68</v>
      </c>
      <c r="AH67" s="86">
        <f t="shared" si="3"/>
        <v>51</v>
      </c>
      <c r="AI67" s="86">
        <f t="shared" si="3"/>
        <v>58</v>
      </c>
      <c r="AJ67" s="86" t="e">
        <f t="shared" si="3"/>
        <v>#NUM!</v>
      </c>
      <c r="AK67" s="86">
        <f t="shared" si="3"/>
        <v>68</v>
      </c>
      <c r="AL67" s="86" t="e">
        <f t="shared" si="3"/>
        <v>#NUM!</v>
      </c>
      <c r="AM67" s="86" t="e">
        <f t="shared" si="3"/>
        <v>#NUM!</v>
      </c>
    </row>
    <row r="68" spans="1:39" x14ac:dyDescent="0.25">
      <c r="A68" s="41">
        <v>9001</v>
      </c>
      <c r="B68" s="41" t="s">
        <v>23</v>
      </c>
      <c r="C68" s="41">
        <v>5</v>
      </c>
      <c r="D68" s="86">
        <f t="shared" ref="D68:AM68" si="4">DATEDIF($D$2,E6,"d")</f>
        <v>2</v>
      </c>
      <c r="E68" s="86">
        <f t="shared" si="4"/>
        <v>4</v>
      </c>
      <c r="F68" s="86">
        <f t="shared" si="4"/>
        <v>11</v>
      </c>
      <c r="G68" s="86">
        <f t="shared" si="4"/>
        <v>18</v>
      </c>
      <c r="H68" s="86">
        <f t="shared" si="4"/>
        <v>20</v>
      </c>
      <c r="I68" s="86">
        <f t="shared" si="4"/>
        <v>24</v>
      </c>
      <c r="J68" s="86">
        <f t="shared" si="4"/>
        <v>28</v>
      </c>
      <c r="K68" s="86">
        <f t="shared" si="4"/>
        <v>31</v>
      </c>
      <c r="L68" s="86">
        <f t="shared" si="4"/>
        <v>33</v>
      </c>
      <c r="M68" s="86">
        <f t="shared" si="4"/>
        <v>48</v>
      </c>
      <c r="N68" s="86">
        <f t="shared" si="4"/>
        <v>50</v>
      </c>
      <c r="O68" s="86" t="e">
        <f t="shared" si="4"/>
        <v>#NUM!</v>
      </c>
      <c r="P68" s="86" t="e">
        <f t="shared" si="4"/>
        <v>#NUM!</v>
      </c>
      <c r="Q68" s="86" t="e">
        <f t="shared" si="4"/>
        <v>#NUM!</v>
      </c>
      <c r="R68" s="86">
        <f t="shared" si="4"/>
        <v>35</v>
      </c>
      <c r="S68" s="86" t="e">
        <f t="shared" si="4"/>
        <v>#NUM!</v>
      </c>
      <c r="T68" s="86">
        <f t="shared" si="4"/>
        <v>37</v>
      </c>
      <c r="U68" s="86">
        <f t="shared" si="4"/>
        <v>39</v>
      </c>
      <c r="V68" s="86">
        <f t="shared" si="4"/>
        <v>42</v>
      </c>
      <c r="W68" s="86">
        <f t="shared" si="4"/>
        <v>46</v>
      </c>
      <c r="X68" s="86" t="e">
        <f t="shared" si="4"/>
        <v>#NUM!</v>
      </c>
      <c r="Y68" s="86" t="e">
        <f t="shared" si="4"/>
        <v>#NUM!</v>
      </c>
      <c r="Z68" s="86">
        <f t="shared" si="4"/>
        <v>39</v>
      </c>
      <c r="AA68" s="86">
        <f t="shared" si="4"/>
        <v>44</v>
      </c>
      <c r="AB68" s="86">
        <f t="shared" si="4"/>
        <v>45</v>
      </c>
      <c r="AC68" s="86">
        <f t="shared" si="4"/>
        <v>45</v>
      </c>
      <c r="AD68" s="86">
        <f t="shared" si="4"/>
        <v>46</v>
      </c>
      <c r="AE68" s="86" t="e">
        <f t="shared" si="4"/>
        <v>#NUM!</v>
      </c>
      <c r="AF68" s="86">
        <f t="shared" si="4"/>
        <v>59</v>
      </c>
      <c r="AG68" s="86">
        <f t="shared" si="4"/>
        <v>68</v>
      </c>
      <c r="AH68" s="86" t="e">
        <f t="shared" si="4"/>
        <v>#NUM!</v>
      </c>
      <c r="AI68" s="86" t="e">
        <f t="shared" si="4"/>
        <v>#NUM!</v>
      </c>
      <c r="AJ68" s="86" t="e">
        <f t="shared" si="4"/>
        <v>#NUM!</v>
      </c>
      <c r="AK68" s="86" t="e">
        <f t="shared" si="4"/>
        <v>#NUM!</v>
      </c>
      <c r="AL68" s="86" t="e">
        <f t="shared" si="4"/>
        <v>#NUM!</v>
      </c>
      <c r="AM68" s="86" t="e">
        <f t="shared" si="4"/>
        <v>#NUM!</v>
      </c>
    </row>
    <row r="69" spans="1:39" x14ac:dyDescent="0.25">
      <c r="A69" s="41">
        <v>9002</v>
      </c>
      <c r="B69" s="41" t="s">
        <v>28</v>
      </c>
      <c r="C69" s="41">
        <v>1</v>
      </c>
      <c r="D69" s="86">
        <f t="shared" ref="D69:AM69" si="5">DATEDIF($D$2,E7,"d")</f>
        <v>2</v>
      </c>
      <c r="E69" s="86">
        <f t="shared" si="5"/>
        <v>4</v>
      </c>
      <c r="F69" s="86">
        <f t="shared" si="5"/>
        <v>11</v>
      </c>
      <c r="G69" s="86">
        <f t="shared" si="5"/>
        <v>18</v>
      </c>
      <c r="H69" s="86">
        <f t="shared" si="5"/>
        <v>19</v>
      </c>
      <c r="I69" s="86">
        <f t="shared" si="5"/>
        <v>24</v>
      </c>
      <c r="J69" s="86">
        <f t="shared" si="5"/>
        <v>28</v>
      </c>
      <c r="K69" s="86">
        <f t="shared" si="5"/>
        <v>33</v>
      </c>
      <c r="L69" s="86">
        <f t="shared" si="5"/>
        <v>37</v>
      </c>
      <c r="M69" s="86">
        <f t="shared" si="5"/>
        <v>46</v>
      </c>
      <c r="N69" s="86">
        <f t="shared" si="5"/>
        <v>48</v>
      </c>
      <c r="O69" s="86" t="e">
        <f t="shared" si="5"/>
        <v>#NUM!</v>
      </c>
      <c r="P69" s="86" t="e">
        <f t="shared" si="5"/>
        <v>#NUM!</v>
      </c>
      <c r="Q69" s="86" t="e">
        <f t="shared" si="5"/>
        <v>#NUM!</v>
      </c>
      <c r="R69" s="86">
        <f t="shared" si="5"/>
        <v>36</v>
      </c>
      <c r="S69" s="86">
        <f t="shared" si="5"/>
        <v>37</v>
      </c>
      <c r="T69" s="86" t="e">
        <f t="shared" si="5"/>
        <v>#NUM!</v>
      </c>
      <c r="U69" s="86">
        <f t="shared" si="5"/>
        <v>39</v>
      </c>
      <c r="V69" s="86">
        <f t="shared" si="5"/>
        <v>46</v>
      </c>
      <c r="W69" s="86" t="e">
        <f t="shared" si="5"/>
        <v>#NUM!</v>
      </c>
      <c r="X69" s="86" t="e">
        <f t="shared" si="5"/>
        <v>#NUM!</v>
      </c>
      <c r="Y69" s="86" t="e">
        <f t="shared" si="5"/>
        <v>#NUM!</v>
      </c>
      <c r="Z69" s="86">
        <f t="shared" si="5"/>
        <v>39</v>
      </c>
      <c r="AA69" s="86">
        <f t="shared" si="5"/>
        <v>42</v>
      </c>
      <c r="AB69" s="86">
        <f t="shared" si="5"/>
        <v>44</v>
      </c>
      <c r="AC69" s="86">
        <f t="shared" si="5"/>
        <v>45</v>
      </c>
      <c r="AD69" s="86">
        <f t="shared" si="5"/>
        <v>46</v>
      </c>
      <c r="AE69" s="86" t="e">
        <f t="shared" si="5"/>
        <v>#NUM!</v>
      </c>
      <c r="AF69" s="86">
        <f t="shared" si="5"/>
        <v>59</v>
      </c>
      <c r="AG69" s="86">
        <f t="shared" si="5"/>
        <v>71</v>
      </c>
      <c r="AH69" s="86">
        <f t="shared" si="5"/>
        <v>49</v>
      </c>
      <c r="AI69" s="86" t="e">
        <f t="shared" si="5"/>
        <v>#NUM!</v>
      </c>
      <c r="AJ69" s="86" t="e">
        <f t="shared" si="5"/>
        <v>#NUM!</v>
      </c>
      <c r="AK69" s="86" t="e">
        <f t="shared" si="5"/>
        <v>#NUM!</v>
      </c>
      <c r="AL69" s="86" t="e">
        <f t="shared" si="5"/>
        <v>#NUM!</v>
      </c>
      <c r="AM69" s="86" t="e">
        <f t="shared" si="5"/>
        <v>#NUM!</v>
      </c>
    </row>
    <row r="70" spans="1:39" x14ac:dyDescent="0.25">
      <c r="A70" s="41">
        <v>9002</v>
      </c>
      <c r="B70" s="41" t="s">
        <v>28</v>
      </c>
      <c r="C70" s="41">
        <v>2</v>
      </c>
      <c r="D70" s="86">
        <f t="shared" ref="D70:AM70" si="6">DATEDIF($D$2,E8,"d")</f>
        <v>2</v>
      </c>
      <c r="E70" s="86">
        <f t="shared" si="6"/>
        <v>4</v>
      </c>
      <c r="F70" s="86">
        <f t="shared" si="6"/>
        <v>11</v>
      </c>
      <c r="G70" s="86">
        <f t="shared" si="6"/>
        <v>18</v>
      </c>
      <c r="H70" s="86">
        <f t="shared" si="6"/>
        <v>19</v>
      </c>
      <c r="I70" s="86">
        <f t="shared" si="6"/>
        <v>24</v>
      </c>
      <c r="J70" s="86">
        <f t="shared" si="6"/>
        <v>28</v>
      </c>
      <c r="K70" s="86">
        <f t="shared" si="6"/>
        <v>31</v>
      </c>
      <c r="L70" s="86">
        <f t="shared" si="6"/>
        <v>37</v>
      </c>
      <c r="M70" s="86">
        <f t="shared" si="6"/>
        <v>46</v>
      </c>
      <c r="N70" s="86">
        <f t="shared" si="6"/>
        <v>48</v>
      </c>
      <c r="O70" s="86" t="e">
        <f t="shared" si="6"/>
        <v>#NUM!</v>
      </c>
      <c r="P70" s="86" t="e">
        <f t="shared" si="6"/>
        <v>#NUM!</v>
      </c>
      <c r="Q70" s="86" t="e">
        <f t="shared" si="6"/>
        <v>#NUM!</v>
      </c>
      <c r="R70" s="86">
        <f t="shared" si="6"/>
        <v>37</v>
      </c>
      <c r="S70" s="86" t="e">
        <f t="shared" si="6"/>
        <v>#NUM!</v>
      </c>
      <c r="T70" s="86">
        <f t="shared" si="6"/>
        <v>37</v>
      </c>
      <c r="U70" s="86">
        <f t="shared" si="6"/>
        <v>42</v>
      </c>
      <c r="V70" s="86">
        <f t="shared" si="6"/>
        <v>46</v>
      </c>
      <c r="W70" s="86" t="e">
        <f t="shared" si="6"/>
        <v>#NUM!</v>
      </c>
      <c r="X70" s="86" t="e">
        <f t="shared" si="6"/>
        <v>#NUM!</v>
      </c>
      <c r="Y70" s="86" t="e">
        <f t="shared" si="6"/>
        <v>#NUM!</v>
      </c>
      <c r="Z70" s="86" t="e">
        <f t="shared" si="6"/>
        <v>#NUM!</v>
      </c>
      <c r="AA70" s="86">
        <f t="shared" si="6"/>
        <v>39</v>
      </c>
      <c r="AB70" s="86">
        <f t="shared" si="6"/>
        <v>42</v>
      </c>
      <c r="AC70" s="86">
        <f t="shared" si="6"/>
        <v>43</v>
      </c>
      <c r="AD70" s="86">
        <f t="shared" si="6"/>
        <v>44</v>
      </c>
      <c r="AE70" s="86" t="e">
        <f t="shared" si="6"/>
        <v>#NUM!</v>
      </c>
      <c r="AF70" s="86">
        <f t="shared" si="6"/>
        <v>60</v>
      </c>
      <c r="AG70" s="86">
        <f t="shared" si="6"/>
        <v>63</v>
      </c>
      <c r="AH70" s="86" t="e">
        <f t="shared" si="6"/>
        <v>#NUM!</v>
      </c>
      <c r="AI70" s="86">
        <f t="shared" si="6"/>
        <v>51</v>
      </c>
      <c r="AJ70" s="86">
        <f t="shared" si="6"/>
        <v>51</v>
      </c>
      <c r="AK70" s="86" t="e">
        <f t="shared" si="6"/>
        <v>#NUM!</v>
      </c>
      <c r="AL70" s="86" t="e">
        <f t="shared" si="6"/>
        <v>#NUM!</v>
      </c>
      <c r="AM70" s="86" t="e">
        <f t="shared" si="6"/>
        <v>#NUM!</v>
      </c>
    </row>
    <row r="71" spans="1:39" x14ac:dyDescent="0.25">
      <c r="A71" s="41">
        <v>9002</v>
      </c>
      <c r="B71" s="41" t="s">
        <v>28</v>
      </c>
      <c r="C71" s="41">
        <v>3</v>
      </c>
      <c r="D71" s="86">
        <f t="shared" ref="D71:AM71" si="7">DATEDIF($D$2,E9,"d")</f>
        <v>2</v>
      </c>
      <c r="E71" s="86">
        <f t="shared" si="7"/>
        <v>4</v>
      </c>
      <c r="F71" s="86">
        <f t="shared" si="7"/>
        <v>11</v>
      </c>
      <c r="G71" s="86">
        <f t="shared" si="7"/>
        <v>18</v>
      </c>
      <c r="H71" s="86">
        <f t="shared" si="7"/>
        <v>20</v>
      </c>
      <c r="I71" s="86">
        <f t="shared" si="7"/>
        <v>22</v>
      </c>
      <c r="J71" s="86">
        <f t="shared" si="7"/>
        <v>28</v>
      </c>
      <c r="K71" s="86">
        <f t="shared" si="7"/>
        <v>31</v>
      </c>
      <c r="L71" s="86">
        <f t="shared" si="7"/>
        <v>33</v>
      </c>
      <c r="M71" s="86">
        <f t="shared" si="7"/>
        <v>35</v>
      </c>
      <c r="N71" s="86">
        <f t="shared" si="7"/>
        <v>37</v>
      </c>
      <c r="O71" s="86">
        <f t="shared" si="7"/>
        <v>42</v>
      </c>
      <c r="P71" s="86" t="e">
        <f t="shared" si="7"/>
        <v>#NUM!</v>
      </c>
      <c r="Q71" s="86" t="e">
        <f t="shared" si="7"/>
        <v>#NUM!</v>
      </c>
      <c r="R71" s="86">
        <f t="shared" si="7"/>
        <v>35</v>
      </c>
      <c r="S71" s="86">
        <f t="shared" si="7"/>
        <v>37</v>
      </c>
      <c r="T71" s="86">
        <f t="shared" si="7"/>
        <v>39</v>
      </c>
      <c r="U71" s="86">
        <f t="shared" si="7"/>
        <v>42</v>
      </c>
      <c r="V71" s="86">
        <f t="shared" si="7"/>
        <v>46</v>
      </c>
      <c r="W71" s="86" t="e">
        <f t="shared" si="7"/>
        <v>#NUM!</v>
      </c>
      <c r="X71" s="86" t="e">
        <f t="shared" si="7"/>
        <v>#NUM!</v>
      </c>
      <c r="Y71" s="86" t="e">
        <f t="shared" si="7"/>
        <v>#NUM!</v>
      </c>
      <c r="Z71" s="86">
        <f t="shared" si="7"/>
        <v>39</v>
      </c>
      <c r="AA71" s="86">
        <f t="shared" si="7"/>
        <v>42</v>
      </c>
      <c r="AB71" s="86">
        <f t="shared" si="7"/>
        <v>44</v>
      </c>
      <c r="AC71" s="86">
        <f t="shared" si="7"/>
        <v>45</v>
      </c>
      <c r="AD71" s="86">
        <f t="shared" si="7"/>
        <v>46</v>
      </c>
      <c r="AE71" s="86" t="e">
        <f t="shared" si="7"/>
        <v>#NUM!</v>
      </c>
      <c r="AF71" s="86">
        <f t="shared" si="7"/>
        <v>58</v>
      </c>
      <c r="AG71" s="86">
        <f t="shared" si="7"/>
        <v>63</v>
      </c>
      <c r="AH71" s="86">
        <f t="shared" si="7"/>
        <v>51</v>
      </c>
      <c r="AI71" s="86" t="e">
        <f t="shared" si="7"/>
        <v>#NUM!</v>
      </c>
      <c r="AJ71" s="86" t="e">
        <f t="shared" si="7"/>
        <v>#NUM!</v>
      </c>
      <c r="AK71" s="86" t="e">
        <f t="shared" si="7"/>
        <v>#NUM!</v>
      </c>
      <c r="AL71" s="86" t="e">
        <f t="shared" si="7"/>
        <v>#NUM!</v>
      </c>
      <c r="AM71" s="86" t="e">
        <f t="shared" si="7"/>
        <v>#NUM!</v>
      </c>
    </row>
    <row r="72" spans="1:39" x14ac:dyDescent="0.25">
      <c r="A72" s="41">
        <v>9002</v>
      </c>
      <c r="B72" s="41" t="s">
        <v>28</v>
      </c>
      <c r="C72" s="41">
        <v>4</v>
      </c>
      <c r="D72" s="86">
        <f t="shared" ref="D72:AM72" si="8">DATEDIF($D$2,E10,"d")</f>
        <v>2</v>
      </c>
      <c r="E72" s="86">
        <f t="shared" si="8"/>
        <v>4</v>
      </c>
      <c r="F72" s="86">
        <f t="shared" si="8"/>
        <v>11</v>
      </c>
      <c r="G72" s="86">
        <f t="shared" si="8"/>
        <v>18</v>
      </c>
      <c r="H72" s="86">
        <f t="shared" si="8"/>
        <v>22</v>
      </c>
      <c r="I72" s="86">
        <f t="shared" si="8"/>
        <v>26</v>
      </c>
      <c r="J72" s="86">
        <f t="shared" si="8"/>
        <v>28</v>
      </c>
      <c r="K72" s="86">
        <f t="shared" si="8"/>
        <v>33</v>
      </c>
      <c r="L72" s="86">
        <f t="shared" si="8"/>
        <v>37</v>
      </c>
      <c r="M72" s="86">
        <f t="shared" si="8"/>
        <v>46</v>
      </c>
      <c r="N72" s="86">
        <f t="shared" si="8"/>
        <v>48</v>
      </c>
      <c r="O72" s="86" t="e">
        <f t="shared" si="8"/>
        <v>#NUM!</v>
      </c>
      <c r="P72" s="86" t="e">
        <f t="shared" si="8"/>
        <v>#NUM!</v>
      </c>
      <c r="Q72" s="86" t="e">
        <f t="shared" si="8"/>
        <v>#NUM!</v>
      </c>
      <c r="R72" s="86">
        <f t="shared" si="8"/>
        <v>38</v>
      </c>
      <c r="S72" s="86">
        <f t="shared" si="8"/>
        <v>37</v>
      </c>
      <c r="T72" s="86" t="e">
        <f t="shared" si="8"/>
        <v>#NUM!</v>
      </c>
      <c r="U72" s="86">
        <f t="shared" si="8"/>
        <v>39</v>
      </c>
      <c r="V72" s="86">
        <f t="shared" si="8"/>
        <v>46</v>
      </c>
      <c r="W72" s="86">
        <f t="shared" si="8"/>
        <v>46</v>
      </c>
      <c r="X72" s="86" t="e">
        <f t="shared" si="8"/>
        <v>#NUM!</v>
      </c>
      <c r="Y72" s="86" t="e">
        <f t="shared" si="8"/>
        <v>#NUM!</v>
      </c>
      <c r="Z72" s="86" t="e">
        <f t="shared" si="8"/>
        <v>#NUM!</v>
      </c>
      <c r="AA72" s="86">
        <f t="shared" si="8"/>
        <v>42</v>
      </c>
      <c r="AB72" s="86">
        <f t="shared" si="8"/>
        <v>44</v>
      </c>
      <c r="AC72" s="86">
        <f t="shared" si="8"/>
        <v>47</v>
      </c>
      <c r="AD72" s="86">
        <f t="shared" si="8"/>
        <v>48</v>
      </c>
      <c r="AE72" s="86" t="e">
        <f t="shared" si="8"/>
        <v>#NUM!</v>
      </c>
      <c r="AF72" s="86">
        <f t="shared" si="8"/>
        <v>61</v>
      </c>
      <c r="AG72" s="86">
        <f t="shared" si="8"/>
        <v>71</v>
      </c>
      <c r="AH72" s="86" t="e">
        <f t="shared" si="8"/>
        <v>#NUM!</v>
      </c>
      <c r="AI72" s="86" t="e">
        <f t="shared" si="8"/>
        <v>#NUM!</v>
      </c>
      <c r="AJ72" s="86" t="e">
        <f t="shared" si="8"/>
        <v>#NUM!</v>
      </c>
      <c r="AK72" s="86" t="e">
        <f t="shared" si="8"/>
        <v>#NUM!</v>
      </c>
      <c r="AL72" s="86" t="e">
        <f t="shared" si="8"/>
        <v>#NUM!</v>
      </c>
      <c r="AM72" s="86" t="e">
        <f t="shared" si="8"/>
        <v>#NUM!</v>
      </c>
    </row>
    <row r="73" spans="1:39" x14ac:dyDescent="0.25">
      <c r="A73" s="41">
        <v>9002</v>
      </c>
      <c r="B73" s="41" t="s">
        <v>28</v>
      </c>
      <c r="C73" s="41">
        <v>5</v>
      </c>
      <c r="D73" s="86">
        <f t="shared" ref="D73:AM73" si="9">DATEDIF($D$2,E11,"d")</f>
        <v>2</v>
      </c>
      <c r="E73" s="86">
        <f t="shared" si="9"/>
        <v>4</v>
      </c>
      <c r="F73" s="86">
        <f t="shared" si="9"/>
        <v>11</v>
      </c>
      <c r="G73" s="86">
        <f t="shared" si="9"/>
        <v>18</v>
      </c>
      <c r="H73" s="86">
        <f t="shared" si="9"/>
        <v>20</v>
      </c>
      <c r="I73" s="86">
        <f t="shared" si="9"/>
        <v>24</v>
      </c>
      <c r="J73" s="86">
        <f t="shared" si="9"/>
        <v>28</v>
      </c>
      <c r="K73" s="86">
        <f t="shared" si="9"/>
        <v>31</v>
      </c>
      <c r="L73" s="86">
        <f t="shared" si="9"/>
        <v>37</v>
      </c>
      <c r="M73" s="86">
        <f t="shared" si="9"/>
        <v>39</v>
      </c>
      <c r="N73" s="86">
        <f t="shared" si="9"/>
        <v>42</v>
      </c>
      <c r="O73" s="86" t="e">
        <f t="shared" si="9"/>
        <v>#NUM!</v>
      </c>
      <c r="P73" s="86" t="e">
        <f t="shared" si="9"/>
        <v>#NUM!</v>
      </c>
      <c r="Q73" s="86" t="e">
        <f t="shared" si="9"/>
        <v>#NUM!</v>
      </c>
      <c r="R73" s="86">
        <f t="shared" si="9"/>
        <v>38</v>
      </c>
      <c r="S73" s="86">
        <f t="shared" si="9"/>
        <v>37</v>
      </c>
      <c r="T73" s="86" t="e">
        <f t="shared" si="9"/>
        <v>#NUM!</v>
      </c>
      <c r="U73" s="86">
        <f t="shared" si="9"/>
        <v>42</v>
      </c>
      <c r="V73" s="86">
        <f t="shared" si="9"/>
        <v>39</v>
      </c>
      <c r="W73" s="86" t="e">
        <f t="shared" si="9"/>
        <v>#NUM!</v>
      </c>
      <c r="X73" s="86" t="e">
        <f t="shared" si="9"/>
        <v>#NUM!</v>
      </c>
      <c r="Y73" s="86" t="e">
        <f t="shared" si="9"/>
        <v>#NUM!</v>
      </c>
      <c r="Z73" s="86">
        <f t="shared" si="9"/>
        <v>39</v>
      </c>
      <c r="AA73" s="86">
        <f t="shared" si="9"/>
        <v>42</v>
      </c>
      <c r="AB73" s="86">
        <f t="shared" si="9"/>
        <v>42</v>
      </c>
      <c r="AC73" s="86">
        <f t="shared" si="9"/>
        <v>43</v>
      </c>
      <c r="AD73" s="86">
        <f t="shared" si="9"/>
        <v>44</v>
      </c>
      <c r="AE73" s="86" t="e">
        <f t="shared" si="9"/>
        <v>#NUM!</v>
      </c>
      <c r="AF73" s="86">
        <f t="shared" si="9"/>
        <v>58</v>
      </c>
      <c r="AG73" s="86">
        <f t="shared" si="9"/>
        <v>63</v>
      </c>
      <c r="AH73" s="86" t="e">
        <f t="shared" si="9"/>
        <v>#NUM!</v>
      </c>
      <c r="AI73" s="86" t="e">
        <f t="shared" si="9"/>
        <v>#NUM!</v>
      </c>
      <c r="AJ73" s="86" t="e">
        <f t="shared" si="9"/>
        <v>#NUM!</v>
      </c>
      <c r="AK73" s="86" t="e">
        <f t="shared" si="9"/>
        <v>#NUM!</v>
      </c>
      <c r="AL73" s="86" t="e">
        <f t="shared" si="9"/>
        <v>#NUM!</v>
      </c>
      <c r="AM73" s="86" t="e">
        <f t="shared" si="9"/>
        <v>#NUM!</v>
      </c>
    </row>
    <row r="74" spans="1:39" x14ac:dyDescent="0.25">
      <c r="A74" s="41">
        <v>9003</v>
      </c>
      <c r="B74" s="41" t="s">
        <v>29</v>
      </c>
      <c r="C74" s="41">
        <v>1</v>
      </c>
      <c r="D74" s="86">
        <f t="shared" ref="D74:AM74" si="10">DATEDIF($D$2,E12,"d")</f>
        <v>2</v>
      </c>
      <c r="E74" s="86">
        <f t="shared" si="10"/>
        <v>4</v>
      </c>
      <c r="F74" s="86">
        <f t="shared" si="10"/>
        <v>11</v>
      </c>
      <c r="G74" s="86">
        <f t="shared" si="10"/>
        <v>18</v>
      </c>
      <c r="H74" s="86">
        <f t="shared" si="10"/>
        <v>19</v>
      </c>
      <c r="I74" s="86">
        <f t="shared" si="10"/>
        <v>22</v>
      </c>
      <c r="J74" s="86">
        <f t="shared" si="10"/>
        <v>28</v>
      </c>
      <c r="K74" s="86">
        <f t="shared" si="10"/>
        <v>30</v>
      </c>
      <c r="L74" s="86">
        <f t="shared" si="10"/>
        <v>31</v>
      </c>
      <c r="M74" s="86">
        <f t="shared" si="10"/>
        <v>33</v>
      </c>
      <c r="N74" s="86">
        <f t="shared" si="10"/>
        <v>39</v>
      </c>
      <c r="O74" s="86" t="e">
        <f t="shared" si="10"/>
        <v>#NUM!</v>
      </c>
      <c r="P74" s="86" t="e">
        <f t="shared" si="10"/>
        <v>#NUM!</v>
      </c>
      <c r="Q74" s="86" t="e">
        <f t="shared" si="10"/>
        <v>#NUM!</v>
      </c>
      <c r="R74" s="86">
        <f t="shared" si="10"/>
        <v>34</v>
      </c>
      <c r="S74" s="86" t="e">
        <f t="shared" si="10"/>
        <v>#NUM!</v>
      </c>
      <c r="T74" s="86">
        <f t="shared" si="10"/>
        <v>37</v>
      </c>
      <c r="U74" s="86">
        <f t="shared" si="10"/>
        <v>39</v>
      </c>
      <c r="V74" s="86">
        <f t="shared" si="10"/>
        <v>42</v>
      </c>
      <c r="W74" s="86" t="e">
        <f t="shared" si="10"/>
        <v>#NUM!</v>
      </c>
      <c r="X74" s="86" t="e">
        <f t="shared" si="10"/>
        <v>#NUM!</v>
      </c>
      <c r="Y74" s="86" t="e">
        <f t="shared" si="10"/>
        <v>#NUM!</v>
      </c>
      <c r="Z74" s="86" t="e">
        <f t="shared" si="10"/>
        <v>#NUM!</v>
      </c>
      <c r="AA74" s="86">
        <f t="shared" si="10"/>
        <v>39</v>
      </c>
      <c r="AB74" s="86">
        <f t="shared" si="10"/>
        <v>42</v>
      </c>
      <c r="AC74" s="86">
        <f t="shared" si="10"/>
        <v>43</v>
      </c>
      <c r="AD74" s="86">
        <f t="shared" si="10"/>
        <v>44</v>
      </c>
      <c r="AE74" s="86" t="e">
        <f t="shared" si="10"/>
        <v>#NUM!</v>
      </c>
      <c r="AF74" s="86">
        <f t="shared" si="10"/>
        <v>56</v>
      </c>
      <c r="AG74" s="86">
        <f t="shared" si="10"/>
        <v>63</v>
      </c>
      <c r="AH74" s="86" t="e">
        <f t="shared" si="10"/>
        <v>#NUM!</v>
      </c>
      <c r="AI74" s="86" t="e">
        <f t="shared" si="10"/>
        <v>#NUM!</v>
      </c>
      <c r="AJ74" s="86" t="e">
        <f t="shared" si="10"/>
        <v>#NUM!</v>
      </c>
      <c r="AK74" s="86">
        <f t="shared" si="10"/>
        <v>51</v>
      </c>
      <c r="AL74" s="86" t="e">
        <f t="shared" si="10"/>
        <v>#NUM!</v>
      </c>
      <c r="AM74" s="86" t="e">
        <f t="shared" si="10"/>
        <v>#NUM!</v>
      </c>
    </row>
    <row r="75" spans="1:39" x14ac:dyDescent="0.25">
      <c r="A75" s="41">
        <v>9003</v>
      </c>
      <c r="B75" s="41" t="s">
        <v>29</v>
      </c>
      <c r="C75" s="41">
        <v>2</v>
      </c>
      <c r="D75" s="86">
        <f t="shared" ref="D75:AM75" si="11">DATEDIF($D$2,E13,"d")</f>
        <v>2</v>
      </c>
      <c r="E75" s="86">
        <f t="shared" si="11"/>
        <v>4</v>
      </c>
      <c r="F75" s="86">
        <f t="shared" si="11"/>
        <v>11</v>
      </c>
      <c r="G75" s="86">
        <f t="shared" si="11"/>
        <v>18</v>
      </c>
      <c r="H75" s="86">
        <f t="shared" si="11"/>
        <v>19</v>
      </c>
      <c r="I75" s="86">
        <f t="shared" si="11"/>
        <v>22</v>
      </c>
      <c r="J75" s="86">
        <f t="shared" si="11"/>
        <v>26</v>
      </c>
      <c r="K75" s="86">
        <f t="shared" si="11"/>
        <v>31</v>
      </c>
      <c r="L75" s="86">
        <f t="shared" si="11"/>
        <v>32</v>
      </c>
      <c r="M75" s="86">
        <f t="shared" si="11"/>
        <v>33</v>
      </c>
      <c r="N75" s="86" t="e">
        <f t="shared" si="11"/>
        <v>#NUM!</v>
      </c>
      <c r="O75" s="86" t="e">
        <f t="shared" si="11"/>
        <v>#NUM!</v>
      </c>
      <c r="P75" s="86" t="e">
        <f t="shared" si="11"/>
        <v>#NUM!</v>
      </c>
      <c r="Q75" s="86" t="e">
        <f t="shared" si="11"/>
        <v>#NUM!</v>
      </c>
      <c r="R75" s="86">
        <f t="shared" si="11"/>
        <v>34</v>
      </c>
      <c r="S75" s="86">
        <f t="shared" si="11"/>
        <v>37</v>
      </c>
      <c r="T75" s="86">
        <f t="shared" si="11"/>
        <v>39</v>
      </c>
      <c r="U75" s="86">
        <f t="shared" si="11"/>
        <v>42</v>
      </c>
      <c r="V75" s="86">
        <f t="shared" si="11"/>
        <v>46</v>
      </c>
      <c r="W75" s="86" t="e">
        <f t="shared" si="11"/>
        <v>#NUM!</v>
      </c>
      <c r="X75" s="86" t="e">
        <f t="shared" si="11"/>
        <v>#NUM!</v>
      </c>
      <c r="Y75" s="86" t="e">
        <f t="shared" si="11"/>
        <v>#NUM!</v>
      </c>
      <c r="Z75" s="86" t="e">
        <f t="shared" si="11"/>
        <v>#NUM!</v>
      </c>
      <c r="AA75" s="86">
        <f t="shared" si="11"/>
        <v>37</v>
      </c>
      <c r="AB75" s="86" t="e">
        <f t="shared" si="11"/>
        <v>#NUM!</v>
      </c>
      <c r="AC75" s="86">
        <f t="shared" si="11"/>
        <v>43</v>
      </c>
      <c r="AD75" s="86">
        <f t="shared" si="11"/>
        <v>44</v>
      </c>
      <c r="AE75" s="86" t="e">
        <f t="shared" si="11"/>
        <v>#NUM!</v>
      </c>
      <c r="AF75" s="86">
        <f t="shared" si="11"/>
        <v>55</v>
      </c>
      <c r="AG75" s="86">
        <f t="shared" si="11"/>
        <v>63</v>
      </c>
      <c r="AH75" s="86">
        <f t="shared" si="11"/>
        <v>49</v>
      </c>
      <c r="AI75" s="86" t="e">
        <f t="shared" si="11"/>
        <v>#NUM!</v>
      </c>
      <c r="AJ75" s="86" t="e">
        <f t="shared" si="11"/>
        <v>#NUM!</v>
      </c>
      <c r="AK75" s="86">
        <f t="shared" si="11"/>
        <v>51</v>
      </c>
      <c r="AL75" s="86" t="e">
        <f t="shared" si="11"/>
        <v>#NUM!</v>
      </c>
      <c r="AM75" s="86" t="e">
        <f t="shared" si="11"/>
        <v>#NUM!</v>
      </c>
    </row>
    <row r="76" spans="1:39" x14ac:dyDescent="0.25">
      <c r="A76" s="41">
        <v>9003</v>
      </c>
      <c r="B76" s="41" t="s">
        <v>29</v>
      </c>
      <c r="C76" s="41">
        <v>3</v>
      </c>
      <c r="D76" s="86">
        <f t="shared" ref="D76:AM76" si="12">DATEDIF($D$2,E14,"d")</f>
        <v>2</v>
      </c>
      <c r="E76" s="86">
        <f t="shared" si="12"/>
        <v>4</v>
      </c>
      <c r="F76" s="86">
        <f t="shared" si="12"/>
        <v>11</v>
      </c>
      <c r="G76" s="86">
        <f t="shared" si="12"/>
        <v>18</v>
      </c>
      <c r="H76" s="86">
        <f t="shared" si="12"/>
        <v>20</v>
      </c>
      <c r="I76" s="86">
        <f t="shared" si="12"/>
        <v>24</v>
      </c>
      <c r="J76" s="86">
        <f t="shared" si="12"/>
        <v>28</v>
      </c>
      <c r="K76" s="86">
        <f t="shared" si="12"/>
        <v>33</v>
      </c>
      <c r="L76" s="86">
        <f t="shared" si="12"/>
        <v>42</v>
      </c>
      <c r="M76" s="86" t="e">
        <f t="shared" si="12"/>
        <v>#NUM!</v>
      </c>
      <c r="N76" s="86" t="e">
        <f t="shared" si="12"/>
        <v>#NUM!</v>
      </c>
      <c r="O76" s="86" t="e">
        <f t="shared" si="12"/>
        <v>#NUM!</v>
      </c>
      <c r="P76" s="86" t="e">
        <f t="shared" si="12"/>
        <v>#NUM!</v>
      </c>
      <c r="Q76" s="86" t="e">
        <f t="shared" si="12"/>
        <v>#NUM!</v>
      </c>
      <c r="R76" s="86">
        <f t="shared" si="12"/>
        <v>38</v>
      </c>
      <c r="S76" s="86" t="e">
        <f t="shared" si="12"/>
        <v>#NUM!</v>
      </c>
      <c r="T76" s="86">
        <f t="shared" si="12"/>
        <v>37</v>
      </c>
      <c r="U76" s="86" t="e">
        <f t="shared" si="12"/>
        <v>#NUM!</v>
      </c>
      <c r="V76" s="86" t="e">
        <f t="shared" si="12"/>
        <v>#NUM!</v>
      </c>
      <c r="W76" s="86">
        <f t="shared" si="12"/>
        <v>46</v>
      </c>
      <c r="X76" s="86" t="e">
        <f t="shared" si="12"/>
        <v>#NUM!</v>
      </c>
      <c r="Y76" s="86" t="e">
        <f t="shared" si="12"/>
        <v>#NUM!</v>
      </c>
      <c r="Z76" s="86" t="e">
        <f t="shared" si="12"/>
        <v>#NUM!</v>
      </c>
      <c r="AA76" s="86">
        <f t="shared" si="12"/>
        <v>42</v>
      </c>
      <c r="AB76" s="86" t="e">
        <f t="shared" si="12"/>
        <v>#NUM!</v>
      </c>
      <c r="AC76" s="86">
        <f t="shared" si="12"/>
        <v>43</v>
      </c>
      <c r="AD76" s="86">
        <f t="shared" si="12"/>
        <v>44</v>
      </c>
      <c r="AE76" s="86" t="e">
        <f t="shared" si="12"/>
        <v>#NUM!</v>
      </c>
      <c r="AF76" s="86">
        <f t="shared" si="12"/>
        <v>57</v>
      </c>
      <c r="AG76" s="86">
        <f t="shared" si="12"/>
        <v>61</v>
      </c>
      <c r="AH76" s="86" t="e">
        <f t="shared" si="12"/>
        <v>#NUM!</v>
      </c>
      <c r="AI76" s="86">
        <f t="shared" si="12"/>
        <v>51</v>
      </c>
      <c r="AJ76" s="86" t="e">
        <f t="shared" si="12"/>
        <v>#NUM!</v>
      </c>
      <c r="AK76" s="86" t="e">
        <f t="shared" si="12"/>
        <v>#NUM!</v>
      </c>
      <c r="AL76" s="86" t="e">
        <f t="shared" si="12"/>
        <v>#NUM!</v>
      </c>
      <c r="AM76" s="86" t="e">
        <f t="shared" si="12"/>
        <v>#NUM!</v>
      </c>
    </row>
    <row r="77" spans="1:39" x14ac:dyDescent="0.25">
      <c r="A77" s="41">
        <v>9003</v>
      </c>
      <c r="B77" s="41" t="s">
        <v>29</v>
      </c>
      <c r="C77" s="41">
        <v>4</v>
      </c>
      <c r="D77" s="86">
        <f t="shared" ref="D77:AM77" si="13">DATEDIF($D$2,E15,"d")</f>
        <v>2</v>
      </c>
      <c r="E77" s="86">
        <f t="shared" si="13"/>
        <v>4</v>
      </c>
      <c r="F77" s="86">
        <f t="shared" si="13"/>
        <v>11</v>
      </c>
      <c r="G77" s="86">
        <f t="shared" si="13"/>
        <v>18</v>
      </c>
      <c r="H77" s="86">
        <f t="shared" si="13"/>
        <v>19</v>
      </c>
      <c r="I77" s="86">
        <f t="shared" si="13"/>
        <v>22</v>
      </c>
      <c r="J77" s="86">
        <f t="shared" si="13"/>
        <v>26</v>
      </c>
      <c r="K77" s="86">
        <f t="shared" si="13"/>
        <v>30</v>
      </c>
      <c r="L77" s="86">
        <f t="shared" si="13"/>
        <v>31</v>
      </c>
      <c r="M77" s="86">
        <f t="shared" si="13"/>
        <v>34</v>
      </c>
      <c r="N77" s="86">
        <f t="shared" si="13"/>
        <v>39</v>
      </c>
      <c r="O77" s="86" t="e">
        <f t="shared" si="13"/>
        <v>#NUM!</v>
      </c>
      <c r="P77" s="86" t="e">
        <f t="shared" si="13"/>
        <v>#NUM!</v>
      </c>
      <c r="Q77" s="86" t="e">
        <f t="shared" si="13"/>
        <v>#NUM!</v>
      </c>
      <c r="R77" s="86">
        <f t="shared" si="13"/>
        <v>34</v>
      </c>
      <c r="S77" s="86" t="e">
        <f t="shared" si="13"/>
        <v>#NUM!</v>
      </c>
      <c r="T77" s="86" t="e">
        <f t="shared" si="13"/>
        <v>#NUM!</v>
      </c>
      <c r="U77" s="86">
        <f t="shared" si="13"/>
        <v>37</v>
      </c>
      <c r="V77" s="86">
        <f t="shared" si="13"/>
        <v>42</v>
      </c>
      <c r="W77" s="86" t="e">
        <f t="shared" si="13"/>
        <v>#NUM!</v>
      </c>
      <c r="X77" s="86" t="e">
        <f t="shared" si="13"/>
        <v>#NUM!</v>
      </c>
      <c r="Y77" s="86" t="e">
        <f t="shared" si="13"/>
        <v>#NUM!</v>
      </c>
      <c r="Z77" s="86" t="e">
        <f t="shared" si="13"/>
        <v>#NUM!</v>
      </c>
      <c r="AA77" s="86" t="e">
        <f t="shared" si="13"/>
        <v>#NUM!</v>
      </c>
      <c r="AB77" s="86">
        <f t="shared" si="13"/>
        <v>37</v>
      </c>
      <c r="AC77" s="86">
        <f t="shared" si="13"/>
        <v>43</v>
      </c>
      <c r="AD77" s="86">
        <f t="shared" si="13"/>
        <v>44</v>
      </c>
      <c r="AE77" s="86" t="e">
        <f t="shared" si="13"/>
        <v>#NUM!</v>
      </c>
      <c r="AF77" s="86">
        <f t="shared" si="13"/>
        <v>55</v>
      </c>
      <c r="AG77" s="86">
        <f t="shared" si="13"/>
        <v>77</v>
      </c>
      <c r="AH77" s="86" t="e">
        <f t="shared" si="13"/>
        <v>#NUM!</v>
      </c>
      <c r="AI77" s="86" t="e">
        <f t="shared" si="13"/>
        <v>#NUM!</v>
      </c>
      <c r="AJ77" s="86">
        <f t="shared" si="13"/>
        <v>51</v>
      </c>
      <c r="AK77" s="86" t="e">
        <f t="shared" si="13"/>
        <v>#NUM!</v>
      </c>
      <c r="AL77" s="86" t="e">
        <f t="shared" si="13"/>
        <v>#NUM!</v>
      </c>
      <c r="AM77" s="86" t="e">
        <f t="shared" si="13"/>
        <v>#NUM!</v>
      </c>
    </row>
    <row r="78" spans="1:39" x14ac:dyDescent="0.25">
      <c r="A78" s="41">
        <v>9003</v>
      </c>
      <c r="B78" s="41" t="s">
        <v>29</v>
      </c>
      <c r="C78" s="41">
        <v>5</v>
      </c>
      <c r="D78" s="86">
        <f t="shared" ref="D78:AM78" si="14">DATEDIF($D$2,E16,"d")</f>
        <v>2</v>
      </c>
      <c r="E78" s="86">
        <f t="shared" si="14"/>
        <v>4</v>
      </c>
      <c r="F78" s="86">
        <f t="shared" si="14"/>
        <v>11</v>
      </c>
      <c r="G78" s="86">
        <f t="shared" si="14"/>
        <v>18</v>
      </c>
      <c r="H78" s="86">
        <f t="shared" si="14"/>
        <v>20</v>
      </c>
      <c r="I78" s="86">
        <f t="shared" si="14"/>
        <v>22</v>
      </c>
      <c r="J78" s="86">
        <f t="shared" si="14"/>
        <v>28</v>
      </c>
      <c r="K78" s="86">
        <f t="shared" si="14"/>
        <v>31</v>
      </c>
      <c r="L78" s="86">
        <f t="shared" si="14"/>
        <v>37</v>
      </c>
      <c r="M78" s="86" t="e">
        <f t="shared" si="14"/>
        <v>#NUM!</v>
      </c>
      <c r="N78" s="86" t="e">
        <f t="shared" si="14"/>
        <v>#NUM!</v>
      </c>
      <c r="O78" s="86" t="e">
        <f t="shared" si="14"/>
        <v>#NUM!</v>
      </c>
      <c r="P78" s="86" t="e">
        <f t="shared" si="14"/>
        <v>#NUM!</v>
      </c>
      <c r="Q78" s="86" t="e">
        <f t="shared" si="14"/>
        <v>#NUM!</v>
      </c>
      <c r="R78" s="86">
        <f t="shared" si="14"/>
        <v>33</v>
      </c>
      <c r="S78" s="86" t="e">
        <f t="shared" si="14"/>
        <v>#NUM!</v>
      </c>
      <c r="T78" s="86" t="e">
        <f t="shared" si="14"/>
        <v>#NUM!</v>
      </c>
      <c r="U78" s="86">
        <f t="shared" si="14"/>
        <v>37</v>
      </c>
      <c r="V78" s="86">
        <f t="shared" si="14"/>
        <v>39</v>
      </c>
      <c r="W78" s="86">
        <f t="shared" si="14"/>
        <v>42</v>
      </c>
      <c r="X78" s="86" t="e">
        <f t="shared" si="14"/>
        <v>#NUM!</v>
      </c>
      <c r="Y78" s="86" t="e">
        <f t="shared" si="14"/>
        <v>#NUM!</v>
      </c>
      <c r="Z78" s="86">
        <f t="shared" si="14"/>
        <v>35</v>
      </c>
      <c r="AA78" s="86" t="e">
        <f t="shared" si="14"/>
        <v>#NUM!</v>
      </c>
      <c r="AB78" s="86" t="e">
        <f t="shared" si="14"/>
        <v>#NUM!</v>
      </c>
      <c r="AC78" s="86">
        <f t="shared" si="14"/>
        <v>36</v>
      </c>
      <c r="AD78" s="86">
        <f t="shared" si="14"/>
        <v>37</v>
      </c>
      <c r="AE78" s="86" t="e">
        <f t="shared" si="14"/>
        <v>#NUM!</v>
      </c>
      <c r="AF78" s="86">
        <f t="shared" si="14"/>
        <v>54</v>
      </c>
      <c r="AG78" s="86">
        <f t="shared" si="14"/>
        <v>61</v>
      </c>
      <c r="AH78" s="86" t="e">
        <f t="shared" si="14"/>
        <v>#NUM!</v>
      </c>
      <c r="AI78" s="86" t="e">
        <f t="shared" si="14"/>
        <v>#NUM!</v>
      </c>
      <c r="AJ78" s="86" t="e">
        <f t="shared" si="14"/>
        <v>#NUM!</v>
      </c>
      <c r="AK78" s="86" t="e">
        <f t="shared" si="14"/>
        <v>#NUM!</v>
      </c>
      <c r="AL78" s="86" t="e">
        <f t="shared" si="14"/>
        <v>#NUM!</v>
      </c>
      <c r="AM78" s="86" t="e">
        <f t="shared" si="14"/>
        <v>#NUM!</v>
      </c>
    </row>
    <row r="79" spans="1:39" x14ac:dyDescent="0.25">
      <c r="A79" s="41">
        <v>9004</v>
      </c>
      <c r="B79" s="41" t="s">
        <v>30</v>
      </c>
      <c r="C79" s="41">
        <v>1</v>
      </c>
      <c r="D79" s="86">
        <f t="shared" ref="D79:AM79" si="15">DATEDIF($D$2,E17,"d")</f>
        <v>2</v>
      </c>
      <c r="E79" s="86">
        <f t="shared" si="15"/>
        <v>4</v>
      </c>
      <c r="F79" s="86">
        <f t="shared" si="15"/>
        <v>12</v>
      </c>
      <c r="G79" s="86">
        <f t="shared" si="15"/>
        <v>18</v>
      </c>
      <c r="H79" s="86">
        <f t="shared" si="15"/>
        <v>19</v>
      </c>
      <c r="I79" s="86">
        <f t="shared" si="15"/>
        <v>22</v>
      </c>
      <c r="J79" s="86">
        <f t="shared" si="15"/>
        <v>26</v>
      </c>
      <c r="K79" s="86">
        <f t="shared" si="15"/>
        <v>28</v>
      </c>
      <c r="L79" s="86">
        <f t="shared" si="15"/>
        <v>31</v>
      </c>
      <c r="M79" s="86">
        <f t="shared" si="15"/>
        <v>33</v>
      </c>
      <c r="N79" s="86">
        <f t="shared" si="15"/>
        <v>35</v>
      </c>
      <c r="O79" s="86">
        <f t="shared" si="15"/>
        <v>37</v>
      </c>
      <c r="P79" s="86" t="e">
        <f t="shared" si="15"/>
        <v>#NUM!</v>
      </c>
      <c r="Q79" s="86" t="e">
        <f t="shared" si="15"/>
        <v>#NUM!</v>
      </c>
      <c r="R79" s="86">
        <f t="shared" si="15"/>
        <v>38</v>
      </c>
      <c r="S79" s="86">
        <f t="shared" si="15"/>
        <v>37</v>
      </c>
      <c r="T79" s="86" t="e">
        <f t="shared" si="15"/>
        <v>#NUM!</v>
      </c>
      <c r="U79" s="86">
        <f t="shared" si="15"/>
        <v>39</v>
      </c>
      <c r="V79" s="86">
        <f t="shared" si="15"/>
        <v>42</v>
      </c>
      <c r="W79" s="86" t="e">
        <f t="shared" si="15"/>
        <v>#NUM!</v>
      </c>
      <c r="X79" s="86" t="e">
        <f t="shared" si="15"/>
        <v>#NUM!</v>
      </c>
      <c r="Y79" s="86" t="e">
        <f t="shared" si="15"/>
        <v>#NUM!</v>
      </c>
      <c r="Z79" s="86" t="e">
        <f t="shared" si="15"/>
        <v>#NUM!</v>
      </c>
      <c r="AA79" s="86">
        <f t="shared" si="15"/>
        <v>42</v>
      </c>
      <c r="AB79" s="86">
        <f t="shared" si="15"/>
        <v>44</v>
      </c>
      <c r="AC79" s="86">
        <f t="shared" si="15"/>
        <v>45</v>
      </c>
      <c r="AD79" s="86">
        <f t="shared" si="15"/>
        <v>46</v>
      </c>
      <c r="AE79" s="86" t="e">
        <f t="shared" si="15"/>
        <v>#NUM!</v>
      </c>
      <c r="AF79" s="86">
        <f t="shared" si="15"/>
        <v>59</v>
      </c>
      <c r="AG79" s="86">
        <f t="shared" si="15"/>
        <v>68</v>
      </c>
      <c r="AH79" s="86" t="e">
        <f t="shared" si="15"/>
        <v>#NUM!</v>
      </c>
      <c r="AI79" s="86" t="e">
        <f t="shared" si="15"/>
        <v>#NUM!</v>
      </c>
      <c r="AJ79" s="86">
        <f t="shared" si="15"/>
        <v>51</v>
      </c>
      <c r="AK79" s="86" t="e">
        <f t="shared" si="15"/>
        <v>#NUM!</v>
      </c>
      <c r="AL79" s="86" t="e">
        <f t="shared" si="15"/>
        <v>#NUM!</v>
      </c>
      <c r="AM79" s="86" t="e">
        <f t="shared" si="15"/>
        <v>#NUM!</v>
      </c>
    </row>
    <row r="80" spans="1:39" x14ac:dyDescent="0.25">
      <c r="A80" s="41">
        <v>9004</v>
      </c>
      <c r="B80" s="41" t="s">
        <v>30</v>
      </c>
      <c r="C80" s="41">
        <v>2</v>
      </c>
      <c r="D80" s="86">
        <f t="shared" ref="D80:AM80" si="16">DATEDIF($D$2,E18,"d")</f>
        <v>2</v>
      </c>
      <c r="E80" s="86">
        <f t="shared" si="16"/>
        <v>4</v>
      </c>
      <c r="F80" s="86">
        <f t="shared" si="16"/>
        <v>12</v>
      </c>
      <c r="G80" s="86">
        <f t="shared" si="16"/>
        <v>14</v>
      </c>
      <c r="H80" s="86">
        <f t="shared" si="16"/>
        <v>18</v>
      </c>
      <c r="I80" s="86">
        <f t="shared" si="16"/>
        <v>20</v>
      </c>
      <c r="J80" s="86">
        <f t="shared" si="16"/>
        <v>24</v>
      </c>
      <c r="K80" s="86">
        <f t="shared" si="16"/>
        <v>28</v>
      </c>
      <c r="L80" s="86">
        <f t="shared" si="16"/>
        <v>33</v>
      </c>
      <c r="M80" s="86">
        <f t="shared" si="16"/>
        <v>35</v>
      </c>
      <c r="N80" s="86">
        <f t="shared" si="16"/>
        <v>35</v>
      </c>
      <c r="O80" s="86">
        <f t="shared" si="16"/>
        <v>36</v>
      </c>
      <c r="P80" s="86">
        <f t="shared" si="16"/>
        <v>37</v>
      </c>
      <c r="Q80" s="86" t="e">
        <f t="shared" si="16"/>
        <v>#NUM!</v>
      </c>
      <c r="R80" s="86">
        <f t="shared" si="16"/>
        <v>40</v>
      </c>
      <c r="S80" s="86" t="e">
        <f t="shared" si="16"/>
        <v>#NUM!</v>
      </c>
      <c r="T80" s="86">
        <f t="shared" si="16"/>
        <v>39</v>
      </c>
      <c r="U80" s="86" t="e">
        <f t="shared" si="16"/>
        <v>#NUM!</v>
      </c>
      <c r="V80" s="86">
        <f t="shared" si="16"/>
        <v>46</v>
      </c>
      <c r="W80" s="86" t="e">
        <f t="shared" si="16"/>
        <v>#NUM!</v>
      </c>
      <c r="X80" s="86" t="e">
        <f t="shared" si="16"/>
        <v>#NUM!</v>
      </c>
      <c r="Y80" s="86" t="e">
        <f t="shared" si="16"/>
        <v>#NUM!</v>
      </c>
      <c r="Z80" s="86">
        <f t="shared" si="16"/>
        <v>42</v>
      </c>
      <c r="AA80" s="86">
        <f t="shared" si="16"/>
        <v>44</v>
      </c>
      <c r="AB80" s="86" t="e">
        <f t="shared" si="16"/>
        <v>#NUM!</v>
      </c>
      <c r="AC80" s="86">
        <f t="shared" si="16"/>
        <v>45</v>
      </c>
      <c r="AD80" s="86">
        <f t="shared" si="16"/>
        <v>46</v>
      </c>
      <c r="AE80" s="86" t="e">
        <f t="shared" si="16"/>
        <v>#NUM!</v>
      </c>
      <c r="AF80" s="86">
        <f t="shared" si="16"/>
        <v>58</v>
      </c>
      <c r="AG80" s="86">
        <f t="shared" si="16"/>
        <v>68</v>
      </c>
      <c r="AH80" s="86" t="e">
        <f t="shared" si="16"/>
        <v>#NUM!</v>
      </c>
      <c r="AI80" s="86">
        <f t="shared" si="16"/>
        <v>58</v>
      </c>
      <c r="AJ80" s="86" t="e">
        <f t="shared" si="16"/>
        <v>#NUM!</v>
      </c>
      <c r="AK80" s="86" t="e">
        <f t="shared" si="16"/>
        <v>#NUM!</v>
      </c>
      <c r="AL80" s="86" t="e">
        <f t="shared" si="16"/>
        <v>#NUM!</v>
      </c>
      <c r="AM80" s="86" t="e">
        <f t="shared" si="16"/>
        <v>#NUM!</v>
      </c>
    </row>
    <row r="81" spans="1:39" x14ac:dyDescent="0.25">
      <c r="A81" s="41">
        <v>9004</v>
      </c>
      <c r="B81" s="41" t="s">
        <v>30</v>
      </c>
      <c r="C81" s="41">
        <v>3</v>
      </c>
      <c r="D81" s="86">
        <f t="shared" ref="D81:AM81" si="17">DATEDIF($D$2,E19,"d")</f>
        <v>2</v>
      </c>
      <c r="E81" s="86">
        <f t="shared" si="17"/>
        <v>4</v>
      </c>
      <c r="F81" s="86">
        <f t="shared" si="17"/>
        <v>12</v>
      </c>
      <c r="G81" s="86">
        <f t="shared" si="17"/>
        <v>18</v>
      </c>
      <c r="H81" s="86">
        <f t="shared" si="17"/>
        <v>19</v>
      </c>
      <c r="I81" s="86">
        <f t="shared" si="17"/>
        <v>22</v>
      </c>
      <c r="J81" s="86">
        <f t="shared" si="17"/>
        <v>26</v>
      </c>
      <c r="K81" s="86">
        <f t="shared" si="17"/>
        <v>28</v>
      </c>
      <c r="L81" s="86">
        <f t="shared" si="17"/>
        <v>33</v>
      </c>
      <c r="M81" s="86">
        <f t="shared" si="17"/>
        <v>37</v>
      </c>
      <c r="N81" s="86">
        <f t="shared" si="17"/>
        <v>39</v>
      </c>
      <c r="O81" s="86">
        <f t="shared" si="17"/>
        <v>42</v>
      </c>
      <c r="P81" s="86" t="e">
        <f t="shared" si="17"/>
        <v>#NUM!</v>
      </c>
      <c r="Q81" s="86" t="e">
        <f t="shared" si="17"/>
        <v>#NUM!</v>
      </c>
      <c r="R81" s="86">
        <f t="shared" si="17"/>
        <v>37</v>
      </c>
      <c r="S81" s="86">
        <f t="shared" si="17"/>
        <v>37</v>
      </c>
      <c r="T81" s="86">
        <f t="shared" si="17"/>
        <v>39</v>
      </c>
      <c r="U81" s="86">
        <f t="shared" si="17"/>
        <v>42</v>
      </c>
      <c r="V81" s="86" t="e">
        <f t="shared" si="17"/>
        <v>#NUM!</v>
      </c>
      <c r="W81" s="86" t="e">
        <f t="shared" si="17"/>
        <v>#NUM!</v>
      </c>
      <c r="X81" s="86" t="e">
        <f t="shared" si="17"/>
        <v>#NUM!</v>
      </c>
      <c r="Y81" s="86" t="e">
        <f t="shared" si="17"/>
        <v>#NUM!</v>
      </c>
      <c r="Z81" s="86">
        <f t="shared" si="17"/>
        <v>39</v>
      </c>
      <c r="AA81" s="86" t="e">
        <f t="shared" si="17"/>
        <v>#NUM!</v>
      </c>
      <c r="AB81" s="86">
        <f t="shared" si="17"/>
        <v>42</v>
      </c>
      <c r="AC81" s="86">
        <f t="shared" si="17"/>
        <v>44</v>
      </c>
      <c r="AD81" s="86">
        <f t="shared" si="17"/>
        <v>46</v>
      </c>
      <c r="AE81" s="86" t="e">
        <f t="shared" si="17"/>
        <v>#NUM!</v>
      </c>
      <c r="AF81" s="86">
        <f t="shared" si="17"/>
        <v>58</v>
      </c>
      <c r="AG81" s="86">
        <f t="shared" si="17"/>
        <v>63</v>
      </c>
      <c r="AH81" s="86" t="e">
        <f t="shared" si="17"/>
        <v>#NUM!</v>
      </c>
      <c r="AI81" s="86" t="e">
        <f t="shared" si="17"/>
        <v>#NUM!</v>
      </c>
      <c r="AJ81" s="86" t="e">
        <f t="shared" si="17"/>
        <v>#NUM!</v>
      </c>
      <c r="AK81" s="86" t="e">
        <f t="shared" si="17"/>
        <v>#NUM!</v>
      </c>
      <c r="AL81" s="86" t="e">
        <f t="shared" si="17"/>
        <v>#NUM!</v>
      </c>
      <c r="AM81" s="86" t="e">
        <f t="shared" si="17"/>
        <v>#NUM!</v>
      </c>
    </row>
    <row r="82" spans="1:39" x14ac:dyDescent="0.25">
      <c r="A82" s="41">
        <v>9004</v>
      </c>
      <c r="B82" s="41" t="s">
        <v>30</v>
      </c>
      <c r="C82" s="41">
        <v>4</v>
      </c>
      <c r="D82" s="86">
        <f t="shared" ref="D82:AM82" si="18">DATEDIF($D$2,E20,"d")</f>
        <v>2</v>
      </c>
      <c r="E82" s="86">
        <f t="shared" si="18"/>
        <v>4</v>
      </c>
      <c r="F82" s="86">
        <f t="shared" si="18"/>
        <v>12</v>
      </c>
      <c r="G82" s="86">
        <f t="shared" si="18"/>
        <v>18</v>
      </c>
      <c r="H82" s="86">
        <f t="shared" si="18"/>
        <v>22</v>
      </c>
      <c r="I82" s="86">
        <f t="shared" si="18"/>
        <v>24</v>
      </c>
      <c r="J82" s="86">
        <f t="shared" si="18"/>
        <v>28</v>
      </c>
      <c r="K82" s="86">
        <f t="shared" si="18"/>
        <v>31</v>
      </c>
      <c r="L82" s="86">
        <f t="shared" si="18"/>
        <v>35</v>
      </c>
      <c r="M82" s="86">
        <f t="shared" si="18"/>
        <v>35</v>
      </c>
      <c r="N82" s="86">
        <f t="shared" si="18"/>
        <v>37</v>
      </c>
      <c r="O82" s="86">
        <f t="shared" si="18"/>
        <v>42</v>
      </c>
      <c r="P82" s="86" t="e">
        <f t="shared" si="18"/>
        <v>#NUM!</v>
      </c>
      <c r="Q82" s="86" t="e">
        <f t="shared" si="18"/>
        <v>#NUM!</v>
      </c>
      <c r="R82" s="86">
        <f t="shared" si="18"/>
        <v>38</v>
      </c>
      <c r="S82" s="86" t="e">
        <f t="shared" si="18"/>
        <v>#NUM!</v>
      </c>
      <c r="T82" s="86">
        <f t="shared" si="18"/>
        <v>37</v>
      </c>
      <c r="U82" s="86">
        <f t="shared" si="18"/>
        <v>42</v>
      </c>
      <c r="V82" s="86">
        <f t="shared" si="18"/>
        <v>46</v>
      </c>
      <c r="W82" s="86" t="e">
        <f t="shared" si="18"/>
        <v>#NUM!</v>
      </c>
      <c r="X82" s="86" t="e">
        <f t="shared" si="18"/>
        <v>#NUM!</v>
      </c>
      <c r="Y82" s="86" t="e">
        <f t="shared" si="18"/>
        <v>#NUM!</v>
      </c>
      <c r="Z82" s="86">
        <f t="shared" si="18"/>
        <v>39</v>
      </c>
      <c r="AA82" s="86" t="e">
        <f t="shared" si="18"/>
        <v>#NUM!</v>
      </c>
      <c r="AB82" s="86">
        <f t="shared" si="18"/>
        <v>44</v>
      </c>
      <c r="AC82" s="86">
        <f t="shared" si="18"/>
        <v>45</v>
      </c>
      <c r="AD82" s="86">
        <f t="shared" si="18"/>
        <v>46</v>
      </c>
      <c r="AE82" s="86" t="e">
        <f t="shared" si="18"/>
        <v>#NUM!</v>
      </c>
      <c r="AF82" s="86">
        <f t="shared" si="18"/>
        <v>55</v>
      </c>
      <c r="AG82" s="86">
        <f t="shared" si="18"/>
        <v>63</v>
      </c>
      <c r="AH82" s="86">
        <f t="shared" si="18"/>
        <v>49</v>
      </c>
      <c r="AI82" s="86">
        <f t="shared" si="18"/>
        <v>58</v>
      </c>
      <c r="AJ82" s="86" t="e">
        <f t="shared" si="18"/>
        <v>#NUM!</v>
      </c>
      <c r="AK82" s="86" t="e">
        <f t="shared" si="18"/>
        <v>#NUM!</v>
      </c>
      <c r="AL82" s="86" t="e">
        <f t="shared" si="18"/>
        <v>#NUM!</v>
      </c>
      <c r="AM82" s="86" t="e">
        <f t="shared" si="18"/>
        <v>#NUM!</v>
      </c>
    </row>
    <row r="83" spans="1:39" x14ac:dyDescent="0.25">
      <c r="A83" s="41">
        <v>9004</v>
      </c>
      <c r="B83" s="41" t="s">
        <v>30</v>
      </c>
      <c r="C83" s="41">
        <v>5</v>
      </c>
      <c r="D83" s="86">
        <f t="shared" ref="D83:AM83" si="19">DATEDIF($D$2,E21,"d")</f>
        <v>2</v>
      </c>
      <c r="E83" s="86">
        <f t="shared" si="19"/>
        <v>4</v>
      </c>
      <c r="F83" s="86">
        <f t="shared" si="19"/>
        <v>12</v>
      </c>
      <c r="G83" s="86">
        <f t="shared" si="19"/>
        <v>18</v>
      </c>
      <c r="H83" s="86">
        <f t="shared" si="19"/>
        <v>19</v>
      </c>
      <c r="I83" s="86">
        <f t="shared" si="19"/>
        <v>22</v>
      </c>
      <c r="J83" s="86">
        <f t="shared" si="19"/>
        <v>26</v>
      </c>
      <c r="K83" s="86">
        <f t="shared" si="19"/>
        <v>31</v>
      </c>
      <c r="L83" s="86">
        <f t="shared" si="19"/>
        <v>37</v>
      </c>
      <c r="M83" s="86">
        <f t="shared" si="19"/>
        <v>39</v>
      </c>
      <c r="N83" s="86">
        <f t="shared" si="19"/>
        <v>48</v>
      </c>
      <c r="O83" s="86" t="e">
        <f t="shared" si="19"/>
        <v>#NUM!</v>
      </c>
      <c r="P83" s="86" t="e">
        <f t="shared" si="19"/>
        <v>#NUM!</v>
      </c>
      <c r="Q83" s="86" t="e">
        <f t="shared" si="19"/>
        <v>#NUM!</v>
      </c>
      <c r="R83" s="86">
        <f t="shared" si="19"/>
        <v>38</v>
      </c>
      <c r="S83" s="86" t="e">
        <f t="shared" si="19"/>
        <v>#NUM!</v>
      </c>
      <c r="T83" s="86">
        <f t="shared" si="19"/>
        <v>37</v>
      </c>
      <c r="U83" s="86">
        <f t="shared" si="19"/>
        <v>42</v>
      </c>
      <c r="V83" s="86">
        <f t="shared" si="19"/>
        <v>46</v>
      </c>
      <c r="W83" s="86" t="e">
        <f t="shared" si="19"/>
        <v>#NUM!</v>
      </c>
      <c r="X83" s="86" t="e">
        <f t="shared" si="19"/>
        <v>#NUM!</v>
      </c>
      <c r="Y83" s="86" t="e">
        <f t="shared" si="19"/>
        <v>#NUM!</v>
      </c>
      <c r="Z83" s="86">
        <f t="shared" si="19"/>
        <v>39</v>
      </c>
      <c r="AA83" s="86" t="e">
        <f t="shared" si="19"/>
        <v>#NUM!</v>
      </c>
      <c r="AB83" s="86">
        <f t="shared" si="19"/>
        <v>44</v>
      </c>
      <c r="AC83" s="86">
        <f t="shared" si="19"/>
        <v>45</v>
      </c>
      <c r="AD83" s="86">
        <f t="shared" si="19"/>
        <v>46</v>
      </c>
      <c r="AE83" s="86" t="e">
        <f t="shared" si="19"/>
        <v>#NUM!</v>
      </c>
      <c r="AF83" s="86">
        <f t="shared" si="19"/>
        <v>56</v>
      </c>
      <c r="AG83" s="86">
        <f t="shared" si="19"/>
        <v>68</v>
      </c>
      <c r="AH83" s="86" t="e">
        <f t="shared" si="19"/>
        <v>#NUM!</v>
      </c>
      <c r="AI83" s="86" t="e">
        <f t="shared" si="19"/>
        <v>#NUM!</v>
      </c>
      <c r="AJ83" s="86" t="e">
        <f t="shared" si="19"/>
        <v>#NUM!</v>
      </c>
      <c r="AK83" s="86" t="e">
        <f t="shared" si="19"/>
        <v>#NUM!</v>
      </c>
      <c r="AL83" s="86" t="e">
        <f t="shared" si="19"/>
        <v>#NUM!</v>
      </c>
      <c r="AM83" s="86" t="e">
        <f t="shared" si="19"/>
        <v>#NUM!</v>
      </c>
    </row>
    <row r="84" spans="1:39" x14ac:dyDescent="0.25">
      <c r="A84" s="41">
        <v>9005</v>
      </c>
      <c r="B84" s="41" t="s">
        <v>30</v>
      </c>
      <c r="C84" s="41">
        <v>1</v>
      </c>
      <c r="D84" s="86">
        <f t="shared" ref="D84:AM84" si="20">DATEDIF($D$2,E22,"d")</f>
        <v>2</v>
      </c>
      <c r="E84" s="86">
        <f t="shared" si="20"/>
        <v>4</v>
      </c>
      <c r="F84" s="86">
        <f t="shared" si="20"/>
        <v>12</v>
      </c>
      <c r="G84" s="86">
        <f t="shared" si="20"/>
        <v>18</v>
      </c>
      <c r="H84" s="86">
        <f t="shared" si="20"/>
        <v>19</v>
      </c>
      <c r="I84" s="86">
        <f t="shared" si="20"/>
        <v>22</v>
      </c>
      <c r="J84" s="86">
        <f t="shared" si="20"/>
        <v>26</v>
      </c>
      <c r="K84" s="86">
        <f t="shared" si="20"/>
        <v>28</v>
      </c>
      <c r="L84" s="86">
        <f t="shared" si="20"/>
        <v>33</v>
      </c>
      <c r="M84" s="86">
        <f t="shared" si="20"/>
        <v>37</v>
      </c>
      <c r="N84" s="86">
        <f t="shared" si="20"/>
        <v>48</v>
      </c>
      <c r="O84" s="86" t="e">
        <f t="shared" si="20"/>
        <v>#NUM!</v>
      </c>
      <c r="P84" s="86" t="e">
        <f t="shared" si="20"/>
        <v>#NUM!</v>
      </c>
      <c r="Q84" s="86" t="e">
        <f t="shared" si="20"/>
        <v>#NUM!</v>
      </c>
      <c r="R84" s="86">
        <f t="shared" si="20"/>
        <v>37</v>
      </c>
      <c r="S84" s="86" t="e">
        <f t="shared" si="20"/>
        <v>#NUM!</v>
      </c>
      <c r="T84" s="86">
        <f t="shared" si="20"/>
        <v>37</v>
      </c>
      <c r="U84" s="86" t="e">
        <f t="shared" si="20"/>
        <v>#NUM!</v>
      </c>
      <c r="V84" s="86">
        <f t="shared" si="20"/>
        <v>42</v>
      </c>
      <c r="W84" s="86" t="e">
        <f t="shared" si="20"/>
        <v>#NUM!</v>
      </c>
      <c r="X84" s="86" t="e">
        <f t="shared" si="20"/>
        <v>#NUM!</v>
      </c>
      <c r="Y84" s="86" t="e">
        <f t="shared" si="20"/>
        <v>#NUM!</v>
      </c>
      <c r="Z84" s="86">
        <f t="shared" si="20"/>
        <v>39</v>
      </c>
      <c r="AA84" s="86" t="e">
        <f t="shared" si="20"/>
        <v>#NUM!</v>
      </c>
      <c r="AB84" s="86">
        <f t="shared" si="20"/>
        <v>42</v>
      </c>
      <c r="AC84" s="86">
        <f t="shared" si="20"/>
        <v>47</v>
      </c>
      <c r="AD84" s="86">
        <f t="shared" si="20"/>
        <v>48</v>
      </c>
      <c r="AE84" s="86" t="e">
        <f t="shared" si="20"/>
        <v>#NUM!</v>
      </c>
      <c r="AF84" s="86">
        <f t="shared" si="20"/>
        <v>57</v>
      </c>
      <c r="AG84" s="86">
        <f t="shared" si="20"/>
        <v>68</v>
      </c>
      <c r="AH84" s="86">
        <f t="shared" si="20"/>
        <v>49</v>
      </c>
      <c r="AI84" s="86">
        <f t="shared" si="20"/>
        <v>58</v>
      </c>
      <c r="AJ84" s="86" t="e">
        <f t="shared" si="20"/>
        <v>#NUM!</v>
      </c>
      <c r="AK84" s="86" t="e">
        <f t="shared" si="20"/>
        <v>#NUM!</v>
      </c>
      <c r="AL84" s="86" t="e">
        <f t="shared" si="20"/>
        <v>#NUM!</v>
      </c>
      <c r="AM84" s="86" t="e">
        <f t="shared" si="20"/>
        <v>#NUM!</v>
      </c>
    </row>
    <row r="85" spans="1:39" x14ac:dyDescent="0.25">
      <c r="A85" s="41">
        <v>9005</v>
      </c>
      <c r="B85" s="41" t="s">
        <v>30</v>
      </c>
      <c r="C85" s="41">
        <v>2</v>
      </c>
      <c r="D85" s="86">
        <f t="shared" ref="D85:AM85" si="21">DATEDIF($D$2,E23,"d")</f>
        <v>2</v>
      </c>
      <c r="E85" s="86">
        <f t="shared" si="21"/>
        <v>4</v>
      </c>
      <c r="F85" s="86">
        <f t="shared" si="21"/>
        <v>12</v>
      </c>
      <c r="G85" s="86">
        <f t="shared" si="21"/>
        <v>18</v>
      </c>
      <c r="H85" s="86">
        <f t="shared" si="21"/>
        <v>21</v>
      </c>
      <c r="I85" s="86">
        <f t="shared" si="21"/>
        <v>22</v>
      </c>
      <c r="J85" s="86">
        <f t="shared" si="21"/>
        <v>26</v>
      </c>
      <c r="K85" s="86">
        <f t="shared" si="21"/>
        <v>31</v>
      </c>
      <c r="L85" s="86">
        <f t="shared" si="21"/>
        <v>32</v>
      </c>
      <c r="M85" s="86">
        <f t="shared" si="21"/>
        <v>33</v>
      </c>
      <c r="N85" s="86" t="e">
        <f t="shared" si="21"/>
        <v>#NUM!</v>
      </c>
      <c r="O85" s="86" t="e">
        <f t="shared" si="21"/>
        <v>#NUM!</v>
      </c>
      <c r="P85" s="86" t="e">
        <f t="shared" si="21"/>
        <v>#NUM!</v>
      </c>
      <c r="Q85" s="86" t="e">
        <f t="shared" si="21"/>
        <v>#NUM!</v>
      </c>
      <c r="R85" s="86">
        <f t="shared" si="21"/>
        <v>40</v>
      </c>
      <c r="S85" s="86">
        <f t="shared" si="21"/>
        <v>37</v>
      </c>
      <c r="T85" s="86">
        <f t="shared" si="21"/>
        <v>42</v>
      </c>
      <c r="U85" s="86" t="e">
        <f t="shared" si="21"/>
        <v>#NUM!</v>
      </c>
      <c r="V85" s="86">
        <f t="shared" si="21"/>
        <v>46</v>
      </c>
      <c r="W85" s="86" t="e">
        <f t="shared" si="21"/>
        <v>#NUM!</v>
      </c>
      <c r="X85" s="86" t="e">
        <f t="shared" si="21"/>
        <v>#NUM!</v>
      </c>
      <c r="Y85" s="86" t="e">
        <f t="shared" si="21"/>
        <v>#NUM!</v>
      </c>
      <c r="Z85" s="86">
        <f t="shared" si="21"/>
        <v>42</v>
      </c>
      <c r="AA85" s="86">
        <f t="shared" si="21"/>
        <v>44</v>
      </c>
      <c r="AB85" s="86">
        <f t="shared" si="21"/>
        <v>46</v>
      </c>
      <c r="AC85" s="86">
        <f t="shared" si="21"/>
        <v>48</v>
      </c>
      <c r="AD85" s="86">
        <f t="shared" si="21"/>
        <v>49</v>
      </c>
      <c r="AE85" s="86" t="e">
        <f t="shared" si="21"/>
        <v>#NUM!</v>
      </c>
      <c r="AF85" s="86">
        <f t="shared" si="21"/>
        <v>58</v>
      </c>
      <c r="AG85" s="86" t="e">
        <f t="shared" si="21"/>
        <v>#NUM!</v>
      </c>
      <c r="AH85" s="86" t="e">
        <f t="shared" si="21"/>
        <v>#NUM!</v>
      </c>
      <c r="AI85" s="86" t="e">
        <f t="shared" si="21"/>
        <v>#NUM!</v>
      </c>
      <c r="AJ85" s="86" t="e">
        <f t="shared" si="21"/>
        <v>#NUM!</v>
      </c>
      <c r="AK85" s="86" t="e">
        <f t="shared" si="21"/>
        <v>#NUM!</v>
      </c>
      <c r="AL85" s="86" t="e">
        <f t="shared" si="21"/>
        <v>#NUM!</v>
      </c>
      <c r="AM85" s="86" t="e">
        <f t="shared" si="21"/>
        <v>#NUM!</v>
      </c>
    </row>
    <row r="86" spans="1:39" x14ac:dyDescent="0.25">
      <c r="A86" s="41">
        <v>9005</v>
      </c>
      <c r="B86" s="41" t="s">
        <v>30</v>
      </c>
      <c r="C86" s="41">
        <v>3</v>
      </c>
      <c r="D86" s="86">
        <f t="shared" ref="D86:AM86" si="22">DATEDIF($D$2,E24,"d")</f>
        <v>2</v>
      </c>
      <c r="E86" s="86">
        <f t="shared" si="22"/>
        <v>4</v>
      </c>
      <c r="F86" s="86">
        <f t="shared" si="22"/>
        <v>12</v>
      </c>
      <c r="G86" s="86">
        <f t="shared" si="22"/>
        <v>18</v>
      </c>
      <c r="H86" s="86">
        <f t="shared" si="22"/>
        <v>20</v>
      </c>
      <c r="I86" s="86">
        <f t="shared" si="22"/>
        <v>22</v>
      </c>
      <c r="J86" s="86">
        <f t="shared" si="22"/>
        <v>28</v>
      </c>
      <c r="K86" s="86">
        <f t="shared" si="22"/>
        <v>29</v>
      </c>
      <c r="L86" s="86">
        <f t="shared" si="22"/>
        <v>30</v>
      </c>
      <c r="M86" s="86">
        <f t="shared" si="22"/>
        <v>37</v>
      </c>
      <c r="N86" s="86">
        <f t="shared" si="22"/>
        <v>48</v>
      </c>
      <c r="O86" s="86" t="e">
        <f t="shared" si="22"/>
        <v>#NUM!</v>
      </c>
      <c r="P86" s="86" t="e">
        <f t="shared" si="22"/>
        <v>#NUM!</v>
      </c>
      <c r="Q86" s="86" t="e">
        <f t="shared" si="22"/>
        <v>#NUM!</v>
      </c>
      <c r="R86" s="86">
        <f t="shared" si="22"/>
        <v>38</v>
      </c>
      <c r="S86" s="86">
        <f t="shared" si="22"/>
        <v>37</v>
      </c>
      <c r="T86" s="86">
        <f t="shared" si="22"/>
        <v>39</v>
      </c>
      <c r="U86" s="86">
        <f t="shared" si="22"/>
        <v>42</v>
      </c>
      <c r="V86" s="86">
        <f t="shared" si="22"/>
        <v>46</v>
      </c>
      <c r="W86" s="86" t="e">
        <f t="shared" si="22"/>
        <v>#NUM!</v>
      </c>
      <c r="X86" s="86" t="e">
        <f t="shared" si="22"/>
        <v>#NUM!</v>
      </c>
      <c r="Y86" s="86" t="e">
        <f t="shared" si="22"/>
        <v>#NUM!</v>
      </c>
      <c r="Z86" s="86">
        <f t="shared" si="22"/>
        <v>39</v>
      </c>
      <c r="AA86" s="86">
        <f t="shared" si="22"/>
        <v>42</v>
      </c>
      <c r="AB86" s="86">
        <f t="shared" si="22"/>
        <v>44</v>
      </c>
      <c r="AC86" s="86">
        <f t="shared" si="22"/>
        <v>45</v>
      </c>
      <c r="AD86" s="86">
        <f t="shared" si="22"/>
        <v>46</v>
      </c>
      <c r="AE86" s="86" t="e">
        <f t="shared" si="22"/>
        <v>#NUM!</v>
      </c>
      <c r="AF86" s="86">
        <f t="shared" si="22"/>
        <v>59</v>
      </c>
      <c r="AG86" s="86">
        <f t="shared" si="22"/>
        <v>63</v>
      </c>
      <c r="AH86" s="86" t="e">
        <f t="shared" si="22"/>
        <v>#NUM!</v>
      </c>
      <c r="AI86" s="86" t="e">
        <f t="shared" si="22"/>
        <v>#NUM!</v>
      </c>
      <c r="AJ86" s="86" t="e">
        <f t="shared" si="22"/>
        <v>#NUM!</v>
      </c>
      <c r="AK86" s="86" t="e">
        <f t="shared" si="22"/>
        <v>#NUM!</v>
      </c>
      <c r="AL86" s="86" t="e">
        <f t="shared" si="22"/>
        <v>#NUM!</v>
      </c>
      <c r="AM86" s="86" t="e">
        <f t="shared" si="22"/>
        <v>#NUM!</v>
      </c>
    </row>
    <row r="87" spans="1:39" x14ac:dyDescent="0.25">
      <c r="A87" s="41">
        <v>9005</v>
      </c>
      <c r="B87" s="41" t="s">
        <v>30</v>
      </c>
      <c r="C87" s="41">
        <v>4</v>
      </c>
      <c r="D87" s="86">
        <f t="shared" ref="D87:AM87" si="23">DATEDIF($D$2,E25,"d")</f>
        <v>2</v>
      </c>
      <c r="E87" s="86">
        <f t="shared" si="23"/>
        <v>4</v>
      </c>
      <c r="F87" s="86">
        <f t="shared" si="23"/>
        <v>12</v>
      </c>
      <c r="G87" s="86">
        <f t="shared" si="23"/>
        <v>18</v>
      </c>
      <c r="H87" s="86">
        <f t="shared" si="23"/>
        <v>22</v>
      </c>
      <c r="I87" s="86">
        <f t="shared" si="23"/>
        <v>24</v>
      </c>
      <c r="J87" s="86">
        <f t="shared" si="23"/>
        <v>26</v>
      </c>
      <c r="K87" s="86">
        <f t="shared" si="23"/>
        <v>31</v>
      </c>
      <c r="L87" s="86">
        <f t="shared" si="23"/>
        <v>34</v>
      </c>
      <c r="M87" s="86">
        <f t="shared" si="23"/>
        <v>34</v>
      </c>
      <c r="N87" s="86">
        <f t="shared" si="23"/>
        <v>37</v>
      </c>
      <c r="O87" s="86">
        <f t="shared" si="23"/>
        <v>58</v>
      </c>
      <c r="P87" s="86" t="e">
        <f t="shared" si="23"/>
        <v>#NUM!</v>
      </c>
      <c r="Q87" s="86" t="e">
        <f t="shared" si="23"/>
        <v>#NUM!</v>
      </c>
      <c r="R87" s="86">
        <f t="shared" si="23"/>
        <v>35</v>
      </c>
      <c r="S87" s="86" t="e">
        <f t="shared" si="23"/>
        <v>#NUM!</v>
      </c>
      <c r="T87" s="86">
        <f t="shared" si="23"/>
        <v>37</v>
      </c>
      <c r="U87" s="86">
        <f t="shared" si="23"/>
        <v>39</v>
      </c>
      <c r="V87" s="86">
        <f t="shared" si="23"/>
        <v>46</v>
      </c>
      <c r="W87" s="86" t="e">
        <f t="shared" si="23"/>
        <v>#NUM!</v>
      </c>
      <c r="X87" s="86" t="e">
        <f t="shared" si="23"/>
        <v>#NUM!</v>
      </c>
      <c r="Y87" s="86" t="e">
        <f t="shared" si="23"/>
        <v>#NUM!</v>
      </c>
      <c r="Z87" s="86">
        <f t="shared" si="23"/>
        <v>42</v>
      </c>
      <c r="AA87" s="86">
        <f t="shared" si="23"/>
        <v>44</v>
      </c>
      <c r="AB87" s="86" t="e">
        <f t="shared" si="23"/>
        <v>#NUM!</v>
      </c>
      <c r="AC87" s="86">
        <f t="shared" si="23"/>
        <v>45</v>
      </c>
      <c r="AD87" s="86">
        <f t="shared" si="23"/>
        <v>46</v>
      </c>
      <c r="AE87" s="86" t="e">
        <f t="shared" si="23"/>
        <v>#NUM!</v>
      </c>
      <c r="AF87" s="86">
        <f t="shared" si="23"/>
        <v>59</v>
      </c>
      <c r="AG87" s="86" t="e">
        <f t="shared" si="23"/>
        <v>#NUM!</v>
      </c>
      <c r="AH87" s="86">
        <f t="shared" si="23"/>
        <v>49</v>
      </c>
      <c r="AI87" s="86">
        <f t="shared" si="23"/>
        <v>51</v>
      </c>
      <c r="AJ87" s="86" t="e">
        <f t="shared" si="23"/>
        <v>#NUM!</v>
      </c>
      <c r="AK87" s="86" t="e">
        <f t="shared" si="23"/>
        <v>#NUM!</v>
      </c>
      <c r="AL87" s="86" t="e">
        <f t="shared" si="23"/>
        <v>#NUM!</v>
      </c>
      <c r="AM87" s="86" t="e">
        <f t="shared" si="23"/>
        <v>#NUM!</v>
      </c>
    </row>
    <row r="88" spans="1:39" x14ac:dyDescent="0.25">
      <c r="A88" s="41">
        <v>9005</v>
      </c>
      <c r="B88" s="41" t="s">
        <v>30</v>
      </c>
      <c r="C88" s="41">
        <v>5</v>
      </c>
      <c r="D88" s="86">
        <f t="shared" ref="D88:AM88" si="24">DATEDIF($D$2,E26,"d")</f>
        <v>2</v>
      </c>
      <c r="E88" s="86">
        <f t="shared" si="24"/>
        <v>4</v>
      </c>
      <c r="F88" s="86">
        <f t="shared" si="24"/>
        <v>12</v>
      </c>
      <c r="G88" s="86">
        <f t="shared" si="24"/>
        <v>18</v>
      </c>
      <c r="H88" s="86">
        <f t="shared" si="24"/>
        <v>20</v>
      </c>
      <c r="I88" s="86">
        <f t="shared" si="24"/>
        <v>24</v>
      </c>
      <c r="J88" s="86">
        <f t="shared" si="24"/>
        <v>28</v>
      </c>
      <c r="K88" s="86">
        <f t="shared" si="24"/>
        <v>31</v>
      </c>
      <c r="L88" s="86">
        <f t="shared" si="24"/>
        <v>33</v>
      </c>
      <c r="M88" s="86">
        <f t="shared" si="24"/>
        <v>35</v>
      </c>
      <c r="N88" s="86">
        <f t="shared" si="24"/>
        <v>35</v>
      </c>
      <c r="O88" s="86">
        <f t="shared" si="24"/>
        <v>37</v>
      </c>
      <c r="P88" s="86">
        <f t="shared" si="24"/>
        <v>42</v>
      </c>
      <c r="Q88" s="86" t="e">
        <f t="shared" si="24"/>
        <v>#NUM!</v>
      </c>
      <c r="R88" s="86">
        <f t="shared" si="24"/>
        <v>38</v>
      </c>
      <c r="S88" s="86">
        <f t="shared" si="24"/>
        <v>37</v>
      </c>
      <c r="T88" s="86">
        <f t="shared" si="24"/>
        <v>39</v>
      </c>
      <c r="U88" s="86">
        <f t="shared" si="24"/>
        <v>42</v>
      </c>
      <c r="V88" s="86">
        <f t="shared" si="24"/>
        <v>46</v>
      </c>
      <c r="W88" s="86" t="e">
        <f t="shared" si="24"/>
        <v>#NUM!</v>
      </c>
      <c r="X88" s="86" t="e">
        <f t="shared" si="24"/>
        <v>#NUM!</v>
      </c>
      <c r="Y88" s="86" t="e">
        <f t="shared" si="24"/>
        <v>#NUM!</v>
      </c>
      <c r="Z88" s="86">
        <f t="shared" si="24"/>
        <v>39</v>
      </c>
      <c r="AA88" s="86" t="e">
        <f t="shared" si="24"/>
        <v>#NUM!</v>
      </c>
      <c r="AB88" s="86">
        <f t="shared" si="24"/>
        <v>44</v>
      </c>
      <c r="AC88" s="86">
        <f t="shared" si="24"/>
        <v>45</v>
      </c>
      <c r="AD88" s="86">
        <f t="shared" si="24"/>
        <v>46</v>
      </c>
      <c r="AE88" s="86" t="e">
        <f t="shared" si="24"/>
        <v>#NUM!</v>
      </c>
      <c r="AF88" s="86">
        <f t="shared" si="24"/>
        <v>55</v>
      </c>
      <c r="AG88" s="86">
        <f t="shared" si="24"/>
        <v>63</v>
      </c>
      <c r="AH88" s="86">
        <f t="shared" si="24"/>
        <v>51</v>
      </c>
      <c r="AI88" s="86" t="e">
        <f t="shared" si="24"/>
        <v>#NUM!</v>
      </c>
      <c r="AJ88" s="86" t="e">
        <f t="shared" si="24"/>
        <v>#NUM!</v>
      </c>
      <c r="AK88" s="86" t="e">
        <f t="shared" si="24"/>
        <v>#NUM!</v>
      </c>
      <c r="AL88" s="86" t="e">
        <f t="shared" si="24"/>
        <v>#NUM!</v>
      </c>
      <c r="AM88" s="86" t="e">
        <f t="shared" si="24"/>
        <v>#NUM!</v>
      </c>
    </row>
    <row r="89" spans="1:39" x14ac:dyDescent="0.25">
      <c r="A89" s="41">
        <v>9006</v>
      </c>
      <c r="B89" s="41" t="s">
        <v>29</v>
      </c>
      <c r="C89" s="41">
        <v>1</v>
      </c>
      <c r="D89" s="86">
        <f t="shared" ref="D89:AM89" si="25">DATEDIF($D$2,E27,"d")</f>
        <v>2</v>
      </c>
      <c r="E89" s="86">
        <f t="shared" si="25"/>
        <v>4</v>
      </c>
      <c r="F89" s="86">
        <f t="shared" si="25"/>
        <v>11</v>
      </c>
      <c r="G89" s="86">
        <f t="shared" si="25"/>
        <v>18</v>
      </c>
      <c r="H89" s="86">
        <f t="shared" si="25"/>
        <v>22</v>
      </c>
      <c r="I89" s="86">
        <f t="shared" si="25"/>
        <v>24</v>
      </c>
      <c r="J89" s="86">
        <f t="shared" si="25"/>
        <v>28</v>
      </c>
      <c r="K89" s="86">
        <f t="shared" si="25"/>
        <v>33</v>
      </c>
      <c r="L89" s="86">
        <f t="shared" si="25"/>
        <v>37</v>
      </c>
      <c r="M89" s="86">
        <f t="shared" si="25"/>
        <v>39</v>
      </c>
      <c r="N89" s="86">
        <f t="shared" si="25"/>
        <v>48</v>
      </c>
      <c r="O89" s="86" t="e">
        <f t="shared" si="25"/>
        <v>#NUM!</v>
      </c>
      <c r="P89" s="86" t="e">
        <f t="shared" si="25"/>
        <v>#NUM!</v>
      </c>
      <c r="Q89" s="86" t="e">
        <f t="shared" si="25"/>
        <v>#NUM!</v>
      </c>
      <c r="R89" s="86">
        <f t="shared" si="25"/>
        <v>37</v>
      </c>
      <c r="S89" s="86">
        <f t="shared" si="25"/>
        <v>37</v>
      </c>
      <c r="T89" s="86">
        <f t="shared" si="25"/>
        <v>39</v>
      </c>
      <c r="U89" s="86">
        <f t="shared" si="25"/>
        <v>46</v>
      </c>
      <c r="V89" s="86" t="e">
        <f t="shared" si="25"/>
        <v>#NUM!</v>
      </c>
      <c r="W89" s="86" t="e">
        <f t="shared" si="25"/>
        <v>#NUM!</v>
      </c>
      <c r="X89" s="86" t="e">
        <f t="shared" si="25"/>
        <v>#NUM!</v>
      </c>
      <c r="Y89" s="86" t="e">
        <f t="shared" si="25"/>
        <v>#NUM!</v>
      </c>
      <c r="Z89" s="86">
        <f t="shared" si="25"/>
        <v>39</v>
      </c>
      <c r="AA89" s="86" t="e">
        <f t="shared" si="25"/>
        <v>#NUM!</v>
      </c>
      <c r="AB89" s="86">
        <f t="shared" si="25"/>
        <v>44</v>
      </c>
      <c r="AC89" s="86">
        <f t="shared" si="25"/>
        <v>45</v>
      </c>
      <c r="AD89" s="86">
        <f t="shared" si="25"/>
        <v>46</v>
      </c>
      <c r="AE89" s="86" t="e">
        <f t="shared" si="25"/>
        <v>#NUM!</v>
      </c>
      <c r="AF89" s="86">
        <f t="shared" si="25"/>
        <v>57</v>
      </c>
      <c r="AG89" s="86">
        <f t="shared" si="25"/>
        <v>63</v>
      </c>
      <c r="AH89" s="86" t="e">
        <f t="shared" si="25"/>
        <v>#NUM!</v>
      </c>
      <c r="AI89" s="86" t="e">
        <f t="shared" si="25"/>
        <v>#NUM!</v>
      </c>
      <c r="AJ89" s="86" t="e">
        <f t="shared" si="25"/>
        <v>#NUM!</v>
      </c>
      <c r="AK89" s="86">
        <f t="shared" si="25"/>
        <v>51</v>
      </c>
      <c r="AL89" s="86" t="e">
        <f t="shared" si="25"/>
        <v>#NUM!</v>
      </c>
      <c r="AM89" s="86" t="e">
        <f t="shared" si="25"/>
        <v>#NUM!</v>
      </c>
    </row>
    <row r="90" spans="1:39" x14ac:dyDescent="0.25">
      <c r="A90" s="41">
        <v>9006</v>
      </c>
      <c r="B90" s="41" t="s">
        <v>29</v>
      </c>
      <c r="C90" s="41">
        <v>2</v>
      </c>
      <c r="D90" s="86">
        <f t="shared" ref="D90:AM90" si="26">DATEDIF($D$2,E28,"d")</f>
        <v>2</v>
      </c>
      <c r="E90" s="86">
        <f t="shared" si="26"/>
        <v>4</v>
      </c>
      <c r="F90" s="86">
        <f t="shared" si="26"/>
        <v>11</v>
      </c>
      <c r="G90" s="86">
        <f t="shared" si="26"/>
        <v>19</v>
      </c>
      <c r="H90" s="86">
        <f t="shared" si="26"/>
        <v>21</v>
      </c>
      <c r="I90" s="86">
        <f t="shared" si="26"/>
        <v>24</v>
      </c>
      <c r="J90" s="86">
        <f t="shared" si="26"/>
        <v>28</v>
      </c>
      <c r="K90" s="86">
        <f t="shared" si="26"/>
        <v>29</v>
      </c>
      <c r="L90" s="86">
        <f t="shared" si="26"/>
        <v>31</v>
      </c>
      <c r="M90" s="86">
        <f t="shared" si="26"/>
        <v>33</v>
      </c>
      <c r="N90" s="86">
        <f t="shared" si="26"/>
        <v>37</v>
      </c>
      <c r="O90" s="86" t="e">
        <f t="shared" si="26"/>
        <v>#NUM!</v>
      </c>
      <c r="P90" s="86" t="e">
        <f t="shared" si="26"/>
        <v>#NUM!</v>
      </c>
      <c r="Q90" s="86" t="e">
        <f t="shared" si="26"/>
        <v>#NUM!</v>
      </c>
      <c r="R90" s="86">
        <f t="shared" si="26"/>
        <v>34</v>
      </c>
      <c r="S90" s="86" t="e">
        <f t="shared" si="26"/>
        <v>#NUM!</v>
      </c>
      <c r="T90" s="86">
        <f t="shared" si="26"/>
        <v>37</v>
      </c>
      <c r="U90" s="86">
        <f t="shared" si="26"/>
        <v>39</v>
      </c>
      <c r="V90" s="86">
        <f t="shared" si="26"/>
        <v>46</v>
      </c>
      <c r="W90" s="86" t="e">
        <f t="shared" si="26"/>
        <v>#NUM!</v>
      </c>
      <c r="X90" s="86" t="e">
        <f t="shared" si="26"/>
        <v>#NUM!</v>
      </c>
      <c r="Y90" s="86" t="e">
        <f t="shared" si="26"/>
        <v>#NUM!</v>
      </c>
      <c r="Z90" s="86">
        <f t="shared" si="26"/>
        <v>36</v>
      </c>
      <c r="AA90" s="86">
        <f t="shared" si="26"/>
        <v>37</v>
      </c>
      <c r="AB90" s="86">
        <f t="shared" si="26"/>
        <v>40</v>
      </c>
      <c r="AC90" s="86">
        <f t="shared" si="26"/>
        <v>41</v>
      </c>
      <c r="AD90" s="86">
        <f t="shared" si="26"/>
        <v>42</v>
      </c>
      <c r="AE90" s="86" t="e">
        <f t="shared" si="26"/>
        <v>#NUM!</v>
      </c>
      <c r="AF90" s="86">
        <f t="shared" si="26"/>
        <v>57</v>
      </c>
      <c r="AG90" s="86">
        <f t="shared" si="26"/>
        <v>68</v>
      </c>
      <c r="AH90" s="86" t="e">
        <f t="shared" si="26"/>
        <v>#NUM!</v>
      </c>
      <c r="AI90" s="86" t="e">
        <f t="shared" si="26"/>
        <v>#NUM!</v>
      </c>
      <c r="AJ90" s="86" t="e">
        <f t="shared" si="26"/>
        <v>#NUM!</v>
      </c>
      <c r="AK90" s="86">
        <f t="shared" si="26"/>
        <v>51</v>
      </c>
      <c r="AL90" s="86" t="e">
        <f t="shared" si="26"/>
        <v>#NUM!</v>
      </c>
      <c r="AM90" s="86" t="e">
        <f t="shared" si="26"/>
        <v>#NUM!</v>
      </c>
    </row>
    <row r="91" spans="1:39" x14ac:dyDescent="0.25">
      <c r="A91" s="41">
        <v>9006</v>
      </c>
      <c r="B91" s="41" t="s">
        <v>29</v>
      </c>
      <c r="C91" s="41">
        <v>3</v>
      </c>
      <c r="D91" s="86">
        <f t="shared" ref="D91:AM91" si="27">DATEDIF($D$2,E29,"d")</f>
        <v>2</v>
      </c>
      <c r="E91" s="86">
        <f t="shared" si="27"/>
        <v>4</v>
      </c>
      <c r="F91" s="86">
        <f t="shared" si="27"/>
        <v>11</v>
      </c>
      <c r="G91" s="86">
        <f t="shared" si="27"/>
        <v>19</v>
      </c>
      <c r="H91" s="86">
        <f t="shared" si="27"/>
        <v>21</v>
      </c>
      <c r="I91" s="86">
        <f t="shared" si="27"/>
        <v>22</v>
      </c>
      <c r="J91" s="86">
        <f t="shared" si="27"/>
        <v>27</v>
      </c>
      <c r="K91" s="86">
        <f t="shared" si="27"/>
        <v>28</v>
      </c>
      <c r="L91" s="86">
        <f t="shared" si="27"/>
        <v>31</v>
      </c>
      <c r="M91" s="86">
        <f t="shared" si="27"/>
        <v>35</v>
      </c>
      <c r="N91" s="86">
        <f t="shared" si="27"/>
        <v>37</v>
      </c>
      <c r="O91" s="86">
        <f t="shared" si="27"/>
        <v>42</v>
      </c>
      <c r="P91" s="86" t="e">
        <f t="shared" si="27"/>
        <v>#NUM!</v>
      </c>
      <c r="Q91" s="86" t="e">
        <f t="shared" si="27"/>
        <v>#NUM!</v>
      </c>
      <c r="R91" s="86">
        <f t="shared" si="27"/>
        <v>34</v>
      </c>
      <c r="S91" s="86" t="e">
        <f t="shared" si="27"/>
        <v>#NUM!</v>
      </c>
      <c r="T91" s="86">
        <f t="shared" si="27"/>
        <v>37</v>
      </c>
      <c r="U91" s="86">
        <f t="shared" si="27"/>
        <v>42</v>
      </c>
      <c r="V91" s="86" t="e">
        <f t="shared" si="27"/>
        <v>#NUM!</v>
      </c>
      <c r="W91" s="86">
        <f t="shared" si="27"/>
        <v>46</v>
      </c>
      <c r="X91" s="86" t="e">
        <f t="shared" si="27"/>
        <v>#NUM!</v>
      </c>
      <c r="Y91" s="86" t="e">
        <f t="shared" si="27"/>
        <v>#NUM!</v>
      </c>
      <c r="Z91" s="86">
        <f t="shared" si="27"/>
        <v>37</v>
      </c>
      <c r="AA91" s="86">
        <f t="shared" si="27"/>
        <v>39</v>
      </c>
      <c r="AB91" s="86" t="e">
        <f t="shared" si="27"/>
        <v>#NUM!</v>
      </c>
      <c r="AC91" s="86">
        <f t="shared" si="27"/>
        <v>43</v>
      </c>
      <c r="AD91" s="86">
        <f t="shared" si="27"/>
        <v>44</v>
      </c>
      <c r="AE91" s="86" t="e">
        <f t="shared" si="27"/>
        <v>#NUM!</v>
      </c>
      <c r="AF91" s="86">
        <f t="shared" si="27"/>
        <v>57</v>
      </c>
      <c r="AG91" s="86">
        <f t="shared" si="27"/>
        <v>63</v>
      </c>
      <c r="AH91" s="86" t="e">
        <f t="shared" si="27"/>
        <v>#NUM!</v>
      </c>
      <c r="AI91" s="86" t="e">
        <f t="shared" si="27"/>
        <v>#NUM!</v>
      </c>
      <c r="AJ91" s="86" t="e">
        <f t="shared" si="27"/>
        <v>#NUM!</v>
      </c>
      <c r="AK91" s="86">
        <f t="shared" si="27"/>
        <v>51</v>
      </c>
      <c r="AL91" s="86" t="e">
        <f t="shared" si="27"/>
        <v>#NUM!</v>
      </c>
      <c r="AM91" s="86" t="e">
        <f t="shared" si="27"/>
        <v>#NUM!</v>
      </c>
    </row>
    <row r="92" spans="1:39" x14ac:dyDescent="0.25">
      <c r="A92" s="41">
        <v>9006</v>
      </c>
      <c r="B92" s="41" t="s">
        <v>29</v>
      </c>
      <c r="C92" s="41">
        <v>4</v>
      </c>
      <c r="D92" s="86">
        <f t="shared" ref="D92:AM92" si="28">DATEDIF($D$2,E30,"d")</f>
        <v>2</v>
      </c>
      <c r="E92" s="86">
        <f t="shared" si="28"/>
        <v>4</v>
      </c>
      <c r="F92" s="86">
        <f t="shared" si="28"/>
        <v>11</v>
      </c>
      <c r="G92" s="86">
        <f t="shared" si="28"/>
        <v>18</v>
      </c>
      <c r="H92" s="86">
        <f t="shared" si="28"/>
        <v>22</v>
      </c>
      <c r="I92" s="86">
        <f t="shared" si="28"/>
        <v>26</v>
      </c>
      <c r="J92" s="86">
        <f t="shared" si="28"/>
        <v>31</v>
      </c>
      <c r="K92" s="86">
        <f t="shared" si="28"/>
        <v>33</v>
      </c>
      <c r="L92" s="86">
        <f t="shared" si="28"/>
        <v>37</v>
      </c>
      <c r="M92" s="86">
        <f t="shared" si="28"/>
        <v>42</v>
      </c>
      <c r="N92" s="86">
        <f t="shared" si="28"/>
        <v>48</v>
      </c>
      <c r="O92" s="86" t="e">
        <f t="shared" si="28"/>
        <v>#NUM!</v>
      </c>
      <c r="P92" s="86" t="e">
        <f t="shared" si="28"/>
        <v>#NUM!</v>
      </c>
      <c r="Q92" s="86" t="e">
        <f t="shared" si="28"/>
        <v>#NUM!</v>
      </c>
      <c r="R92" s="86">
        <f t="shared" si="28"/>
        <v>37</v>
      </c>
      <c r="S92" s="86" t="e">
        <f t="shared" si="28"/>
        <v>#NUM!</v>
      </c>
      <c r="T92" s="86">
        <f t="shared" si="28"/>
        <v>37</v>
      </c>
      <c r="U92" s="86">
        <f t="shared" si="28"/>
        <v>42</v>
      </c>
      <c r="V92" s="86">
        <f t="shared" si="28"/>
        <v>46</v>
      </c>
      <c r="W92" s="86" t="e">
        <f t="shared" si="28"/>
        <v>#NUM!</v>
      </c>
      <c r="X92" s="86" t="e">
        <f t="shared" si="28"/>
        <v>#NUM!</v>
      </c>
      <c r="Y92" s="86" t="e">
        <f t="shared" si="28"/>
        <v>#NUM!</v>
      </c>
      <c r="Z92" s="86">
        <f t="shared" si="28"/>
        <v>39</v>
      </c>
      <c r="AA92" s="86">
        <f t="shared" si="28"/>
        <v>42</v>
      </c>
      <c r="AB92" s="86" t="e">
        <f t="shared" si="28"/>
        <v>#NUM!</v>
      </c>
      <c r="AC92" s="86">
        <f t="shared" si="28"/>
        <v>43</v>
      </c>
      <c r="AD92" s="86">
        <f t="shared" si="28"/>
        <v>44</v>
      </c>
      <c r="AE92" s="86" t="e">
        <f t="shared" si="28"/>
        <v>#NUM!</v>
      </c>
      <c r="AF92" s="86">
        <f t="shared" si="28"/>
        <v>57</v>
      </c>
      <c r="AG92" s="86" t="e">
        <f t="shared" si="28"/>
        <v>#NUM!</v>
      </c>
      <c r="AH92" s="86">
        <f t="shared" si="28"/>
        <v>51</v>
      </c>
      <c r="AI92" s="86" t="e">
        <f t="shared" si="28"/>
        <v>#NUM!</v>
      </c>
      <c r="AJ92" s="86" t="e">
        <f t="shared" si="28"/>
        <v>#NUM!</v>
      </c>
      <c r="AK92" s="86" t="e">
        <f t="shared" si="28"/>
        <v>#NUM!</v>
      </c>
      <c r="AL92" s="86" t="e">
        <f t="shared" si="28"/>
        <v>#NUM!</v>
      </c>
      <c r="AM92" s="86" t="e">
        <f t="shared" si="28"/>
        <v>#NUM!</v>
      </c>
    </row>
    <row r="93" spans="1:39" x14ac:dyDescent="0.25">
      <c r="A93" s="41">
        <v>9006</v>
      </c>
      <c r="B93" s="41" t="s">
        <v>29</v>
      </c>
      <c r="C93" s="41">
        <v>5</v>
      </c>
      <c r="D93" s="86">
        <f t="shared" ref="D93:AM93" si="29">DATEDIF($D$2,E31,"d")</f>
        <v>2</v>
      </c>
      <c r="E93" s="86">
        <f t="shared" si="29"/>
        <v>4</v>
      </c>
      <c r="F93" s="86">
        <f t="shared" si="29"/>
        <v>11</v>
      </c>
      <c r="G93" s="86">
        <f t="shared" si="29"/>
        <v>18</v>
      </c>
      <c r="H93" s="86">
        <f t="shared" si="29"/>
        <v>20</v>
      </c>
      <c r="I93" s="86">
        <f t="shared" si="29"/>
        <v>24</v>
      </c>
      <c r="J93" s="86">
        <f t="shared" si="29"/>
        <v>28</v>
      </c>
      <c r="K93" s="86">
        <f t="shared" si="29"/>
        <v>33</v>
      </c>
      <c r="L93" s="86">
        <f t="shared" si="29"/>
        <v>35</v>
      </c>
      <c r="M93" s="86">
        <f t="shared" si="29"/>
        <v>35</v>
      </c>
      <c r="N93" s="86">
        <f t="shared" si="29"/>
        <v>37</v>
      </c>
      <c r="O93" s="86" t="e">
        <f t="shared" si="29"/>
        <v>#NUM!</v>
      </c>
      <c r="P93" s="86" t="e">
        <f t="shared" si="29"/>
        <v>#NUM!</v>
      </c>
      <c r="Q93" s="86" t="e">
        <f t="shared" si="29"/>
        <v>#NUM!</v>
      </c>
      <c r="R93" s="86">
        <f t="shared" si="29"/>
        <v>38</v>
      </c>
      <c r="S93" s="86">
        <f t="shared" si="29"/>
        <v>37</v>
      </c>
      <c r="T93" s="86" t="e">
        <f t="shared" si="29"/>
        <v>#NUM!</v>
      </c>
      <c r="U93" s="86">
        <f t="shared" si="29"/>
        <v>39</v>
      </c>
      <c r="V93" s="86">
        <f t="shared" si="29"/>
        <v>42</v>
      </c>
      <c r="W93" s="86">
        <f t="shared" si="29"/>
        <v>46</v>
      </c>
      <c r="X93" s="86" t="e">
        <f t="shared" si="29"/>
        <v>#NUM!</v>
      </c>
      <c r="Y93" s="86" t="e">
        <f t="shared" si="29"/>
        <v>#NUM!</v>
      </c>
      <c r="Z93" s="86">
        <f t="shared" si="29"/>
        <v>39</v>
      </c>
      <c r="AA93" s="86">
        <f t="shared" si="29"/>
        <v>42</v>
      </c>
      <c r="AB93" s="86">
        <f t="shared" si="29"/>
        <v>44</v>
      </c>
      <c r="AC93" s="86">
        <f t="shared" si="29"/>
        <v>45</v>
      </c>
      <c r="AD93" s="86">
        <f t="shared" si="29"/>
        <v>46</v>
      </c>
      <c r="AE93" s="86" t="e">
        <f t="shared" si="29"/>
        <v>#NUM!</v>
      </c>
      <c r="AF93" s="86">
        <f t="shared" si="29"/>
        <v>55</v>
      </c>
      <c r="AG93" s="86">
        <f t="shared" si="29"/>
        <v>68</v>
      </c>
      <c r="AH93" s="86" t="e">
        <f t="shared" si="29"/>
        <v>#NUM!</v>
      </c>
      <c r="AI93" s="86">
        <f t="shared" si="29"/>
        <v>51</v>
      </c>
      <c r="AJ93" s="86" t="e">
        <f t="shared" si="29"/>
        <v>#NUM!</v>
      </c>
      <c r="AK93" s="86" t="e">
        <f t="shared" si="29"/>
        <v>#NUM!</v>
      </c>
      <c r="AL93" s="86" t="e">
        <f t="shared" si="29"/>
        <v>#NUM!</v>
      </c>
      <c r="AM93" s="86" t="e">
        <f t="shared" si="29"/>
        <v>#NUM!</v>
      </c>
    </row>
    <row r="94" spans="1:39" x14ac:dyDescent="0.25">
      <c r="A94" s="41">
        <v>9007</v>
      </c>
      <c r="B94" s="41" t="s">
        <v>28</v>
      </c>
      <c r="C94" s="41">
        <v>1</v>
      </c>
      <c r="D94" s="86">
        <f t="shared" ref="D94:AM94" si="30">DATEDIF($D$2,E32,"d")</f>
        <v>2</v>
      </c>
      <c r="E94" s="86">
        <f t="shared" si="30"/>
        <v>4</v>
      </c>
      <c r="F94" s="86">
        <f t="shared" si="30"/>
        <v>11</v>
      </c>
      <c r="G94" s="86">
        <f t="shared" si="30"/>
        <v>18</v>
      </c>
      <c r="H94" s="86">
        <f t="shared" si="30"/>
        <v>19</v>
      </c>
      <c r="I94" s="86">
        <f t="shared" si="30"/>
        <v>24</v>
      </c>
      <c r="J94" s="86">
        <f t="shared" si="30"/>
        <v>26</v>
      </c>
      <c r="K94" s="86">
        <f t="shared" si="30"/>
        <v>30</v>
      </c>
      <c r="L94" s="86">
        <f t="shared" si="30"/>
        <v>31</v>
      </c>
      <c r="M94" s="86">
        <f t="shared" si="30"/>
        <v>33</v>
      </c>
      <c r="N94" s="86">
        <f t="shared" si="30"/>
        <v>37</v>
      </c>
      <c r="O94" s="86">
        <f t="shared" si="30"/>
        <v>48</v>
      </c>
      <c r="P94" s="86" t="e">
        <f t="shared" si="30"/>
        <v>#NUM!</v>
      </c>
      <c r="Q94" s="86" t="e">
        <f t="shared" si="30"/>
        <v>#NUM!</v>
      </c>
      <c r="R94" s="86">
        <f t="shared" si="30"/>
        <v>38</v>
      </c>
      <c r="S94" s="86" t="e">
        <f t="shared" si="30"/>
        <v>#NUM!</v>
      </c>
      <c r="T94" s="86">
        <f t="shared" si="30"/>
        <v>37</v>
      </c>
      <c r="U94" s="86" t="e">
        <f t="shared" si="30"/>
        <v>#NUM!</v>
      </c>
      <c r="V94" s="86">
        <f t="shared" si="30"/>
        <v>42</v>
      </c>
      <c r="W94" s="86">
        <f t="shared" si="30"/>
        <v>46</v>
      </c>
      <c r="X94" s="86" t="e">
        <f t="shared" si="30"/>
        <v>#NUM!</v>
      </c>
      <c r="Y94" s="86" t="e">
        <f t="shared" si="30"/>
        <v>#NUM!</v>
      </c>
      <c r="Z94" s="86">
        <f t="shared" si="30"/>
        <v>40</v>
      </c>
      <c r="AA94" s="86">
        <f t="shared" si="30"/>
        <v>42</v>
      </c>
      <c r="AB94" s="86" t="e">
        <f t="shared" si="30"/>
        <v>#NUM!</v>
      </c>
      <c r="AC94" s="86">
        <f t="shared" si="30"/>
        <v>43</v>
      </c>
      <c r="AD94" s="86">
        <f t="shared" si="30"/>
        <v>44</v>
      </c>
      <c r="AE94" s="86" t="e">
        <f t="shared" si="30"/>
        <v>#NUM!</v>
      </c>
      <c r="AF94" s="86">
        <f t="shared" si="30"/>
        <v>57</v>
      </c>
      <c r="AG94" s="86">
        <f t="shared" si="30"/>
        <v>63</v>
      </c>
      <c r="AH94" s="86" t="e">
        <f t="shared" si="30"/>
        <v>#NUM!</v>
      </c>
      <c r="AI94" s="86">
        <f t="shared" si="30"/>
        <v>51</v>
      </c>
      <c r="AJ94" s="86" t="e">
        <f t="shared" si="30"/>
        <v>#NUM!</v>
      </c>
      <c r="AK94" s="86" t="e">
        <f t="shared" si="30"/>
        <v>#NUM!</v>
      </c>
      <c r="AL94" s="86" t="e">
        <f t="shared" si="30"/>
        <v>#NUM!</v>
      </c>
      <c r="AM94" s="86" t="e">
        <f t="shared" si="30"/>
        <v>#NUM!</v>
      </c>
    </row>
    <row r="95" spans="1:39" x14ac:dyDescent="0.25">
      <c r="A95" s="41">
        <v>9007</v>
      </c>
      <c r="B95" s="41" t="s">
        <v>28</v>
      </c>
      <c r="C95" s="41">
        <v>2</v>
      </c>
      <c r="D95" s="86">
        <f t="shared" ref="D95:AM95" si="31">DATEDIF($D$2,E33,"d")</f>
        <v>2</v>
      </c>
      <c r="E95" s="86">
        <f t="shared" si="31"/>
        <v>4</v>
      </c>
      <c r="F95" s="86">
        <f t="shared" si="31"/>
        <v>11</v>
      </c>
      <c r="G95" s="86">
        <f t="shared" si="31"/>
        <v>18</v>
      </c>
      <c r="H95" s="86">
        <f t="shared" si="31"/>
        <v>19</v>
      </c>
      <c r="I95" s="86">
        <f t="shared" si="31"/>
        <v>24</v>
      </c>
      <c r="J95" s="86">
        <f t="shared" si="31"/>
        <v>26</v>
      </c>
      <c r="K95" s="86">
        <f t="shared" si="31"/>
        <v>28</v>
      </c>
      <c r="L95" s="86">
        <f t="shared" si="31"/>
        <v>31</v>
      </c>
      <c r="M95" s="86">
        <f t="shared" si="31"/>
        <v>33</v>
      </c>
      <c r="N95" s="86">
        <f t="shared" si="31"/>
        <v>48</v>
      </c>
      <c r="O95" s="86">
        <f t="shared" si="31"/>
        <v>50</v>
      </c>
      <c r="P95" s="86" t="e">
        <f t="shared" si="31"/>
        <v>#NUM!</v>
      </c>
      <c r="Q95" s="86" t="e">
        <f t="shared" si="31"/>
        <v>#NUM!</v>
      </c>
      <c r="R95" s="86">
        <f t="shared" si="31"/>
        <v>37</v>
      </c>
      <c r="S95" s="86" t="e">
        <f t="shared" si="31"/>
        <v>#NUM!</v>
      </c>
      <c r="T95" s="86">
        <f t="shared" si="31"/>
        <v>37</v>
      </c>
      <c r="U95" s="86" t="e">
        <f t="shared" si="31"/>
        <v>#NUM!</v>
      </c>
      <c r="V95" s="86">
        <f t="shared" si="31"/>
        <v>42</v>
      </c>
      <c r="W95" s="86" t="e">
        <f t="shared" si="31"/>
        <v>#NUM!</v>
      </c>
      <c r="X95" s="86" t="e">
        <f t="shared" si="31"/>
        <v>#NUM!</v>
      </c>
      <c r="Y95" s="86" t="e">
        <f t="shared" si="31"/>
        <v>#NUM!</v>
      </c>
      <c r="Z95" s="86">
        <f t="shared" si="31"/>
        <v>39</v>
      </c>
      <c r="AA95" s="86">
        <f t="shared" si="31"/>
        <v>44</v>
      </c>
      <c r="AB95" s="86" t="e">
        <f t="shared" si="31"/>
        <v>#NUM!</v>
      </c>
      <c r="AC95" s="86">
        <f t="shared" si="31"/>
        <v>45</v>
      </c>
      <c r="AD95" s="86">
        <f t="shared" si="31"/>
        <v>46</v>
      </c>
      <c r="AE95" s="86" t="e">
        <f t="shared" si="31"/>
        <v>#NUM!</v>
      </c>
      <c r="AF95" s="86">
        <f t="shared" si="31"/>
        <v>61</v>
      </c>
      <c r="AG95" s="86">
        <f t="shared" si="31"/>
        <v>63</v>
      </c>
      <c r="AH95" s="86" t="e">
        <f t="shared" si="31"/>
        <v>#NUM!</v>
      </c>
      <c r="AI95" s="86" t="e">
        <f t="shared" si="31"/>
        <v>#NUM!</v>
      </c>
      <c r="AJ95" s="86">
        <f t="shared" si="31"/>
        <v>51</v>
      </c>
      <c r="AK95" s="86" t="e">
        <f t="shared" si="31"/>
        <v>#NUM!</v>
      </c>
      <c r="AL95" s="86" t="e">
        <f t="shared" si="31"/>
        <v>#NUM!</v>
      </c>
      <c r="AM95" s="86" t="e">
        <f t="shared" si="31"/>
        <v>#NUM!</v>
      </c>
    </row>
    <row r="96" spans="1:39" x14ac:dyDescent="0.25">
      <c r="A96" s="41">
        <v>9007</v>
      </c>
      <c r="B96" s="41" t="s">
        <v>28</v>
      </c>
      <c r="C96" s="41">
        <v>3</v>
      </c>
      <c r="D96" s="86">
        <f t="shared" ref="D96:AM96" si="32">DATEDIF($D$2,E34,"d")</f>
        <v>2</v>
      </c>
      <c r="E96" s="86">
        <f t="shared" si="32"/>
        <v>4</v>
      </c>
      <c r="F96" s="86">
        <f t="shared" si="32"/>
        <v>11</v>
      </c>
      <c r="G96" s="86">
        <f t="shared" si="32"/>
        <v>18</v>
      </c>
      <c r="H96" s="86">
        <f t="shared" si="32"/>
        <v>20</v>
      </c>
      <c r="I96" s="86">
        <f t="shared" si="32"/>
        <v>24</v>
      </c>
      <c r="J96" s="86">
        <f t="shared" si="32"/>
        <v>28</v>
      </c>
      <c r="K96" s="86">
        <f t="shared" si="32"/>
        <v>31</v>
      </c>
      <c r="L96" s="86">
        <f t="shared" si="32"/>
        <v>37</v>
      </c>
      <c r="M96" s="86" t="e">
        <f t="shared" si="32"/>
        <v>#NUM!</v>
      </c>
      <c r="N96" s="86" t="e">
        <f t="shared" si="32"/>
        <v>#NUM!</v>
      </c>
      <c r="O96" s="86" t="e">
        <f t="shared" si="32"/>
        <v>#NUM!</v>
      </c>
      <c r="P96" s="86" t="e">
        <f t="shared" si="32"/>
        <v>#NUM!</v>
      </c>
      <c r="Q96" s="86" t="e">
        <f t="shared" si="32"/>
        <v>#NUM!</v>
      </c>
      <c r="R96" s="86">
        <f t="shared" si="32"/>
        <v>37</v>
      </c>
      <c r="S96" s="86" t="e">
        <f t="shared" si="32"/>
        <v>#NUM!</v>
      </c>
      <c r="T96" s="86">
        <f t="shared" si="32"/>
        <v>37</v>
      </c>
      <c r="U96" s="86">
        <f t="shared" si="32"/>
        <v>42</v>
      </c>
      <c r="V96" s="86" t="e">
        <f t="shared" si="32"/>
        <v>#NUM!</v>
      </c>
      <c r="W96" s="86">
        <f t="shared" si="32"/>
        <v>46</v>
      </c>
      <c r="X96" s="86" t="e">
        <f t="shared" si="32"/>
        <v>#NUM!</v>
      </c>
      <c r="Y96" s="86" t="e">
        <f t="shared" si="32"/>
        <v>#NUM!</v>
      </c>
      <c r="Z96" s="86">
        <f t="shared" si="32"/>
        <v>39</v>
      </c>
      <c r="AA96" s="86">
        <f t="shared" si="32"/>
        <v>42</v>
      </c>
      <c r="AB96" s="86" t="e">
        <f t="shared" si="32"/>
        <v>#NUM!</v>
      </c>
      <c r="AC96" s="86">
        <f t="shared" si="32"/>
        <v>43</v>
      </c>
      <c r="AD96" s="86">
        <f t="shared" si="32"/>
        <v>44</v>
      </c>
      <c r="AE96" s="86" t="e">
        <f t="shared" si="32"/>
        <v>#NUM!</v>
      </c>
      <c r="AF96" s="86">
        <f t="shared" si="32"/>
        <v>54</v>
      </c>
      <c r="AG96" s="86">
        <f t="shared" si="32"/>
        <v>74</v>
      </c>
      <c r="AH96" s="86" t="e">
        <f t="shared" si="32"/>
        <v>#NUM!</v>
      </c>
      <c r="AI96" s="86">
        <f t="shared" si="32"/>
        <v>51</v>
      </c>
      <c r="AJ96" s="86" t="e">
        <f t="shared" si="32"/>
        <v>#NUM!</v>
      </c>
      <c r="AK96" s="86" t="e">
        <f t="shared" si="32"/>
        <v>#NUM!</v>
      </c>
      <c r="AL96" s="86" t="e">
        <f t="shared" si="32"/>
        <v>#NUM!</v>
      </c>
      <c r="AM96" s="86" t="e">
        <f t="shared" si="32"/>
        <v>#NUM!</v>
      </c>
    </row>
    <row r="97" spans="1:39" x14ac:dyDescent="0.25">
      <c r="A97" s="41">
        <v>9007</v>
      </c>
      <c r="B97" s="41" t="s">
        <v>28</v>
      </c>
      <c r="C97" s="41">
        <v>4</v>
      </c>
      <c r="D97" s="86">
        <f t="shared" ref="D97:AM97" si="33">DATEDIF($D$2,E35,"d")</f>
        <v>2</v>
      </c>
      <c r="E97" s="86">
        <f t="shared" si="33"/>
        <v>4</v>
      </c>
      <c r="F97" s="86">
        <f t="shared" si="33"/>
        <v>11</v>
      </c>
      <c r="G97" s="86">
        <f t="shared" si="33"/>
        <v>18</v>
      </c>
      <c r="H97" s="86">
        <f t="shared" si="33"/>
        <v>19</v>
      </c>
      <c r="I97" s="86">
        <f t="shared" si="33"/>
        <v>24</v>
      </c>
      <c r="J97" s="86">
        <f t="shared" si="33"/>
        <v>28</v>
      </c>
      <c r="K97" s="86">
        <f t="shared" si="33"/>
        <v>31</v>
      </c>
      <c r="L97" s="86">
        <f t="shared" si="33"/>
        <v>33</v>
      </c>
      <c r="M97" s="86">
        <f t="shared" si="33"/>
        <v>37</v>
      </c>
      <c r="N97" s="86">
        <f t="shared" si="33"/>
        <v>39</v>
      </c>
      <c r="O97" s="86">
        <f t="shared" si="33"/>
        <v>48</v>
      </c>
      <c r="P97" s="86" t="e">
        <f t="shared" si="33"/>
        <v>#NUM!</v>
      </c>
      <c r="Q97" s="86" t="e">
        <f t="shared" si="33"/>
        <v>#NUM!</v>
      </c>
      <c r="R97" s="86">
        <f t="shared" si="33"/>
        <v>37</v>
      </c>
      <c r="S97" s="86" t="e">
        <f t="shared" si="33"/>
        <v>#NUM!</v>
      </c>
      <c r="T97" s="86">
        <f t="shared" si="33"/>
        <v>37</v>
      </c>
      <c r="U97" s="86">
        <f t="shared" si="33"/>
        <v>42</v>
      </c>
      <c r="V97" s="86">
        <f t="shared" si="33"/>
        <v>46</v>
      </c>
      <c r="W97" s="86" t="e">
        <f t="shared" si="33"/>
        <v>#NUM!</v>
      </c>
      <c r="X97" s="86" t="e">
        <f t="shared" si="33"/>
        <v>#NUM!</v>
      </c>
      <c r="Y97" s="86" t="e">
        <f t="shared" si="33"/>
        <v>#NUM!</v>
      </c>
      <c r="Z97" s="86">
        <f t="shared" si="33"/>
        <v>39</v>
      </c>
      <c r="AA97" s="86">
        <f t="shared" si="33"/>
        <v>42</v>
      </c>
      <c r="AB97" s="86" t="e">
        <f t="shared" si="33"/>
        <v>#NUM!</v>
      </c>
      <c r="AC97" s="86">
        <f t="shared" si="33"/>
        <v>43</v>
      </c>
      <c r="AD97" s="86">
        <f t="shared" si="33"/>
        <v>44</v>
      </c>
      <c r="AE97" s="86" t="e">
        <f t="shared" si="33"/>
        <v>#NUM!</v>
      </c>
      <c r="AF97" s="86">
        <f t="shared" si="33"/>
        <v>58</v>
      </c>
      <c r="AG97" s="86">
        <f t="shared" si="33"/>
        <v>63</v>
      </c>
      <c r="AH97" s="86" t="e">
        <f t="shared" si="33"/>
        <v>#NUM!</v>
      </c>
      <c r="AI97" s="86">
        <f t="shared" si="33"/>
        <v>51</v>
      </c>
      <c r="AJ97" s="86" t="e">
        <f t="shared" si="33"/>
        <v>#NUM!</v>
      </c>
      <c r="AK97" s="86" t="e">
        <f t="shared" si="33"/>
        <v>#NUM!</v>
      </c>
      <c r="AL97" s="86" t="e">
        <f t="shared" si="33"/>
        <v>#NUM!</v>
      </c>
      <c r="AM97" s="86" t="e">
        <f t="shared" si="33"/>
        <v>#NUM!</v>
      </c>
    </row>
    <row r="98" spans="1:39" x14ac:dyDescent="0.25">
      <c r="A98" s="41">
        <v>9007</v>
      </c>
      <c r="B98" s="41" t="s">
        <v>28</v>
      </c>
      <c r="C98" s="41">
        <v>5</v>
      </c>
      <c r="D98" s="86">
        <f t="shared" ref="D98:AM98" si="34">DATEDIF($D$2,E36,"d")</f>
        <v>2</v>
      </c>
      <c r="E98" s="86">
        <f t="shared" si="34"/>
        <v>4</v>
      </c>
      <c r="F98" s="86">
        <f t="shared" si="34"/>
        <v>11</v>
      </c>
      <c r="G98" s="86">
        <f t="shared" si="34"/>
        <v>18</v>
      </c>
      <c r="H98" s="86">
        <f t="shared" si="34"/>
        <v>20</v>
      </c>
      <c r="I98" s="86">
        <f t="shared" si="34"/>
        <v>24</v>
      </c>
      <c r="J98" s="86">
        <f t="shared" si="34"/>
        <v>28</v>
      </c>
      <c r="K98" s="86">
        <f t="shared" si="34"/>
        <v>31</v>
      </c>
      <c r="L98" s="86">
        <f t="shared" si="34"/>
        <v>33</v>
      </c>
      <c r="M98" s="86">
        <f t="shared" si="34"/>
        <v>37</v>
      </c>
      <c r="N98" s="86">
        <f t="shared" si="34"/>
        <v>42</v>
      </c>
      <c r="O98" s="86" t="e">
        <f t="shared" si="34"/>
        <v>#NUM!</v>
      </c>
      <c r="P98" s="86" t="e">
        <f t="shared" si="34"/>
        <v>#NUM!</v>
      </c>
      <c r="Q98" s="86" t="e">
        <f t="shared" si="34"/>
        <v>#NUM!</v>
      </c>
      <c r="R98" s="86">
        <f t="shared" si="34"/>
        <v>40</v>
      </c>
      <c r="S98" s="86">
        <f t="shared" si="34"/>
        <v>37</v>
      </c>
      <c r="T98" s="86" t="e">
        <f t="shared" si="34"/>
        <v>#NUM!</v>
      </c>
      <c r="U98" s="86">
        <f t="shared" si="34"/>
        <v>42</v>
      </c>
      <c r="V98" s="86">
        <f t="shared" si="34"/>
        <v>46</v>
      </c>
      <c r="W98" s="86" t="e">
        <f t="shared" si="34"/>
        <v>#NUM!</v>
      </c>
      <c r="X98" s="86" t="e">
        <f t="shared" si="34"/>
        <v>#NUM!</v>
      </c>
      <c r="Y98" s="86" t="e">
        <f t="shared" si="34"/>
        <v>#NUM!</v>
      </c>
      <c r="Z98" s="86">
        <f t="shared" si="34"/>
        <v>42</v>
      </c>
      <c r="AA98" s="86">
        <f t="shared" si="34"/>
        <v>44</v>
      </c>
      <c r="AB98" s="86" t="e">
        <f t="shared" si="34"/>
        <v>#NUM!</v>
      </c>
      <c r="AC98" s="86">
        <f t="shared" si="34"/>
        <v>45</v>
      </c>
      <c r="AD98" s="86">
        <f t="shared" si="34"/>
        <v>46</v>
      </c>
      <c r="AE98" s="86" t="e">
        <f t="shared" si="34"/>
        <v>#NUM!</v>
      </c>
      <c r="AF98" s="86">
        <f t="shared" si="34"/>
        <v>60</v>
      </c>
      <c r="AG98" s="86">
        <f t="shared" si="34"/>
        <v>71</v>
      </c>
      <c r="AH98" s="86">
        <f t="shared" si="34"/>
        <v>51</v>
      </c>
      <c r="AI98" s="86" t="e">
        <f t="shared" si="34"/>
        <v>#NUM!</v>
      </c>
      <c r="AJ98" s="86" t="e">
        <f t="shared" si="34"/>
        <v>#NUM!</v>
      </c>
      <c r="AK98" s="86" t="e">
        <f t="shared" si="34"/>
        <v>#NUM!</v>
      </c>
      <c r="AL98" s="86" t="e">
        <f t="shared" si="34"/>
        <v>#NUM!</v>
      </c>
      <c r="AM98" s="86" t="e">
        <f t="shared" si="34"/>
        <v>#NUM!</v>
      </c>
    </row>
    <row r="99" spans="1:39" x14ac:dyDescent="0.25">
      <c r="A99" s="41">
        <v>9008</v>
      </c>
      <c r="B99" s="41" t="s">
        <v>23</v>
      </c>
      <c r="C99" s="41">
        <v>1</v>
      </c>
      <c r="D99" s="86">
        <f t="shared" ref="D99:AM99" si="35">DATEDIF($D$2,E37,"d")</f>
        <v>2</v>
      </c>
      <c r="E99" s="86">
        <f t="shared" si="35"/>
        <v>4</v>
      </c>
      <c r="F99" s="86">
        <f t="shared" si="35"/>
        <v>11</v>
      </c>
      <c r="G99" s="86">
        <f t="shared" si="35"/>
        <v>18</v>
      </c>
      <c r="H99" s="86">
        <f t="shared" si="35"/>
        <v>20</v>
      </c>
      <c r="I99" s="86">
        <f t="shared" si="35"/>
        <v>24</v>
      </c>
      <c r="J99" s="86">
        <f t="shared" si="35"/>
        <v>26</v>
      </c>
      <c r="K99" s="86">
        <f t="shared" si="35"/>
        <v>31</v>
      </c>
      <c r="L99" s="86">
        <f t="shared" si="35"/>
        <v>35</v>
      </c>
      <c r="M99" s="86">
        <f t="shared" si="35"/>
        <v>48</v>
      </c>
      <c r="N99" s="86" t="e">
        <f t="shared" si="35"/>
        <v>#NUM!</v>
      </c>
      <c r="O99" s="86" t="e">
        <f t="shared" si="35"/>
        <v>#NUM!</v>
      </c>
      <c r="P99" s="86" t="e">
        <f t="shared" si="35"/>
        <v>#NUM!</v>
      </c>
      <c r="Q99" s="86" t="e">
        <f t="shared" si="35"/>
        <v>#NUM!</v>
      </c>
      <c r="R99" s="86">
        <f t="shared" si="35"/>
        <v>34</v>
      </c>
      <c r="S99" s="86" t="e">
        <f t="shared" si="35"/>
        <v>#NUM!</v>
      </c>
      <c r="T99" s="86">
        <f t="shared" si="35"/>
        <v>37</v>
      </c>
      <c r="U99" s="86">
        <f t="shared" si="35"/>
        <v>39</v>
      </c>
      <c r="V99" s="86" t="e">
        <f t="shared" si="35"/>
        <v>#NUM!</v>
      </c>
      <c r="W99" s="86">
        <f t="shared" si="35"/>
        <v>46</v>
      </c>
      <c r="X99" s="86" t="e">
        <f t="shared" si="35"/>
        <v>#NUM!</v>
      </c>
      <c r="Y99" s="86" t="e">
        <f t="shared" si="35"/>
        <v>#NUM!</v>
      </c>
      <c r="Z99" s="86">
        <f t="shared" si="35"/>
        <v>37</v>
      </c>
      <c r="AA99" s="86" t="e">
        <f t="shared" si="35"/>
        <v>#NUM!</v>
      </c>
      <c r="AB99" s="86" t="e">
        <f t="shared" si="35"/>
        <v>#NUM!</v>
      </c>
      <c r="AC99" s="86">
        <f t="shared" si="35"/>
        <v>43</v>
      </c>
      <c r="AD99" s="86">
        <f t="shared" si="35"/>
        <v>44</v>
      </c>
      <c r="AE99" s="86" t="e">
        <f t="shared" si="35"/>
        <v>#NUM!</v>
      </c>
      <c r="AF99" s="86">
        <f t="shared" si="35"/>
        <v>56</v>
      </c>
      <c r="AG99" s="86">
        <f t="shared" si="35"/>
        <v>63</v>
      </c>
      <c r="AH99" s="86" t="e">
        <f t="shared" si="35"/>
        <v>#NUM!</v>
      </c>
      <c r="AI99" s="86">
        <f t="shared" si="35"/>
        <v>51</v>
      </c>
      <c r="AJ99" s="86" t="e">
        <f t="shared" si="35"/>
        <v>#NUM!</v>
      </c>
      <c r="AK99" s="86" t="e">
        <f t="shared" si="35"/>
        <v>#NUM!</v>
      </c>
      <c r="AL99" s="86" t="e">
        <f t="shared" si="35"/>
        <v>#NUM!</v>
      </c>
      <c r="AM99" s="86" t="e">
        <f t="shared" si="35"/>
        <v>#NUM!</v>
      </c>
    </row>
    <row r="100" spans="1:39" x14ac:dyDescent="0.25">
      <c r="A100" s="41">
        <v>9008</v>
      </c>
      <c r="B100" s="41" t="s">
        <v>23</v>
      </c>
      <c r="C100" s="41">
        <v>2</v>
      </c>
      <c r="D100" s="86">
        <f t="shared" ref="D100:AM100" si="36">DATEDIF($D$2,E38,"d")</f>
        <v>2</v>
      </c>
      <c r="E100" s="86">
        <f t="shared" si="36"/>
        <v>4</v>
      </c>
      <c r="F100" s="86">
        <f t="shared" si="36"/>
        <v>11</v>
      </c>
      <c r="G100" s="86">
        <f t="shared" si="36"/>
        <v>18</v>
      </c>
      <c r="H100" s="86">
        <f t="shared" si="36"/>
        <v>19</v>
      </c>
      <c r="I100" s="86">
        <f t="shared" si="36"/>
        <v>24</v>
      </c>
      <c r="J100" s="86">
        <f t="shared" si="36"/>
        <v>26</v>
      </c>
      <c r="K100" s="86">
        <f t="shared" si="36"/>
        <v>31</v>
      </c>
      <c r="L100" s="86">
        <f t="shared" si="36"/>
        <v>35</v>
      </c>
      <c r="M100" s="86">
        <f t="shared" si="36"/>
        <v>48</v>
      </c>
      <c r="N100" s="86" t="e">
        <f t="shared" si="36"/>
        <v>#NUM!</v>
      </c>
      <c r="O100" s="86" t="e">
        <f t="shared" si="36"/>
        <v>#NUM!</v>
      </c>
      <c r="P100" s="86" t="e">
        <f t="shared" si="36"/>
        <v>#NUM!</v>
      </c>
      <c r="Q100" s="86" t="e">
        <f t="shared" si="36"/>
        <v>#NUM!</v>
      </c>
      <c r="R100" s="86">
        <f t="shared" si="36"/>
        <v>34</v>
      </c>
      <c r="S100" s="86" t="e">
        <f t="shared" si="36"/>
        <v>#NUM!</v>
      </c>
      <c r="T100" s="86">
        <f t="shared" si="36"/>
        <v>37</v>
      </c>
      <c r="U100" s="86">
        <f t="shared" si="36"/>
        <v>39</v>
      </c>
      <c r="V100" s="86">
        <f t="shared" si="36"/>
        <v>42</v>
      </c>
      <c r="W100" s="86">
        <f t="shared" si="36"/>
        <v>46</v>
      </c>
      <c r="X100" s="86" t="e">
        <f t="shared" si="36"/>
        <v>#NUM!</v>
      </c>
      <c r="Y100" s="86" t="e">
        <f t="shared" si="36"/>
        <v>#NUM!</v>
      </c>
      <c r="Z100" s="86">
        <f t="shared" si="36"/>
        <v>37</v>
      </c>
      <c r="AA100" s="86">
        <f t="shared" si="36"/>
        <v>42</v>
      </c>
      <c r="AB100" s="86" t="e">
        <f t="shared" si="36"/>
        <v>#NUM!</v>
      </c>
      <c r="AC100" s="86">
        <f t="shared" si="36"/>
        <v>43</v>
      </c>
      <c r="AD100" s="86">
        <f t="shared" si="36"/>
        <v>44</v>
      </c>
      <c r="AE100" s="86" t="e">
        <f t="shared" si="36"/>
        <v>#NUM!</v>
      </c>
      <c r="AF100" s="86">
        <f t="shared" si="36"/>
        <v>57</v>
      </c>
      <c r="AG100" s="86">
        <f t="shared" si="36"/>
        <v>63</v>
      </c>
      <c r="AH100" s="86" t="e">
        <f t="shared" si="36"/>
        <v>#NUM!</v>
      </c>
      <c r="AI100" s="86" t="e">
        <f t="shared" si="36"/>
        <v>#NUM!</v>
      </c>
      <c r="AJ100" s="86" t="e">
        <f t="shared" si="36"/>
        <v>#NUM!</v>
      </c>
      <c r="AK100" s="86" t="e">
        <f t="shared" si="36"/>
        <v>#NUM!</v>
      </c>
      <c r="AL100" s="86" t="e">
        <f t="shared" si="36"/>
        <v>#NUM!</v>
      </c>
      <c r="AM100" s="86" t="e">
        <f t="shared" si="36"/>
        <v>#NUM!</v>
      </c>
    </row>
    <row r="101" spans="1:39" x14ac:dyDescent="0.25">
      <c r="A101" s="41">
        <v>9008</v>
      </c>
      <c r="B101" s="41" t="s">
        <v>23</v>
      </c>
      <c r="C101" s="41">
        <v>3</v>
      </c>
      <c r="D101" s="86">
        <f t="shared" ref="D101:AM101" si="37">DATEDIF($D$2,E39,"d")</f>
        <v>2</v>
      </c>
      <c r="E101" s="86">
        <f t="shared" si="37"/>
        <v>4</v>
      </c>
      <c r="F101" s="86">
        <f t="shared" si="37"/>
        <v>11</v>
      </c>
      <c r="G101" s="86">
        <f t="shared" si="37"/>
        <v>18</v>
      </c>
      <c r="H101" s="86">
        <f t="shared" si="37"/>
        <v>21</v>
      </c>
      <c r="I101" s="86">
        <f t="shared" si="37"/>
        <v>24</v>
      </c>
      <c r="J101" s="86">
        <f t="shared" si="37"/>
        <v>28</v>
      </c>
      <c r="K101" s="86">
        <f t="shared" si="37"/>
        <v>31</v>
      </c>
      <c r="L101" s="86">
        <f t="shared" si="37"/>
        <v>35</v>
      </c>
      <c r="M101" s="86">
        <f t="shared" si="37"/>
        <v>37</v>
      </c>
      <c r="N101" s="86" t="e">
        <f t="shared" si="37"/>
        <v>#NUM!</v>
      </c>
      <c r="O101" s="86" t="e">
        <f t="shared" si="37"/>
        <v>#NUM!</v>
      </c>
      <c r="P101" s="86" t="e">
        <f t="shared" si="37"/>
        <v>#NUM!</v>
      </c>
      <c r="Q101" s="86" t="e">
        <f t="shared" si="37"/>
        <v>#NUM!</v>
      </c>
      <c r="R101" s="86">
        <f t="shared" si="37"/>
        <v>34</v>
      </c>
      <c r="S101" s="86">
        <f t="shared" si="37"/>
        <v>37</v>
      </c>
      <c r="T101" s="86" t="e">
        <f t="shared" si="37"/>
        <v>#NUM!</v>
      </c>
      <c r="U101" s="86">
        <f t="shared" si="37"/>
        <v>39</v>
      </c>
      <c r="V101" s="86">
        <f t="shared" si="37"/>
        <v>46</v>
      </c>
      <c r="W101" s="86" t="e">
        <f t="shared" si="37"/>
        <v>#NUM!</v>
      </c>
      <c r="X101" s="86" t="e">
        <f t="shared" si="37"/>
        <v>#NUM!</v>
      </c>
      <c r="Y101" s="86" t="e">
        <f t="shared" si="37"/>
        <v>#NUM!</v>
      </c>
      <c r="Z101" s="86">
        <f t="shared" si="37"/>
        <v>36</v>
      </c>
      <c r="AA101" s="86">
        <f t="shared" si="37"/>
        <v>39</v>
      </c>
      <c r="AB101" s="86">
        <f t="shared" si="37"/>
        <v>37</v>
      </c>
      <c r="AC101" s="86">
        <f t="shared" si="37"/>
        <v>42</v>
      </c>
      <c r="AD101" s="86">
        <f t="shared" si="37"/>
        <v>42</v>
      </c>
      <c r="AE101" s="86" t="e">
        <f t="shared" si="37"/>
        <v>#NUM!</v>
      </c>
      <c r="AF101" s="86">
        <f t="shared" si="37"/>
        <v>57</v>
      </c>
      <c r="AG101" s="86">
        <f t="shared" si="37"/>
        <v>71</v>
      </c>
      <c r="AH101" s="86">
        <f t="shared" si="37"/>
        <v>51</v>
      </c>
      <c r="AI101" s="86" t="e">
        <f t="shared" si="37"/>
        <v>#NUM!</v>
      </c>
      <c r="AJ101" s="86" t="e">
        <f t="shared" si="37"/>
        <v>#NUM!</v>
      </c>
      <c r="AK101" s="86" t="e">
        <f t="shared" si="37"/>
        <v>#NUM!</v>
      </c>
      <c r="AL101" s="86" t="e">
        <f t="shared" si="37"/>
        <v>#NUM!</v>
      </c>
      <c r="AM101" s="86" t="e">
        <f t="shared" si="37"/>
        <v>#NUM!</v>
      </c>
    </row>
    <row r="102" spans="1:39" x14ac:dyDescent="0.25">
      <c r="A102" s="41">
        <v>9008</v>
      </c>
      <c r="B102" s="41" t="s">
        <v>23</v>
      </c>
      <c r="C102" s="41">
        <v>4</v>
      </c>
      <c r="D102" s="86">
        <f t="shared" ref="D102:AM102" si="38">DATEDIF($D$2,E40,"d")</f>
        <v>2</v>
      </c>
      <c r="E102" s="86">
        <f t="shared" si="38"/>
        <v>4</v>
      </c>
      <c r="F102" s="86">
        <f t="shared" si="38"/>
        <v>11</v>
      </c>
      <c r="G102" s="86">
        <f t="shared" si="38"/>
        <v>14</v>
      </c>
      <c r="H102" s="86">
        <f t="shared" si="38"/>
        <v>18</v>
      </c>
      <c r="I102" s="86">
        <f t="shared" si="38"/>
        <v>22</v>
      </c>
      <c r="J102" s="86">
        <f t="shared" si="38"/>
        <v>24</v>
      </c>
      <c r="K102" s="86">
        <f t="shared" si="38"/>
        <v>28</v>
      </c>
      <c r="L102" s="86">
        <f t="shared" si="38"/>
        <v>31</v>
      </c>
      <c r="M102" s="86">
        <f t="shared" si="38"/>
        <v>33</v>
      </c>
      <c r="N102" s="86">
        <f t="shared" si="38"/>
        <v>48</v>
      </c>
      <c r="O102" s="86" t="e">
        <f t="shared" si="38"/>
        <v>#NUM!</v>
      </c>
      <c r="P102" s="86" t="e">
        <f t="shared" si="38"/>
        <v>#NUM!</v>
      </c>
      <c r="Q102" s="86" t="e">
        <f t="shared" si="38"/>
        <v>#NUM!</v>
      </c>
      <c r="R102" s="86">
        <f t="shared" si="38"/>
        <v>44</v>
      </c>
      <c r="S102" s="86">
        <f t="shared" si="38"/>
        <v>37</v>
      </c>
      <c r="T102" s="86">
        <f t="shared" si="38"/>
        <v>39</v>
      </c>
      <c r="U102" s="86">
        <f t="shared" si="38"/>
        <v>42</v>
      </c>
      <c r="V102" s="86">
        <f t="shared" si="38"/>
        <v>46</v>
      </c>
      <c r="W102" s="86" t="e">
        <f t="shared" si="38"/>
        <v>#NUM!</v>
      </c>
      <c r="X102" s="86" t="e">
        <f t="shared" si="38"/>
        <v>#NUM!</v>
      </c>
      <c r="Y102" s="86" t="e">
        <f t="shared" si="38"/>
        <v>#NUM!</v>
      </c>
      <c r="Z102" s="86" t="e">
        <f t="shared" si="38"/>
        <v>#NUM!</v>
      </c>
      <c r="AA102" s="86" t="e">
        <f t="shared" si="38"/>
        <v>#NUM!</v>
      </c>
      <c r="AB102" s="86" t="e">
        <f t="shared" si="38"/>
        <v>#NUM!</v>
      </c>
      <c r="AC102" s="86">
        <f t="shared" si="38"/>
        <v>45</v>
      </c>
      <c r="AD102" s="86">
        <f t="shared" si="38"/>
        <v>46</v>
      </c>
      <c r="AE102" s="86" t="e">
        <f t="shared" si="38"/>
        <v>#NUM!</v>
      </c>
      <c r="AF102" s="86">
        <f t="shared" si="38"/>
        <v>55</v>
      </c>
      <c r="AG102" s="86">
        <f t="shared" si="38"/>
        <v>71</v>
      </c>
      <c r="AH102" s="86">
        <f t="shared" si="38"/>
        <v>51</v>
      </c>
      <c r="AI102" s="86" t="e">
        <f t="shared" si="38"/>
        <v>#NUM!</v>
      </c>
      <c r="AJ102" s="86" t="e">
        <f t="shared" si="38"/>
        <v>#NUM!</v>
      </c>
      <c r="AK102" s="86" t="e">
        <f t="shared" si="38"/>
        <v>#NUM!</v>
      </c>
      <c r="AL102" s="86" t="e">
        <f t="shared" si="38"/>
        <v>#NUM!</v>
      </c>
      <c r="AM102" s="86" t="e">
        <f t="shared" si="38"/>
        <v>#NUM!</v>
      </c>
    </row>
    <row r="103" spans="1:39" x14ac:dyDescent="0.25">
      <c r="A103" s="41">
        <v>9008</v>
      </c>
      <c r="B103" s="41" t="s">
        <v>23</v>
      </c>
      <c r="C103" s="41">
        <v>5</v>
      </c>
      <c r="D103" s="86">
        <f t="shared" ref="D103:AM103" si="39">DATEDIF($D$2,E41,"d")</f>
        <v>2</v>
      </c>
      <c r="E103" s="86">
        <f t="shared" si="39"/>
        <v>4</v>
      </c>
      <c r="F103" s="86">
        <f t="shared" si="39"/>
        <v>11</v>
      </c>
      <c r="G103" s="86">
        <f t="shared" si="39"/>
        <v>18</v>
      </c>
      <c r="H103" s="86">
        <f t="shared" si="39"/>
        <v>19</v>
      </c>
      <c r="I103" s="86">
        <f t="shared" si="39"/>
        <v>24</v>
      </c>
      <c r="J103" s="86">
        <f t="shared" si="39"/>
        <v>26</v>
      </c>
      <c r="K103" s="86">
        <f t="shared" si="39"/>
        <v>28</v>
      </c>
      <c r="L103" s="86">
        <f t="shared" si="39"/>
        <v>33</v>
      </c>
      <c r="M103" s="86">
        <f t="shared" si="39"/>
        <v>37</v>
      </c>
      <c r="N103" s="86">
        <f t="shared" si="39"/>
        <v>40</v>
      </c>
      <c r="O103" s="86" t="e">
        <f t="shared" si="39"/>
        <v>#NUM!</v>
      </c>
      <c r="P103" s="86" t="e">
        <f t="shared" si="39"/>
        <v>#NUM!</v>
      </c>
      <c r="Q103" s="86" t="e">
        <f t="shared" si="39"/>
        <v>#NUM!</v>
      </c>
      <c r="R103" s="86">
        <f t="shared" si="39"/>
        <v>38</v>
      </c>
      <c r="S103" s="86">
        <f t="shared" si="39"/>
        <v>37</v>
      </c>
      <c r="T103" s="86" t="e">
        <f t="shared" si="39"/>
        <v>#NUM!</v>
      </c>
      <c r="U103" s="86">
        <f t="shared" si="39"/>
        <v>39</v>
      </c>
      <c r="V103" s="86">
        <f t="shared" si="39"/>
        <v>46</v>
      </c>
      <c r="W103" s="86" t="e">
        <f t="shared" si="39"/>
        <v>#NUM!</v>
      </c>
      <c r="X103" s="86" t="e">
        <f t="shared" si="39"/>
        <v>#NUM!</v>
      </c>
      <c r="Y103" s="86" t="e">
        <f t="shared" si="39"/>
        <v>#NUM!</v>
      </c>
      <c r="Z103" s="86">
        <f t="shared" si="39"/>
        <v>42</v>
      </c>
      <c r="AA103" s="86" t="e">
        <f t="shared" si="39"/>
        <v>#NUM!</v>
      </c>
      <c r="AB103" s="86">
        <f t="shared" si="39"/>
        <v>44</v>
      </c>
      <c r="AC103" s="86">
        <f t="shared" si="39"/>
        <v>48</v>
      </c>
      <c r="AD103" s="86">
        <f t="shared" si="39"/>
        <v>49</v>
      </c>
      <c r="AE103" s="86" t="e">
        <f t="shared" si="39"/>
        <v>#NUM!</v>
      </c>
      <c r="AF103" s="86">
        <f t="shared" si="39"/>
        <v>59</v>
      </c>
      <c r="AG103" s="86">
        <f t="shared" si="39"/>
        <v>77</v>
      </c>
      <c r="AH103" s="86" t="e">
        <f t="shared" si="39"/>
        <v>#NUM!</v>
      </c>
      <c r="AI103" s="86" t="e">
        <f t="shared" si="39"/>
        <v>#NUM!</v>
      </c>
      <c r="AJ103" s="86" t="e">
        <f t="shared" si="39"/>
        <v>#NUM!</v>
      </c>
      <c r="AK103" s="86" t="e">
        <f t="shared" si="39"/>
        <v>#NUM!</v>
      </c>
      <c r="AL103" s="86" t="e">
        <f t="shared" si="39"/>
        <v>#NUM!</v>
      </c>
      <c r="AM103" s="86" t="e">
        <f t="shared" si="39"/>
        <v>#NUM!</v>
      </c>
    </row>
    <row r="104" spans="1:39" x14ac:dyDescent="0.25">
      <c r="A104" s="41">
        <v>9009</v>
      </c>
      <c r="B104" s="41" t="s">
        <v>29</v>
      </c>
      <c r="C104" s="41">
        <v>1</v>
      </c>
      <c r="D104" s="86">
        <f t="shared" ref="D104:AM104" si="40">DATEDIF($D$2,E42,"d")</f>
        <v>2</v>
      </c>
      <c r="E104" s="86">
        <f t="shared" si="40"/>
        <v>4</v>
      </c>
      <c r="F104" s="86">
        <f t="shared" si="40"/>
        <v>12</v>
      </c>
      <c r="G104" s="86">
        <f t="shared" si="40"/>
        <v>18</v>
      </c>
      <c r="H104" s="86">
        <f t="shared" si="40"/>
        <v>19</v>
      </c>
      <c r="I104" s="86">
        <f t="shared" si="40"/>
        <v>24</v>
      </c>
      <c r="J104" s="86">
        <f t="shared" si="40"/>
        <v>28</v>
      </c>
      <c r="K104" s="86">
        <f t="shared" si="40"/>
        <v>30</v>
      </c>
      <c r="L104" s="86">
        <f t="shared" si="40"/>
        <v>31</v>
      </c>
      <c r="M104" s="86">
        <f t="shared" si="40"/>
        <v>37</v>
      </c>
      <c r="N104" s="86">
        <f t="shared" si="40"/>
        <v>39</v>
      </c>
      <c r="O104" s="86" t="e">
        <f t="shared" si="40"/>
        <v>#NUM!</v>
      </c>
      <c r="P104" s="86" t="e">
        <f t="shared" si="40"/>
        <v>#NUM!</v>
      </c>
      <c r="Q104" s="86" t="e">
        <f t="shared" si="40"/>
        <v>#NUM!</v>
      </c>
      <c r="R104" s="86">
        <f t="shared" si="40"/>
        <v>36</v>
      </c>
      <c r="S104" s="86" t="e">
        <f t="shared" si="40"/>
        <v>#NUM!</v>
      </c>
      <c r="T104" s="86" t="e">
        <f t="shared" si="40"/>
        <v>#NUM!</v>
      </c>
      <c r="U104" s="86">
        <f t="shared" si="40"/>
        <v>39</v>
      </c>
      <c r="V104" s="86">
        <f t="shared" si="40"/>
        <v>42</v>
      </c>
      <c r="W104" s="86" t="e">
        <f t="shared" si="40"/>
        <v>#NUM!</v>
      </c>
      <c r="X104" s="86" t="e">
        <f t="shared" si="40"/>
        <v>#NUM!</v>
      </c>
      <c r="Y104" s="86">
        <f t="shared" si="40"/>
        <v>46</v>
      </c>
      <c r="Z104" s="86">
        <f t="shared" si="40"/>
        <v>39</v>
      </c>
      <c r="AA104" s="86">
        <f t="shared" si="40"/>
        <v>42</v>
      </c>
      <c r="AB104" s="86" t="e">
        <f t="shared" si="40"/>
        <v>#NUM!</v>
      </c>
      <c r="AC104" s="86">
        <f t="shared" si="40"/>
        <v>43</v>
      </c>
      <c r="AD104" s="86">
        <f t="shared" si="40"/>
        <v>44</v>
      </c>
      <c r="AE104" s="86" t="e">
        <f t="shared" si="40"/>
        <v>#NUM!</v>
      </c>
      <c r="AF104" s="86">
        <f t="shared" si="40"/>
        <v>58</v>
      </c>
      <c r="AG104" s="86" t="e">
        <f t="shared" si="40"/>
        <v>#NUM!</v>
      </c>
      <c r="AH104" s="86" t="e">
        <f t="shared" si="40"/>
        <v>#NUM!</v>
      </c>
      <c r="AI104" s="86" t="e">
        <f t="shared" si="40"/>
        <v>#NUM!</v>
      </c>
      <c r="AJ104" s="86" t="e">
        <f t="shared" si="40"/>
        <v>#NUM!</v>
      </c>
      <c r="AK104" s="86" t="e">
        <f t="shared" si="40"/>
        <v>#NUM!</v>
      </c>
      <c r="AL104" s="86" t="e">
        <f t="shared" si="40"/>
        <v>#NUM!</v>
      </c>
      <c r="AM104" s="86" t="e">
        <f t="shared" si="40"/>
        <v>#NUM!</v>
      </c>
    </row>
    <row r="105" spans="1:39" x14ac:dyDescent="0.25">
      <c r="A105" s="41">
        <v>9009</v>
      </c>
      <c r="B105" s="41" t="s">
        <v>29</v>
      </c>
      <c r="C105" s="41">
        <v>2</v>
      </c>
      <c r="D105" s="86">
        <f t="shared" ref="D105:AM105" si="41">DATEDIF($D$2,E43,"d")</f>
        <v>2</v>
      </c>
      <c r="E105" s="86">
        <f t="shared" si="41"/>
        <v>4</v>
      </c>
      <c r="F105" s="86">
        <f t="shared" si="41"/>
        <v>12</v>
      </c>
      <c r="G105" s="86">
        <f t="shared" si="41"/>
        <v>18</v>
      </c>
      <c r="H105" s="86">
        <f t="shared" si="41"/>
        <v>20</v>
      </c>
      <c r="I105" s="86">
        <f t="shared" si="41"/>
        <v>24</v>
      </c>
      <c r="J105" s="86">
        <f t="shared" si="41"/>
        <v>28</v>
      </c>
      <c r="K105" s="86">
        <f t="shared" si="41"/>
        <v>29</v>
      </c>
      <c r="L105" s="86">
        <f t="shared" si="41"/>
        <v>31</v>
      </c>
      <c r="M105" s="86">
        <f t="shared" si="41"/>
        <v>34</v>
      </c>
      <c r="N105" s="86" t="e">
        <f t="shared" si="41"/>
        <v>#NUM!</v>
      </c>
      <c r="O105" s="86" t="e">
        <f t="shared" si="41"/>
        <v>#NUM!</v>
      </c>
      <c r="P105" s="86" t="e">
        <f t="shared" si="41"/>
        <v>#NUM!</v>
      </c>
      <c r="Q105" s="86" t="e">
        <f t="shared" si="41"/>
        <v>#NUM!</v>
      </c>
      <c r="R105" s="86">
        <f t="shared" si="41"/>
        <v>38</v>
      </c>
      <c r="S105" s="86" t="e">
        <f t="shared" si="41"/>
        <v>#NUM!</v>
      </c>
      <c r="T105" s="86">
        <f t="shared" si="41"/>
        <v>37</v>
      </c>
      <c r="U105" s="86" t="e">
        <f t="shared" si="41"/>
        <v>#NUM!</v>
      </c>
      <c r="V105" s="86" t="e">
        <f t="shared" si="41"/>
        <v>#NUM!</v>
      </c>
      <c r="W105" s="86" t="e">
        <f t="shared" si="41"/>
        <v>#NUM!</v>
      </c>
      <c r="X105" s="86">
        <f t="shared" si="41"/>
        <v>46</v>
      </c>
      <c r="Y105" s="86" t="e">
        <f t="shared" si="41"/>
        <v>#NUM!</v>
      </c>
      <c r="Z105" s="86" t="e">
        <f t="shared" si="41"/>
        <v>#NUM!</v>
      </c>
      <c r="AA105" s="86" t="e">
        <f t="shared" si="41"/>
        <v>#NUM!</v>
      </c>
      <c r="AB105" s="86" t="e">
        <f t="shared" si="41"/>
        <v>#NUM!</v>
      </c>
      <c r="AC105" s="86">
        <f t="shared" si="41"/>
        <v>43</v>
      </c>
      <c r="AD105" s="86">
        <f t="shared" si="41"/>
        <v>44</v>
      </c>
      <c r="AE105" s="86" t="e">
        <f t="shared" si="41"/>
        <v>#NUM!</v>
      </c>
      <c r="AF105" s="86">
        <f t="shared" si="41"/>
        <v>70</v>
      </c>
      <c r="AG105" s="86">
        <f t="shared" si="41"/>
        <v>74</v>
      </c>
      <c r="AH105" s="86">
        <f t="shared" si="41"/>
        <v>49</v>
      </c>
      <c r="AI105" s="86" t="e">
        <f t="shared" si="41"/>
        <v>#NUM!</v>
      </c>
      <c r="AJ105" s="86" t="e">
        <f t="shared" si="41"/>
        <v>#NUM!</v>
      </c>
      <c r="AK105" s="86" t="e">
        <f t="shared" si="41"/>
        <v>#NUM!</v>
      </c>
      <c r="AL105" s="86" t="e">
        <f t="shared" si="41"/>
        <v>#NUM!</v>
      </c>
      <c r="AM105" s="86" t="e">
        <f t="shared" si="41"/>
        <v>#NUM!</v>
      </c>
    </row>
    <row r="106" spans="1:39" x14ac:dyDescent="0.25">
      <c r="A106" s="41">
        <v>9009</v>
      </c>
      <c r="B106" s="41" t="s">
        <v>29</v>
      </c>
      <c r="C106" s="41">
        <v>3</v>
      </c>
      <c r="D106" s="86">
        <f t="shared" ref="D106:AM106" si="42">DATEDIF($D$2,E44,"d")</f>
        <v>2</v>
      </c>
      <c r="E106" s="86">
        <f t="shared" si="42"/>
        <v>4</v>
      </c>
      <c r="F106" s="86">
        <f t="shared" si="42"/>
        <v>12</v>
      </c>
      <c r="G106" s="86">
        <f t="shared" si="42"/>
        <v>18</v>
      </c>
      <c r="H106" s="86">
        <f t="shared" si="42"/>
        <v>20</v>
      </c>
      <c r="I106" s="86">
        <f t="shared" si="42"/>
        <v>26</v>
      </c>
      <c r="J106" s="86">
        <f t="shared" si="42"/>
        <v>28</v>
      </c>
      <c r="K106" s="86">
        <f t="shared" si="42"/>
        <v>31</v>
      </c>
      <c r="L106" s="86">
        <f t="shared" si="42"/>
        <v>33</v>
      </c>
      <c r="M106" s="86">
        <f t="shared" si="42"/>
        <v>35</v>
      </c>
      <c r="N106" s="86">
        <f t="shared" si="42"/>
        <v>37</v>
      </c>
      <c r="O106" s="86" t="e">
        <f t="shared" si="42"/>
        <v>#NUM!</v>
      </c>
      <c r="P106" s="86" t="e">
        <f t="shared" si="42"/>
        <v>#NUM!</v>
      </c>
      <c r="Q106" s="86" t="e">
        <f t="shared" si="42"/>
        <v>#NUM!</v>
      </c>
      <c r="R106" s="86">
        <f t="shared" si="42"/>
        <v>40</v>
      </c>
      <c r="S106" s="86">
        <f t="shared" si="42"/>
        <v>37</v>
      </c>
      <c r="T106" s="86">
        <f t="shared" si="42"/>
        <v>39</v>
      </c>
      <c r="U106" s="86">
        <f t="shared" si="42"/>
        <v>42</v>
      </c>
      <c r="V106" s="86">
        <f t="shared" si="42"/>
        <v>46</v>
      </c>
      <c r="W106" s="86" t="e">
        <f t="shared" si="42"/>
        <v>#NUM!</v>
      </c>
      <c r="X106" s="86" t="e">
        <f t="shared" si="42"/>
        <v>#NUM!</v>
      </c>
      <c r="Y106" s="86" t="e">
        <f t="shared" si="42"/>
        <v>#NUM!</v>
      </c>
      <c r="Z106" s="86">
        <f t="shared" si="42"/>
        <v>44</v>
      </c>
      <c r="AA106" s="86" t="e">
        <f t="shared" si="42"/>
        <v>#NUM!</v>
      </c>
      <c r="AB106" s="86" t="e">
        <f t="shared" si="42"/>
        <v>#NUM!</v>
      </c>
      <c r="AC106" s="86">
        <f t="shared" si="42"/>
        <v>45</v>
      </c>
      <c r="AD106" s="86">
        <f t="shared" si="42"/>
        <v>46</v>
      </c>
      <c r="AE106" s="86" t="e">
        <f t="shared" si="42"/>
        <v>#NUM!</v>
      </c>
      <c r="AF106" s="86">
        <f t="shared" si="42"/>
        <v>58</v>
      </c>
      <c r="AG106" s="86" t="e">
        <f t="shared" si="42"/>
        <v>#NUM!</v>
      </c>
      <c r="AH106" s="86" t="e">
        <f t="shared" si="42"/>
        <v>#NUM!</v>
      </c>
      <c r="AI106" s="86" t="e">
        <f t="shared" si="42"/>
        <v>#NUM!</v>
      </c>
      <c r="AJ106" s="86">
        <f t="shared" si="42"/>
        <v>51</v>
      </c>
      <c r="AK106" s="86" t="e">
        <f t="shared" si="42"/>
        <v>#NUM!</v>
      </c>
      <c r="AL106" s="86" t="e">
        <f t="shared" si="42"/>
        <v>#NUM!</v>
      </c>
      <c r="AM106" s="86" t="e">
        <f t="shared" si="42"/>
        <v>#NUM!</v>
      </c>
    </row>
    <row r="107" spans="1:39" x14ac:dyDescent="0.25">
      <c r="A107" s="41">
        <v>9009</v>
      </c>
      <c r="B107" s="41" t="s">
        <v>29</v>
      </c>
      <c r="C107" s="41">
        <v>4</v>
      </c>
      <c r="D107" s="86">
        <f t="shared" ref="D107:AM107" si="43">DATEDIF($D$2,E45,"d")</f>
        <v>2</v>
      </c>
      <c r="E107" s="86">
        <f t="shared" si="43"/>
        <v>4</v>
      </c>
      <c r="F107" s="86">
        <f t="shared" si="43"/>
        <v>12</v>
      </c>
      <c r="G107" s="86">
        <f t="shared" si="43"/>
        <v>18</v>
      </c>
      <c r="H107" s="86">
        <f t="shared" si="43"/>
        <v>20</v>
      </c>
      <c r="I107" s="86">
        <f t="shared" si="43"/>
        <v>26</v>
      </c>
      <c r="J107" s="86">
        <f t="shared" si="43"/>
        <v>27</v>
      </c>
      <c r="K107" s="86">
        <f t="shared" si="43"/>
        <v>28</v>
      </c>
      <c r="L107" s="86">
        <f t="shared" si="43"/>
        <v>31</v>
      </c>
      <c r="M107" s="86">
        <f t="shared" si="43"/>
        <v>33</v>
      </c>
      <c r="N107" s="86">
        <f t="shared" si="43"/>
        <v>33</v>
      </c>
      <c r="O107" s="86" t="e">
        <f t="shared" si="43"/>
        <v>#NUM!</v>
      </c>
      <c r="P107" s="86" t="e">
        <f t="shared" si="43"/>
        <v>#NUM!</v>
      </c>
      <c r="Q107" s="86" t="e">
        <f t="shared" si="43"/>
        <v>#NUM!</v>
      </c>
      <c r="R107" s="86">
        <f t="shared" si="43"/>
        <v>36</v>
      </c>
      <c r="S107" s="86">
        <f t="shared" si="43"/>
        <v>37</v>
      </c>
      <c r="T107" s="86">
        <f t="shared" si="43"/>
        <v>39</v>
      </c>
      <c r="U107" s="86" t="e">
        <f t="shared" si="43"/>
        <v>#NUM!</v>
      </c>
      <c r="V107" s="86">
        <f t="shared" si="43"/>
        <v>42</v>
      </c>
      <c r="W107" s="86" t="e">
        <f t="shared" si="43"/>
        <v>#NUM!</v>
      </c>
      <c r="X107" s="86" t="e">
        <f t="shared" si="43"/>
        <v>#NUM!</v>
      </c>
      <c r="Y107" s="86" t="e">
        <f t="shared" si="43"/>
        <v>#NUM!</v>
      </c>
      <c r="Z107" s="86">
        <f t="shared" si="43"/>
        <v>38</v>
      </c>
      <c r="AA107" s="86">
        <f t="shared" si="43"/>
        <v>39</v>
      </c>
      <c r="AB107" s="86" t="e">
        <f t="shared" si="43"/>
        <v>#NUM!</v>
      </c>
      <c r="AC107" s="86">
        <f t="shared" si="43"/>
        <v>43</v>
      </c>
      <c r="AD107" s="86">
        <f t="shared" si="43"/>
        <v>44</v>
      </c>
      <c r="AE107" s="86" t="e">
        <f t="shared" si="43"/>
        <v>#NUM!</v>
      </c>
      <c r="AF107" s="86">
        <f t="shared" si="43"/>
        <v>59</v>
      </c>
      <c r="AG107" s="86" t="e">
        <f t="shared" si="43"/>
        <v>#NUM!</v>
      </c>
      <c r="AH107" s="86" t="e">
        <f t="shared" si="43"/>
        <v>#NUM!</v>
      </c>
      <c r="AI107" s="86" t="e">
        <f t="shared" si="43"/>
        <v>#NUM!</v>
      </c>
      <c r="AJ107" s="86" t="e">
        <f t="shared" si="43"/>
        <v>#NUM!</v>
      </c>
      <c r="AK107" s="86" t="e">
        <f t="shared" si="43"/>
        <v>#NUM!</v>
      </c>
      <c r="AL107" s="86" t="e">
        <f t="shared" si="43"/>
        <v>#NUM!</v>
      </c>
      <c r="AM107" s="86" t="e">
        <f t="shared" si="43"/>
        <v>#NUM!</v>
      </c>
    </row>
    <row r="108" spans="1:39" x14ac:dyDescent="0.25">
      <c r="A108" s="41">
        <v>9009</v>
      </c>
      <c r="B108" s="41" t="s">
        <v>29</v>
      </c>
      <c r="C108" s="41">
        <v>5</v>
      </c>
      <c r="D108" s="86">
        <f t="shared" ref="D108:AM108" si="44">DATEDIF($D$2,E46,"d")</f>
        <v>2</v>
      </c>
      <c r="E108" s="86">
        <f t="shared" si="44"/>
        <v>4</v>
      </c>
      <c r="F108" s="86">
        <f t="shared" si="44"/>
        <v>12</v>
      </c>
      <c r="G108" s="86">
        <f t="shared" si="44"/>
        <v>18</v>
      </c>
      <c r="H108" s="86">
        <f t="shared" si="44"/>
        <v>20</v>
      </c>
      <c r="I108" s="86">
        <f t="shared" si="44"/>
        <v>24</v>
      </c>
      <c r="J108" s="86">
        <f t="shared" si="44"/>
        <v>28</v>
      </c>
      <c r="K108" s="86">
        <f t="shared" si="44"/>
        <v>33</v>
      </c>
      <c r="L108" s="86">
        <f t="shared" si="44"/>
        <v>34</v>
      </c>
      <c r="M108" s="86">
        <f t="shared" si="44"/>
        <v>37</v>
      </c>
      <c r="N108" s="86" t="e">
        <f t="shared" si="44"/>
        <v>#NUM!</v>
      </c>
      <c r="O108" s="86" t="e">
        <f t="shared" si="44"/>
        <v>#NUM!</v>
      </c>
      <c r="P108" s="86" t="e">
        <f t="shared" si="44"/>
        <v>#NUM!</v>
      </c>
      <c r="Q108" s="86" t="e">
        <f t="shared" si="44"/>
        <v>#NUM!</v>
      </c>
      <c r="R108" s="86">
        <f t="shared" si="44"/>
        <v>38</v>
      </c>
      <c r="S108" s="86" t="e">
        <f t="shared" si="44"/>
        <v>#NUM!</v>
      </c>
      <c r="T108" s="86">
        <f t="shared" si="44"/>
        <v>37</v>
      </c>
      <c r="U108" s="86">
        <f t="shared" si="44"/>
        <v>42</v>
      </c>
      <c r="V108" s="86">
        <f t="shared" si="44"/>
        <v>46</v>
      </c>
      <c r="W108" s="86" t="e">
        <f t="shared" si="44"/>
        <v>#NUM!</v>
      </c>
      <c r="X108" s="86" t="e">
        <f t="shared" si="44"/>
        <v>#NUM!</v>
      </c>
      <c r="Y108" s="86" t="e">
        <f t="shared" si="44"/>
        <v>#NUM!</v>
      </c>
      <c r="Z108" s="86">
        <f t="shared" si="44"/>
        <v>39</v>
      </c>
      <c r="AA108" s="86">
        <f t="shared" si="44"/>
        <v>42</v>
      </c>
      <c r="AB108" s="86" t="e">
        <f t="shared" si="44"/>
        <v>#NUM!</v>
      </c>
      <c r="AC108" s="86">
        <f t="shared" si="44"/>
        <v>43</v>
      </c>
      <c r="AD108" s="86">
        <f t="shared" si="44"/>
        <v>46</v>
      </c>
      <c r="AE108" s="86" t="e">
        <f t="shared" si="44"/>
        <v>#NUM!</v>
      </c>
      <c r="AF108" s="86">
        <f t="shared" si="44"/>
        <v>57</v>
      </c>
      <c r="AG108" s="86">
        <f t="shared" si="44"/>
        <v>63</v>
      </c>
      <c r="AH108" s="86" t="e">
        <f t="shared" si="44"/>
        <v>#NUM!</v>
      </c>
      <c r="AI108" s="86" t="e">
        <f t="shared" si="44"/>
        <v>#NUM!</v>
      </c>
      <c r="AJ108" s="86" t="e">
        <f t="shared" si="44"/>
        <v>#NUM!</v>
      </c>
      <c r="AK108" s="86">
        <f t="shared" si="44"/>
        <v>51</v>
      </c>
      <c r="AL108" s="86" t="e">
        <f t="shared" si="44"/>
        <v>#NUM!</v>
      </c>
      <c r="AM108" s="86" t="e">
        <f t="shared" si="44"/>
        <v>#NUM!</v>
      </c>
    </row>
    <row r="109" spans="1:39" x14ac:dyDescent="0.25">
      <c r="A109" s="41">
        <v>9010</v>
      </c>
      <c r="B109" s="41" t="s">
        <v>23</v>
      </c>
      <c r="C109" s="41">
        <v>1</v>
      </c>
      <c r="D109" s="86">
        <f t="shared" ref="D109:AM109" si="45">DATEDIF($D$2,E47,"d")</f>
        <v>2</v>
      </c>
      <c r="E109" s="86">
        <f t="shared" si="45"/>
        <v>4</v>
      </c>
      <c r="F109" s="86">
        <f t="shared" si="45"/>
        <v>12</v>
      </c>
      <c r="G109" s="86">
        <f t="shared" si="45"/>
        <v>18</v>
      </c>
      <c r="H109" s="86">
        <f t="shared" si="45"/>
        <v>19</v>
      </c>
      <c r="I109" s="86">
        <f t="shared" si="45"/>
        <v>26</v>
      </c>
      <c r="J109" s="86">
        <f t="shared" si="45"/>
        <v>31</v>
      </c>
      <c r="K109" s="86">
        <f t="shared" si="45"/>
        <v>37</v>
      </c>
      <c r="L109" s="86">
        <f t="shared" si="45"/>
        <v>50</v>
      </c>
      <c r="M109" s="86" t="e">
        <f t="shared" si="45"/>
        <v>#NUM!</v>
      </c>
      <c r="N109" s="86" t="e">
        <f t="shared" si="45"/>
        <v>#NUM!</v>
      </c>
      <c r="O109" s="86" t="e">
        <f t="shared" si="45"/>
        <v>#NUM!</v>
      </c>
      <c r="P109" s="86" t="e">
        <f t="shared" si="45"/>
        <v>#NUM!</v>
      </c>
      <c r="Q109" s="86" t="e">
        <f t="shared" si="45"/>
        <v>#NUM!</v>
      </c>
      <c r="R109" s="86">
        <f t="shared" si="45"/>
        <v>40</v>
      </c>
      <c r="S109" s="86" t="e">
        <f t="shared" si="45"/>
        <v>#NUM!</v>
      </c>
      <c r="T109" s="86">
        <f t="shared" si="45"/>
        <v>39</v>
      </c>
      <c r="U109" s="86">
        <f t="shared" si="45"/>
        <v>46</v>
      </c>
      <c r="V109" s="86" t="e">
        <f t="shared" si="45"/>
        <v>#NUM!</v>
      </c>
      <c r="W109" s="86" t="e">
        <f t="shared" si="45"/>
        <v>#NUM!</v>
      </c>
      <c r="X109" s="86" t="e">
        <f t="shared" si="45"/>
        <v>#NUM!</v>
      </c>
      <c r="Y109" s="86" t="e">
        <f t="shared" si="45"/>
        <v>#NUM!</v>
      </c>
      <c r="Z109" s="86">
        <f t="shared" si="45"/>
        <v>42</v>
      </c>
      <c r="AA109" s="86">
        <f t="shared" si="45"/>
        <v>49</v>
      </c>
      <c r="AB109" s="86" t="e">
        <f t="shared" si="45"/>
        <v>#NUM!</v>
      </c>
      <c r="AC109" s="86">
        <f t="shared" si="45"/>
        <v>58</v>
      </c>
      <c r="AD109" s="86">
        <f t="shared" si="45"/>
        <v>58</v>
      </c>
      <c r="AE109" s="86" t="e">
        <f t="shared" si="45"/>
        <v>#NUM!</v>
      </c>
      <c r="AF109" s="86">
        <f t="shared" si="45"/>
        <v>71</v>
      </c>
      <c r="AG109" s="86">
        <f t="shared" si="45"/>
        <v>74</v>
      </c>
      <c r="AH109" s="86" t="e">
        <f t="shared" si="45"/>
        <v>#NUM!</v>
      </c>
      <c r="AI109" s="86" t="e">
        <f t="shared" si="45"/>
        <v>#NUM!</v>
      </c>
      <c r="AJ109" s="86" t="e">
        <f t="shared" si="45"/>
        <v>#NUM!</v>
      </c>
      <c r="AK109" s="86" t="e">
        <f t="shared" si="45"/>
        <v>#NUM!</v>
      </c>
      <c r="AL109" s="86" t="e">
        <f t="shared" si="45"/>
        <v>#NUM!</v>
      </c>
      <c r="AM109" s="86" t="e">
        <f t="shared" si="45"/>
        <v>#NUM!</v>
      </c>
    </row>
    <row r="110" spans="1:39" x14ac:dyDescent="0.25">
      <c r="A110" s="41">
        <v>9010</v>
      </c>
      <c r="B110" s="41" t="s">
        <v>23</v>
      </c>
      <c r="C110" s="41">
        <v>2</v>
      </c>
      <c r="D110" s="86">
        <f t="shared" ref="D110:AM110" si="46">DATEDIF($D$2,E48,"d")</f>
        <v>2</v>
      </c>
      <c r="E110" s="86">
        <f t="shared" si="46"/>
        <v>4</v>
      </c>
      <c r="F110" s="86">
        <f t="shared" si="46"/>
        <v>12</v>
      </c>
      <c r="G110" s="86">
        <f t="shared" si="46"/>
        <v>14</v>
      </c>
      <c r="H110" s="86">
        <f t="shared" si="46"/>
        <v>18</v>
      </c>
      <c r="I110" s="86">
        <f t="shared" si="46"/>
        <v>20</v>
      </c>
      <c r="J110" s="86">
        <f t="shared" si="46"/>
        <v>24</v>
      </c>
      <c r="K110" s="86">
        <f t="shared" si="46"/>
        <v>28</v>
      </c>
      <c r="L110" s="86">
        <f t="shared" si="46"/>
        <v>31</v>
      </c>
      <c r="M110" s="86">
        <f t="shared" si="46"/>
        <v>37</v>
      </c>
      <c r="N110" s="86">
        <f t="shared" si="46"/>
        <v>48</v>
      </c>
      <c r="O110" s="86" t="e">
        <f t="shared" si="46"/>
        <v>#NUM!</v>
      </c>
      <c r="P110" s="86" t="e">
        <f t="shared" si="46"/>
        <v>#NUM!</v>
      </c>
      <c r="Q110" s="86" t="e">
        <f t="shared" si="46"/>
        <v>#NUM!</v>
      </c>
      <c r="R110" s="86">
        <f t="shared" si="46"/>
        <v>38</v>
      </c>
      <c r="S110" s="86">
        <f t="shared" si="46"/>
        <v>37</v>
      </c>
      <c r="T110" s="86" t="e">
        <f t="shared" si="46"/>
        <v>#NUM!</v>
      </c>
      <c r="U110" s="86">
        <f t="shared" si="46"/>
        <v>39</v>
      </c>
      <c r="V110" s="86">
        <f t="shared" si="46"/>
        <v>46</v>
      </c>
      <c r="W110" s="86" t="e">
        <f t="shared" si="46"/>
        <v>#NUM!</v>
      </c>
      <c r="X110" s="86" t="e">
        <f t="shared" si="46"/>
        <v>#NUM!</v>
      </c>
      <c r="Y110" s="86" t="e">
        <f t="shared" si="46"/>
        <v>#NUM!</v>
      </c>
      <c r="Z110" s="86" t="e">
        <f t="shared" si="46"/>
        <v>#NUM!</v>
      </c>
      <c r="AA110" s="86">
        <f t="shared" si="46"/>
        <v>42</v>
      </c>
      <c r="AB110" s="86">
        <f t="shared" si="46"/>
        <v>46</v>
      </c>
      <c r="AC110" s="86">
        <f t="shared" si="46"/>
        <v>49</v>
      </c>
      <c r="AD110" s="86">
        <f t="shared" si="46"/>
        <v>50</v>
      </c>
      <c r="AE110" s="86" t="e">
        <f t="shared" si="46"/>
        <v>#NUM!</v>
      </c>
      <c r="AF110" s="86" t="e">
        <f t="shared" si="46"/>
        <v>#NUM!</v>
      </c>
      <c r="AG110" s="86">
        <f t="shared" si="46"/>
        <v>63</v>
      </c>
      <c r="AH110" s="86" t="e">
        <f t="shared" si="46"/>
        <v>#NUM!</v>
      </c>
      <c r="AI110" s="86" t="e">
        <f t="shared" si="46"/>
        <v>#NUM!</v>
      </c>
      <c r="AJ110" s="86" t="e">
        <f t="shared" si="46"/>
        <v>#NUM!</v>
      </c>
      <c r="AK110" s="86" t="e">
        <f t="shared" si="46"/>
        <v>#NUM!</v>
      </c>
      <c r="AL110" s="86" t="e">
        <f t="shared" si="46"/>
        <v>#NUM!</v>
      </c>
      <c r="AM110" s="86" t="e">
        <f t="shared" si="46"/>
        <v>#NUM!</v>
      </c>
    </row>
    <row r="111" spans="1:39" x14ac:dyDescent="0.25">
      <c r="A111" s="41">
        <v>9010</v>
      </c>
      <c r="B111" s="41" t="s">
        <v>23</v>
      </c>
      <c r="C111" s="41">
        <v>3</v>
      </c>
      <c r="D111" s="86">
        <f t="shared" ref="D111:AM111" si="47">DATEDIF($D$2,E49,"d")</f>
        <v>2</v>
      </c>
      <c r="E111" s="86">
        <f t="shared" si="47"/>
        <v>4</v>
      </c>
      <c r="F111" s="86">
        <f t="shared" si="47"/>
        <v>12</v>
      </c>
      <c r="G111" s="86">
        <f t="shared" si="47"/>
        <v>14</v>
      </c>
      <c r="H111" s="86">
        <f t="shared" si="47"/>
        <v>18</v>
      </c>
      <c r="I111" s="86">
        <f t="shared" si="47"/>
        <v>24</v>
      </c>
      <c r="J111" s="86">
        <f t="shared" si="47"/>
        <v>26</v>
      </c>
      <c r="K111" s="86">
        <f t="shared" si="47"/>
        <v>28</v>
      </c>
      <c r="L111" s="86">
        <f t="shared" si="47"/>
        <v>33</v>
      </c>
      <c r="M111" s="86" t="e">
        <f t="shared" si="47"/>
        <v>#NUM!</v>
      </c>
      <c r="N111" s="86" t="e">
        <f t="shared" si="47"/>
        <v>#NUM!</v>
      </c>
      <c r="O111" s="86" t="e">
        <f t="shared" si="47"/>
        <v>#NUM!</v>
      </c>
      <c r="P111" s="86" t="e">
        <f t="shared" si="47"/>
        <v>#NUM!</v>
      </c>
      <c r="Q111" s="86" t="e">
        <f t="shared" si="47"/>
        <v>#NUM!</v>
      </c>
      <c r="R111" s="86">
        <f t="shared" si="47"/>
        <v>38</v>
      </c>
      <c r="S111" s="86">
        <f t="shared" si="47"/>
        <v>37</v>
      </c>
      <c r="T111" s="86">
        <f t="shared" si="47"/>
        <v>39</v>
      </c>
      <c r="U111" s="86">
        <f t="shared" si="47"/>
        <v>42</v>
      </c>
      <c r="V111" s="86" t="e">
        <f t="shared" si="47"/>
        <v>#NUM!</v>
      </c>
      <c r="W111" s="86">
        <f t="shared" si="47"/>
        <v>46</v>
      </c>
      <c r="X111" s="86" t="e">
        <f t="shared" si="47"/>
        <v>#NUM!</v>
      </c>
      <c r="Y111" s="86" t="e">
        <f t="shared" si="47"/>
        <v>#NUM!</v>
      </c>
      <c r="Z111" s="86" t="e">
        <f t="shared" si="47"/>
        <v>#NUM!</v>
      </c>
      <c r="AA111" s="86" t="e">
        <f t="shared" si="47"/>
        <v>#NUM!</v>
      </c>
      <c r="AB111" s="86">
        <f t="shared" si="47"/>
        <v>44</v>
      </c>
      <c r="AC111" s="86">
        <f t="shared" si="47"/>
        <v>45</v>
      </c>
      <c r="AD111" s="86">
        <f t="shared" si="47"/>
        <v>46</v>
      </c>
      <c r="AE111" s="86" t="e">
        <f t="shared" si="47"/>
        <v>#NUM!</v>
      </c>
      <c r="AF111" s="86">
        <f t="shared" si="47"/>
        <v>58</v>
      </c>
      <c r="AG111" s="86" t="e">
        <f t="shared" si="47"/>
        <v>#NUM!</v>
      </c>
      <c r="AH111" s="86" t="e">
        <f t="shared" si="47"/>
        <v>#NUM!</v>
      </c>
      <c r="AI111" s="86" t="e">
        <f t="shared" si="47"/>
        <v>#NUM!</v>
      </c>
      <c r="AJ111" s="86" t="e">
        <f t="shared" si="47"/>
        <v>#NUM!</v>
      </c>
      <c r="AK111" s="86" t="e">
        <f t="shared" si="47"/>
        <v>#NUM!</v>
      </c>
      <c r="AL111" s="86" t="e">
        <f t="shared" si="47"/>
        <v>#NUM!</v>
      </c>
      <c r="AM111" s="86" t="e">
        <f t="shared" si="47"/>
        <v>#NUM!</v>
      </c>
    </row>
    <row r="112" spans="1:39" x14ac:dyDescent="0.25">
      <c r="A112" s="41">
        <v>9010</v>
      </c>
      <c r="B112" s="41" t="s">
        <v>23</v>
      </c>
      <c r="C112" s="41">
        <v>4</v>
      </c>
      <c r="D112" s="86">
        <f t="shared" ref="D112:AM112" si="48">DATEDIF($D$2,E50,"d")</f>
        <v>2</v>
      </c>
      <c r="E112" s="86">
        <f t="shared" si="48"/>
        <v>4</v>
      </c>
      <c r="F112" s="86">
        <f t="shared" si="48"/>
        <v>12</v>
      </c>
      <c r="G112" s="86">
        <f t="shared" si="48"/>
        <v>18</v>
      </c>
      <c r="H112" s="86">
        <f t="shared" si="48"/>
        <v>19</v>
      </c>
      <c r="I112" s="86">
        <f t="shared" si="48"/>
        <v>24</v>
      </c>
      <c r="J112" s="86">
        <f t="shared" si="48"/>
        <v>26</v>
      </c>
      <c r="K112" s="86">
        <f t="shared" si="48"/>
        <v>31</v>
      </c>
      <c r="L112" s="86">
        <f t="shared" si="48"/>
        <v>34</v>
      </c>
      <c r="M112" s="86">
        <f t="shared" si="48"/>
        <v>37</v>
      </c>
      <c r="N112" s="86" t="e">
        <f t="shared" si="48"/>
        <v>#NUM!</v>
      </c>
      <c r="O112" s="86" t="e">
        <f t="shared" si="48"/>
        <v>#NUM!</v>
      </c>
      <c r="P112" s="86" t="e">
        <f t="shared" si="48"/>
        <v>#NUM!</v>
      </c>
      <c r="Q112" s="86" t="e">
        <f t="shared" si="48"/>
        <v>#NUM!</v>
      </c>
      <c r="R112" s="86">
        <f t="shared" si="48"/>
        <v>38</v>
      </c>
      <c r="S112" s="86">
        <f t="shared" si="48"/>
        <v>37</v>
      </c>
      <c r="T112" s="86" t="e">
        <f t="shared" si="48"/>
        <v>#NUM!</v>
      </c>
      <c r="U112" s="86">
        <f t="shared" si="48"/>
        <v>39</v>
      </c>
      <c r="V112" s="86" t="e">
        <f t="shared" si="48"/>
        <v>#NUM!</v>
      </c>
      <c r="W112" s="86">
        <f t="shared" si="48"/>
        <v>46</v>
      </c>
      <c r="X112" s="86" t="e">
        <f t="shared" si="48"/>
        <v>#NUM!</v>
      </c>
      <c r="Y112" s="86" t="e">
        <f t="shared" si="48"/>
        <v>#NUM!</v>
      </c>
      <c r="Z112" s="86" t="e">
        <f t="shared" si="48"/>
        <v>#NUM!</v>
      </c>
      <c r="AA112" s="86" t="e">
        <f t="shared" si="48"/>
        <v>#NUM!</v>
      </c>
      <c r="AB112" s="86">
        <f t="shared" si="48"/>
        <v>44</v>
      </c>
      <c r="AC112" s="86">
        <f t="shared" si="48"/>
        <v>45</v>
      </c>
      <c r="AD112" s="86">
        <f t="shared" si="48"/>
        <v>46</v>
      </c>
      <c r="AE112" s="86" t="e">
        <f t="shared" si="48"/>
        <v>#NUM!</v>
      </c>
      <c r="AF112" s="86">
        <f t="shared" si="48"/>
        <v>59</v>
      </c>
      <c r="AG112" s="86" t="e">
        <f t="shared" si="48"/>
        <v>#NUM!</v>
      </c>
      <c r="AH112" s="86" t="e">
        <f t="shared" si="48"/>
        <v>#NUM!</v>
      </c>
      <c r="AI112" s="86" t="e">
        <f t="shared" si="48"/>
        <v>#NUM!</v>
      </c>
      <c r="AJ112" s="86" t="e">
        <f t="shared" si="48"/>
        <v>#NUM!</v>
      </c>
      <c r="AK112" s="86" t="e">
        <f t="shared" si="48"/>
        <v>#NUM!</v>
      </c>
      <c r="AL112" s="86" t="e">
        <f t="shared" si="48"/>
        <v>#NUM!</v>
      </c>
      <c r="AM112" s="86" t="e">
        <f t="shared" si="48"/>
        <v>#NUM!</v>
      </c>
    </row>
    <row r="113" spans="1:52" x14ac:dyDescent="0.25">
      <c r="A113" s="41">
        <v>9010</v>
      </c>
      <c r="B113" s="41" t="s">
        <v>23</v>
      </c>
      <c r="C113" s="41">
        <v>5</v>
      </c>
      <c r="D113" s="86">
        <f t="shared" ref="D113:AM113" si="49">DATEDIF($D$2,E51,"d")</f>
        <v>2</v>
      </c>
      <c r="E113" s="86">
        <f t="shared" si="49"/>
        <v>4</v>
      </c>
      <c r="F113" s="86">
        <f t="shared" si="49"/>
        <v>12</v>
      </c>
      <c r="G113" s="86">
        <f t="shared" si="49"/>
        <v>18</v>
      </c>
      <c r="H113" s="86">
        <f t="shared" si="49"/>
        <v>19</v>
      </c>
      <c r="I113" s="86">
        <f t="shared" si="49"/>
        <v>24</v>
      </c>
      <c r="J113" s="86">
        <f t="shared" si="49"/>
        <v>26</v>
      </c>
      <c r="K113" s="86">
        <f t="shared" si="49"/>
        <v>29</v>
      </c>
      <c r="L113" s="86">
        <f t="shared" si="49"/>
        <v>31</v>
      </c>
      <c r="M113" s="86">
        <f t="shared" si="49"/>
        <v>48</v>
      </c>
      <c r="N113" s="86" t="e">
        <f t="shared" si="49"/>
        <v>#NUM!</v>
      </c>
      <c r="O113" s="86" t="e">
        <f t="shared" si="49"/>
        <v>#NUM!</v>
      </c>
      <c r="P113" s="86" t="e">
        <f t="shared" si="49"/>
        <v>#NUM!</v>
      </c>
      <c r="Q113" s="86" t="e">
        <f t="shared" si="49"/>
        <v>#NUM!</v>
      </c>
      <c r="R113" s="86">
        <f t="shared" si="49"/>
        <v>40</v>
      </c>
      <c r="S113" s="86">
        <f t="shared" si="49"/>
        <v>37</v>
      </c>
      <c r="T113" s="86" t="e">
        <f t="shared" si="49"/>
        <v>#NUM!</v>
      </c>
      <c r="U113" s="86">
        <f t="shared" si="49"/>
        <v>39</v>
      </c>
      <c r="V113" s="86" t="e">
        <f t="shared" si="49"/>
        <v>#NUM!</v>
      </c>
      <c r="W113" s="86">
        <f t="shared" si="49"/>
        <v>46</v>
      </c>
      <c r="X113" s="86" t="e">
        <f t="shared" si="49"/>
        <v>#NUM!</v>
      </c>
      <c r="Y113" s="86" t="e">
        <f t="shared" si="49"/>
        <v>#NUM!</v>
      </c>
      <c r="Z113" s="86">
        <f t="shared" si="49"/>
        <v>42</v>
      </c>
      <c r="AA113" s="86" t="e">
        <f t="shared" si="49"/>
        <v>#NUM!</v>
      </c>
      <c r="AB113" s="86">
        <f t="shared" si="49"/>
        <v>44</v>
      </c>
      <c r="AC113" s="86">
        <f t="shared" si="49"/>
        <v>47</v>
      </c>
      <c r="AD113" s="86">
        <f t="shared" si="49"/>
        <v>48</v>
      </c>
      <c r="AE113" s="86" t="e">
        <f t="shared" si="49"/>
        <v>#NUM!</v>
      </c>
      <c r="AF113" s="86">
        <f t="shared" si="49"/>
        <v>59</v>
      </c>
      <c r="AG113" s="86">
        <f t="shared" si="49"/>
        <v>74</v>
      </c>
      <c r="AH113" s="86" t="e">
        <f t="shared" si="49"/>
        <v>#NUM!</v>
      </c>
      <c r="AI113" s="86" t="e">
        <f t="shared" si="49"/>
        <v>#NUM!</v>
      </c>
      <c r="AJ113" s="86" t="e">
        <f t="shared" si="49"/>
        <v>#NUM!</v>
      </c>
      <c r="AK113" s="86" t="e">
        <f t="shared" si="49"/>
        <v>#NUM!</v>
      </c>
      <c r="AL113" s="86" t="e">
        <f t="shared" si="49"/>
        <v>#NUM!</v>
      </c>
      <c r="AM113" s="86" t="e">
        <f t="shared" si="49"/>
        <v>#NUM!</v>
      </c>
    </row>
    <row r="114" spans="1:52" x14ac:dyDescent="0.25">
      <c r="A114" s="41">
        <v>9011</v>
      </c>
      <c r="B114" s="41" t="s">
        <v>30</v>
      </c>
      <c r="C114" s="41">
        <v>1</v>
      </c>
      <c r="D114" s="86">
        <f t="shared" ref="D114:AM114" si="50">DATEDIF($D$2,E52,"d")</f>
        <v>2</v>
      </c>
      <c r="E114" s="86">
        <f t="shared" si="50"/>
        <v>4</v>
      </c>
      <c r="F114" s="86">
        <f t="shared" si="50"/>
        <v>12</v>
      </c>
      <c r="G114" s="86">
        <f t="shared" si="50"/>
        <v>18</v>
      </c>
      <c r="H114" s="86">
        <f t="shared" si="50"/>
        <v>19</v>
      </c>
      <c r="I114" s="86">
        <f t="shared" si="50"/>
        <v>22</v>
      </c>
      <c r="J114" s="86">
        <f t="shared" si="50"/>
        <v>24</v>
      </c>
      <c r="K114" s="86">
        <f t="shared" si="50"/>
        <v>29</v>
      </c>
      <c r="L114" s="86">
        <f t="shared" si="50"/>
        <v>31</v>
      </c>
      <c r="M114" s="86">
        <f t="shared" si="50"/>
        <v>33</v>
      </c>
      <c r="N114" s="86">
        <f t="shared" si="50"/>
        <v>35</v>
      </c>
      <c r="O114" s="86">
        <f t="shared" si="50"/>
        <v>37</v>
      </c>
      <c r="P114" s="86">
        <f t="shared" si="50"/>
        <v>48</v>
      </c>
      <c r="Q114" s="86">
        <f t="shared" si="50"/>
        <v>50</v>
      </c>
      <c r="R114" s="86">
        <f t="shared" si="50"/>
        <v>36</v>
      </c>
      <c r="S114" s="86" t="e">
        <f t="shared" si="50"/>
        <v>#NUM!</v>
      </c>
      <c r="T114" s="86">
        <f t="shared" si="50"/>
        <v>37</v>
      </c>
      <c r="U114" s="86">
        <f t="shared" si="50"/>
        <v>39</v>
      </c>
      <c r="V114" s="86">
        <f t="shared" si="50"/>
        <v>42</v>
      </c>
      <c r="W114" s="86">
        <f t="shared" si="50"/>
        <v>46</v>
      </c>
      <c r="X114" s="86" t="e">
        <f t="shared" si="50"/>
        <v>#NUM!</v>
      </c>
      <c r="Y114" s="86" t="e">
        <f t="shared" si="50"/>
        <v>#NUM!</v>
      </c>
      <c r="Z114" s="86">
        <f t="shared" si="50"/>
        <v>39</v>
      </c>
      <c r="AA114" s="86">
        <f t="shared" si="50"/>
        <v>42</v>
      </c>
      <c r="AB114" s="86" t="e">
        <f t="shared" si="50"/>
        <v>#NUM!</v>
      </c>
      <c r="AC114" s="86">
        <f t="shared" si="50"/>
        <v>43</v>
      </c>
      <c r="AD114" s="86">
        <f t="shared" si="50"/>
        <v>44</v>
      </c>
      <c r="AE114" s="86" t="e">
        <f t="shared" si="50"/>
        <v>#NUM!</v>
      </c>
      <c r="AF114" s="86">
        <f t="shared" si="50"/>
        <v>57</v>
      </c>
      <c r="AG114" s="86">
        <f t="shared" si="50"/>
        <v>63</v>
      </c>
      <c r="AH114" s="86" t="e">
        <f t="shared" si="50"/>
        <v>#NUM!</v>
      </c>
      <c r="AI114" s="86" t="e">
        <f t="shared" si="50"/>
        <v>#NUM!</v>
      </c>
      <c r="AJ114" s="86">
        <f t="shared" si="50"/>
        <v>51</v>
      </c>
      <c r="AK114" s="86" t="e">
        <f t="shared" si="50"/>
        <v>#NUM!</v>
      </c>
      <c r="AL114" s="86" t="e">
        <f t="shared" si="50"/>
        <v>#NUM!</v>
      </c>
      <c r="AM114" s="86" t="e">
        <f t="shared" si="50"/>
        <v>#NUM!</v>
      </c>
    </row>
    <row r="115" spans="1:52" x14ac:dyDescent="0.25">
      <c r="A115" s="41">
        <v>9011</v>
      </c>
      <c r="B115" s="41" t="s">
        <v>30</v>
      </c>
      <c r="C115" s="41">
        <v>2</v>
      </c>
      <c r="D115" s="86">
        <f t="shared" ref="D115:AM115" si="51">DATEDIF($D$2,E53,"d")</f>
        <v>2</v>
      </c>
      <c r="E115" s="86">
        <f t="shared" si="51"/>
        <v>4</v>
      </c>
      <c r="F115" s="86">
        <f t="shared" si="51"/>
        <v>12</v>
      </c>
      <c r="G115" s="86">
        <f t="shared" si="51"/>
        <v>18</v>
      </c>
      <c r="H115" s="86">
        <f t="shared" si="51"/>
        <v>20</v>
      </c>
      <c r="I115" s="86">
        <f t="shared" si="51"/>
        <v>24</v>
      </c>
      <c r="J115" s="86">
        <f t="shared" si="51"/>
        <v>26</v>
      </c>
      <c r="K115" s="86">
        <f t="shared" si="51"/>
        <v>28</v>
      </c>
      <c r="L115" s="86">
        <f t="shared" si="51"/>
        <v>33</v>
      </c>
      <c r="M115" s="86">
        <f t="shared" si="51"/>
        <v>38</v>
      </c>
      <c r="N115" s="86">
        <f t="shared" si="51"/>
        <v>38</v>
      </c>
      <c r="O115" s="86">
        <f t="shared" si="51"/>
        <v>39</v>
      </c>
      <c r="P115" s="86">
        <f t="shared" si="51"/>
        <v>42</v>
      </c>
      <c r="Q115" s="86">
        <f t="shared" si="51"/>
        <v>48</v>
      </c>
      <c r="R115" s="86">
        <f t="shared" si="51"/>
        <v>40</v>
      </c>
      <c r="S115" s="86">
        <f t="shared" si="51"/>
        <v>37</v>
      </c>
      <c r="T115" s="86">
        <f t="shared" si="51"/>
        <v>39</v>
      </c>
      <c r="U115" s="86">
        <f t="shared" si="51"/>
        <v>42</v>
      </c>
      <c r="V115" s="86" t="e">
        <f t="shared" si="51"/>
        <v>#NUM!</v>
      </c>
      <c r="W115" s="86">
        <f t="shared" si="51"/>
        <v>46</v>
      </c>
      <c r="X115" s="86" t="e">
        <f t="shared" si="51"/>
        <v>#NUM!</v>
      </c>
      <c r="Y115" s="86" t="e">
        <f t="shared" si="51"/>
        <v>#NUM!</v>
      </c>
      <c r="Z115" s="86">
        <f t="shared" si="51"/>
        <v>42</v>
      </c>
      <c r="AA115" s="86" t="e">
        <f t="shared" si="51"/>
        <v>#NUM!</v>
      </c>
      <c r="AB115" s="86">
        <f t="shared" si="51"/>
        <v>44</v>
      </c>
      <c r="AC115" s="86">
        <f t="shared" si="51"/>
        <v>45</v>
      </c>
      <c r="AD115" s="86">
        <f t="shared" si="51"/>
        <v>46</v>
      </c>
      <c r="AE115" s="86" t="e">
        <f t="shared" si="51"/>
        <v>#NUM!</v>
      </c>
      <c r="AF115" s="86">
        <f t="shared" si="51"/>
        <v>58</v>
      </c>
      <c r="AG115" s="86">
        <f t="shared" si="51"/>
        <v>68</v>
      </c>
      <c r="AH115" s="86" t="e">
        <f t="shared" si="51"/>
        <v>#NUM!</v>
      </c>
      <c r="AI115" s="86" t="e">
        <f t="shared" si="51"/>
        <v>#NUM!</v>
      </c>
      <c r="AJ115" s="86" t="e">
        <f t="shared" si="51"/>
        <v>#NUM!</v>
      </c>
      <c r="AK115" s="86" t="e">
        <f t="shared" si="51"/>
        <v>#NUM!</v>
      </c>
      <c r="AL115" s="86" t="e">
        <f t="shared" si="51"/>
        <v>#NUM!</v>
      </c>
      <c r="AM115" s="86" t="e">
        <f t="shared" si="51"/>
        <v>#NUM!</v>
      </c>
    </row>
    <row r="116" spans="1:52" x14ac:dyDescent="0.25">
      <c r="A116" s="41">
        <v>9011</v>
      </c>
      <c r="B116" s="41" t="s">
        <v>30</v>
      </c>
      <c r="C116" s="41">
        <v>3</v>
      </c>
      <c r="D116" s="86">
        <f t="shared" ref="D116:AM116" si="52">DATEDIF($D$2,E54,"d")</f>
        <v>2</v>
      </c>
      <c r="E116" s="86">
        <f t="shared" si="52"/>
        <v>4</v>
      </c>
      <c r="F116" s="86">
        <f t="shared" si="52"/>
        <v>12</v>
      </c>
      <c r="G116" s="86">
        <f t="shared" si="52"/>
        <v>18</v>
      </c>
      <c r="H116" s="86">
        <f t="shared" si="52"/>
        <v>20</v>
      </c>
      <c r="I116" s="86">
        <f t="shared" si="52"/>
        <v>24</v>
      </c>
      <c r="J116" s="86">
        <f t="shared" si="52"/>
        <v>28</v>
      </c>
      <c r="K116" s="86">
        <f t="shared" si="52"/>
        <v>31</v>
      </c>
      <c r="L116" s="86">
        <f t="shared" si="52"/>
        <v>33</v>
      </c>
      <c r="M116" s="86">
        <f t="shared" si="52"/>
        <v>35</v>
      </c>
      <c r="N116" s="86">
        <f t="shared" si="52"/>
        <v>37</v>
      </c>
      <c r="O116" s="86">
        <f t="shared" si="52"/>
        <v>48</v>
      </c>
      <c r="P116" s="86" t="e">
        <f t="shared" si="52"/>
        <v>#NUM!</v>
      </c>
      <c r="Q116" s="86" t="e">
        <f t="shared" si="52"/>
        <v>#NUM!</v>
      </c>
      <c r="R116" s="86">
        <f t="shared" si="52"/>
        <v>40</v>
      </c>
      <c r="S116" s="86">
        <f t="shared" si="52"/>
        <v>37</v>
      </c>
      <c r="T116" s="86">
        <f t="shared" si="52"/>
        <v>39</v>
      </c>
      <c r="U116" s="86">
        <f t="shared" si="52"/>
        <v>42</v>
      </c>
      <c r="V116" s="86" t="e">
        <f t="shared" si="52"/>
        <v>#NUM!</v>
      </c>
      <c r="W116" s="86">
        <f t="shared" si="52"/>
        <v>46</v>
      </c>
      <c r="X116" s="86" t="e">
        <f t="shared" si="52"/>
        <v>#NUM!</v>
      </c>
      <c r="Y116" s="86" t="e">
        <f t="shared" si="52"/>
        <v>#NUM!</v>
      </c>
      <c r="Z116" s="86">
        <f t="shared" si="52"/>
        <v>42</v>
      </c>
      <c r="AA116" s="86">
        <f t="shared" si="52"/>
        <v>44</v>
      </c>
      <c r="AB116" s="86" t="e">
        <f t="shared" si="52"/>
        <v>#NUM!</v>
      </c>
      <c r="AC116" s="86">
        <f t="shared" si="52"/>
        <v>45</v>
      </c>
      <c r="AD116" s="86">
        <f t="shared" si="52"/>
        <v>46</v>
      </c>
      <c r="AE116" s="86" t="e">
        <f t="shared" si="52"/>
        <v>#NUM!</v>
      </c>
      <c r="AF116" s="86">
        <f t="shared" si="52"/>
        <v>58</v>
      </c>
      <c r="AG116" s="86">
        <f t="shared" si="52"/>
        <v>77</v>
      </c>
      <c r="AH116" s="86" t="e">
        <f t="shared" si="52"/>
        <v>#NUM!</v>
      </c>
      <c r="AI116" s="86" t="e">
        <f t="shared" si="52"/>
        <v>#NUM!</v>
      </c>
      <c r="AJ116" s="86" t="e">
        <f t="shared" si="52"/>
        <v>#NUM!</v>
      </c>
      <c r="AK116" s="86" t="e">
        <f t="shared" si="52"/>
        <v>#NUM!</v>
      </c>
      <c r="AL116" s="86" t="e">
        <f t="shared" si="52"/>
        <v>#NUM!</v>
      </c>
      <c r="AM116" s="86" t="e">
        <f t="shared" si="52"/>
        <v>#NUM!</v>
      </c>
    </row>
    <row r="117" spans="1:52" x14ac:dyDescent="0.25">
      <c r="A117" s="41">
        <v>9011</v>
      </c>
      <c r="B117" s="41" t="s">
        <v>30</v>
      </c>
      <c r="C117" s="41">
        <v>4</v>
      </c>
      <c r="D117" s="86">
        <f t="shared" ref="D117:AM117" si="53">DATEDIF($D$2,E55,"d")</f>
        <v>2</v>
      </c>
      <c r="E117" s="86">
        <f t="shared" si="53"/>
        <v>4</v>
      </c>
      <c r="F117" s="86">
        <f t="shared" si="53"/>
        <v>12</v>
      </c>
      <c r="G117" s="86">
        <f t="shared" si="53"/>
        <v>18</v>
      </c>
      <c r="H117" s="86">
        <f t="shared" si="53"/>
        <v>19</v>
      </c>
      <c r="I117" s="86">
        <f t="shared" si="53"/>
        <v>24</v>
      </c>
      <c r="J117" s="86">
        <f t="shared" si="53"/>
        <v>26</v>
      </c>
      <c r="K117" s="86">
        <f t="shared" si="53"/>
        <v>29</v>
      </c>
      <c r="L117" s="86">
        <f t="shared" si="53"/>
        <v>31</v>
      </c>
      <c r="M117" s="86">
        <f t="shared" si="53"/>
        <v>33</v>
      </c>
      <c r="N117" s="86">
        <f t="shared" si="53"/>
        <v>33</v>
      </c>
      <c r="O117" s="86">
        <f t="shared" si="53"/>
        <v>37</v>
      </c>
      <c r="P117" s="86">
        <f t="shared" si="53"/>
        <v>42</v>
      </c>
      <c r="Q117" s="86" t="e">
        <f t="shared" si="53"/>
        <v>#NUM!</v>
      </c>
      <c r="R117" s="86">
        <f t="shared" si="53"/>
        <v>36</v>
      </c>
      <c r="S117" s="86" t="e">
        <f t="shared" si="53"/>
        <v>#NUM!</v>
      </c>
      <c r="T117" s="86">
        <f t="shared" si="53"/>
        <v>37</v>
      </c>
      <c r="U117" s="86">
        <f t="shared" si="53"/>
        <v>39</v>
      </c>
      <c r="V117" s="86">
        <f t="shared" si="53"/>
        <v>46</v>
      </c>
      <c r="W117" s="86" t="e">
        <f t="shared" si="53"/>
        <v>#NUM!</v>
      </c>
      <c r="X117" s="86" t="e">
        <f t="shared" si="53"/>
        <v>#NUM!</v>
      </c>
      <c r="Y117" s="86" t="e">
        <f t="shared" si="53"/>
        <v>#NUM!</v>
      </c>
      <c r="Z117" s="86">
        <f t="shared" si="53"/>
        <v>39</v>
      </c>
      <c r="AA117" s="86">
        <f t="shared" si="53"/>
        <v>42</v>
      </c>
      <c r="AB117" s="86" t="e">
        <f t="shared" si="53"/>
        <v>#NUM!</v>
      </c>
      <c r="AC117" s="86">
        <f t="shared" si="53"/>
        <v>43</v>
      </c>
      <c r="AD117" s="86">
        <f t="shared" si="53"/>
        <v>44</v>
      </c>
      <c r="AE117" s="86" t="e">
        <f t="shared" si="53"/>
        <v>#NUM!</v>
      </c>
      <c r="AF117" s="86">
        <f t="shared" si="53"/>
        <v>58</v>
      </c>
      <c r="AG117" s="86">
        <f t="shared" si="53"/>
        <v>74</v>
      </c>
      <c r="AH117" s="86" t="e">
        <f t="shared" si="53"/>
        <v>#NUM!</v>
      </c>
      <c r="AI117" s="86">
        <f t="shared" si="53"/>
        <v>51</v>
      </c>
      <c r="AJ117" s="86">
        <f t="shared" si="53"/>
        <v>58</v>
      </c>
      <c r="AK117" s="86" t="e">
        <f t="shared" si="53"/>
        <v>#NUM!</v>
      </c>
      <c r="AL117" s="86" t="e">
        <f t="shared" si="53"/>
        <v>#NUM!</v>
      </c>
      <c r="AM117" s="86" t="e">
        <f t="shared" si="53"/>
        <v>#NUM!</v>
      </c>
    </row>
    <row r="118" spans="1:52" x14ac:dyDescent="0.25">
      <c r="A118" s="41">
        <v>9011</v>
      </c>
      <c r="B118" s="41" t="s">
        <v>30</v>
      </c>
      <c r="C118" s="41">
        <v>5</v>
      </c>
      <c r="D118" s="86">
        <f t="shared" ref="D118:AM118" si="54">DATEDIF($D$2,E56,"d")</f>
        <v>2</v>
      </c>
      <c r="E118" s="86">
        <f t="shared" si="54"/>
        <v>4</v>
      </c>
      <c r="F118" s="86">
        <f t="shared" si="54"/>
        <v>12</v>
      </c>
      <c r="G118" s="86">
        <f t="shared" si="54"/>
        <v>18</v>
      </c>
      <c r="H118" s="86">
        <f t="shared" si="54"/>
        <v>20</v>
      </c>
      <c r="I118" s="86">
        <f t="shared" si="54"/>
        <v>24</v>
      </c>
      <c r="J118" s="86">
        <f t="shared" si="54"/>
        <v>28</v>
      </c>
      <c r="K118" s="86">
        <f t="shared" si="54"/>
        <v>31</v>
      </c>
      <c r="L118" s="86">
        <f t="shared" si="54"/>
        <v>37</v>
      </c>
      <c r="M118" s="86">
        <f t="shared" si="54"/>
        <v>38</v>
      </c>
      <c r="N118" s="86">
        <f t="shared" si="54"/>
        <v>39</v>
      </c>
      <c r="O118" s="86">
        <f t="shared" si="54"/>
        <v>42</v>
      </c>
      <c r="P118" s="86" t="e">
        <f t="shared" si="54"/>
        <v>#NUM!</v>
      </c>
      <c r="Q118" s="86" t="e">
        <f t="shared" si="54"/>
        <v>#NUM!</v>
      </c>
      <c r="R118" s="86">
        <f t="shared" si="54"/>
        <v>40</v>
      </c>
      <c r="S118" s="86">
        <f t="shared" si="54"/>
        <v>37</v>
      </c>
      <c r="T118" s="86">
        <f t="shared" si="54"/>
        <v>39</v>
      </c>
      <c r="U118" s="86">
        <f t="shared" si="54"/>
        <v>42</v>
      </c>
      <c r="V118" s="86">
        <f t="shared" si="54"/>
        <v>46</v>
      </c>
      <c r="W118" s="86" t="e">
        <f t="shared" si="54"/>
        <v>#NUM!</v>
      </c>
      <c r="X118" s="86" t="e">
        <f t="shared" si="54"/>
        <v>#NUM!</v>
      </c>
      <c r="Y118" s="86" t="e">
        <f t="shared" si="54"/>
        <v>#NUM!</v>
      </c>
      <c r="Z118" s="86" t="e">
        <f t="shared" si="54"/>
        <v>#NUM!</v>
      </c>
      <c r="AA118" s="86">
        <f t="shared" si="54"/>
        <v>44</v>
      </c>
      <c r="AB118" s="86" t="e">
        <f t="shared" si="54"/>
        <v>#NUM!</v>
      </c>
      <c r="AC118" s="86">
        <f t="shared" si="54"/>
        <v>45</v>
      </c>
      <c r="AD118" s="86">
        <f t="shared" si="54"/>
        <v>46</v>
      </c>
      <c r="AE118" s="86" t="e">
        <f t="shared" si="54"/>
        <v>#NUM!</v>
      </c>
      <c r="AF118" s="86">
        <f t="shared" si="54"/>
        <v>59</v>
      </c>
      <c r="AG118" s="86">
        <f t="shared" si="54"/>
        <v>68</v>
      </c>
      <c r="AH118" s="86">
        <f t="shared" si="54"/>
        <v>51</v>
      </c>
      <c r="AI118" s="86" t="e">
        <f t="shared" si="54"/>
        <v>#NUM!</v>
      </c>
      <c r="AJ118" s="86" t="e">
        <f t="shared" si="54"/>
        <v>#NUM!</v>
      </c>
      <c r="AK118" s="86" t="e">
        <f t="shared" si="54"/>
        <v>#NUM!</v>
      </c>
      <c r="AL118" s="86" t="e">
        <f t="shared" si="54"/>
        <v>#NUM!</v>
      </c>
      <c r="AM118" s="86" t="e">
        <f t="shared" si="54"/>
        <v>#NUM!</v>
      </c>
    </row>
    <row r="119" spans="1:52" x14ac:dyDescent="0.25">
      <c r="A119" s="41">
        <v>9012</v>
      </c>
      <c r="B119" s="41" t="s">
        <v>28</v>
      </c>
      <c r="C119" s="41">
        <v>1</v>
      </c>
      <c r="D119" s="86">
        <f t="shared" ref="D119:AM119" si="55">DATEDIF($D$2,E57,"d")</f>
        <v>2</v>
      </c>
      <c r="E119" s="86">
        <f t="shared" si="55"/>
        <v>4</v>
      </c>
      <c r="F119" s="86">
        <f t="shared" si="55"/>
        <v>12</v>
      </c>
      <c r="G119" s="86">
        <f t="shared" si="55"/>
        <v>18</v>
      </c>
      <c r="H119" s="86">
        <f t="shared" si="55"/>
        <v>22</v>
      </c>
      <c r="I119" s="86">
        <f t="shared" si="55"/>
        <v>24</v>
      </c>
      <c r="J119" s="86">
        <f t="shared" si="55"/>
        <v>28</v>
      </c>
      <c r="K119" s="86">
        <f t="shared" si="55"/>
        <v>31</v>
      </c>
      <c r="L119" s="86">
        <f t="shared" si="55"/>
        <v>37</v>
      </c>
      <c r="M119" s="86" t="e">
        <f t="shared" si="55"/>
        <v>#NUM!</v>
      </c>
      <c r="N119" s="86" t="e">
        <f t="shared" si="55"/>
        <v>#NUM!</v>
      </c>
      <c r="O119" s="86" t="e">
        <f t="shared" si="55"/>
        <v>#NUM!</v>
      </c>
      <c r="P119" s="86" t="e">
        <f t="shared" si="55"/>
        <v>#NUM!</v>
      </c>
      <c r="Q119" s="86" t="e">
        <f t="shared" si="55"/>
        <v>#NUM!</v>
      </c>
      <c r="R119" s="86">
        <f t="shared" si="55"/>
        <v>36</v>
      </c>
      <c r="S119" s="86">
        <f t="shared" si="55"/>
        <v>37</v>
      </c>
      <c r="T119" s="86">
        <f t="shared" si="55"/>
        <v>39</v>
      </c>
      <c r="U119" s="86">
        <f t="shared" si="55"/>
        <v>42</v>
      </c>
      <c r="V119" s="86" t="e">
        <f t="shared" si="55"/>
        <v>#NUM!</v>
      </c>
      <c r="W119" s="86">
        <f t="shared" si="55"/>
        <v>46</v>
      </c>
      <c r="X119" s="86" t="e">
        <f t="shared" si="55"/>
        <v>#NUM!</v>
      </c>
      <c r="Y119" s="86" t="e">
        <f t="shared" si="55"/>
        <v>#NUM!</v>
      </c>
      <c r="Z119" s="86">
        <f t="shared" si="55"/>
        <v>39</v>
      </c>
      <c r="AA119" s="86">
        <f t="shared" si="55"/>
        <v>42</v>
      </c>
      <c r="AB119" s="86" t="e">
        <f t="shared" si="55"/>
        <v>#NUM!</v>
      </c>
      <c r="AC119" s="86">
        <f t="shared" si="55"/>
        <v>43</v>
      </c>
      <c r="AD119" s="86">
        <f t="shared" si="55"/>
        <v>44</v>
      </c>
      <c r="AE119" s="86" t="e">
        <f t="shared" si="55"/>
        <v>#NUM!</v>
      </c>
      <c r="AF119" s="86">
        <f t="shared" si="55"/>
        <v>58</v>
      </c>
      <c r="AG119" s="86">
        <f t="shared" si="55"/>
        <v>68</v>
      </c>
      <c r="AH119" s="86" t="e">
        <f t="shared" si="55"/>
        <v>#NUM!</v>
      </c>
      <c r="AI119" s="86" t="e">
        <f t="shared" si="55"/>
        <v>#NUM!</v>
      </c>
      <c r="AJ119" s="86">
        <f t="shared" si="55"/>
        <v>51</v>
      </c>
      <c r="AK119" s="86" t="e">
        <f t="shared" si="55"/>
        <v>#NUM!</v>
      </c>
      <c r="AL119" s="86" t="e">
        <f t="shared" si="55"/>
        <v>#NUM!</v>
      </c>
      <c r="AM119" s="86" t="e">
        <f t="shared" si="55"/>
        <v>#NUM!</v>
      </c>
    </row>
    <row r="120" spans="1:52" x14ac:dyDescent="0.25">
      <c r="A120" s="41">
        <v>9012</v>
      </c>
      <c r="B120" s="41" t="s">
        <v>28</v>
      </c>
      <c r="C120" s="41">
        <v>2</v>
      </c>
      <c r="D120" s="86">
        <f t="shared" ref="D120:AM120" si="56">DATEDIF($D$2,E58,"d")</f>
        <v>2</v>
      </c>
      <c r="E120" s="86">
        <f t="shared" si="56"/>
        <v>4</v>
      </c>
      <c r="F120" s="86">
        <f t="shared" si="56"/>
        <v>12</v>
      </c>
      <c r="G120" s="86">
        <f t="shared" si="56"/>
        <v>14</v>
      </c>
      <c r="H120" s="86">
        <f t="shared" si="56"/>
        <v>18</v>
      </c>
      <c r="I120" s="86">
        <f t="shared" si="56"/>
        <v>20</v>
      </c>
      <c r="J120" s="86">
        <f t="shared" si="56"/>
        <v>26</v>
      </c>
      <c r="K120" s="86">
        <f t="shared" si="56"/>
        <v>28</v>
      </c>
      <c r="L120" s="86">
        <f t="shared" si="56"/>
        <v>31</v>
      </c>
      <c r="M120" s="86">
        <f t="shared" si="56"/>
        <v>32</v>
      </c>
      <c r="N120" s="86">
        <f t="shared" si="56"/>
        <v>33</v>
      </c>
      <c r="O120" s="86">
        <f t="shared" si="56"/>
        <v>35</v>
      </c>
      <c r="P120" s="86">
        <f t="shared" si="56"/>
        <v>35</v>
      </c>
      <c r="Q120" s="86">
        <f t="shared" si="56"/>
        <v>37</v>
      </c>
      <c r="R120" s="86">
        <f t="shared" si="56"/>
        <v>36</v>
      </c>
      <c r="S120" s="86">
        <f t="shared" si="56"/>
        <v>37</v>
      </c>
      <c r="T120" s="86">
        <f t="shared" si="56"/>
        <v>39</v>
      </c>
      <c r="U120" s="86">
        <f t="shared" si="56"/>
        <v>42</v>
      </c>
      <c r="V120" s="86" t="e">
        <f t="shared" si="56"/>
        <v>#NUM!</v>
      </c>
      <c r="W120" s="86">
        <f t="shared" si="56"/>
        <v>46</v>
      </c>
      <c r="X120" s="86" t="e">
        <f t="shared" si="56"/>
        <v>#NUM!</v>
      </c>
      <c r="Y120" s="86" t="e">
        <f t="shared" si="56"/>
        <v>#NUM!</v>
      </c>
      <c r="Z120" s="86">
        <f t="shared" si="56"/>
        <v>39</v>
      </c>
      <c r="AA120" s="86">
        <f t="shared" si="56"/>
        <v>42</v>
      </c>
      <c r="AB120" s="86" t="e">
        <f t="shared" si="56"/>
        <v>#NUM!</v>
      </c>
      <c r="AC120" s="86">
        <f t="shared" si="56"/>
        <v>43</v>
      </c>
      <c r="AD120" s="86">
        <f t="shared" si="56"/>
        <v>44</v>
      </c>
      <c r="AE120" s="86" t="e">
        <f t="shared" si="56"/>
        <v>#NUM!</v>
      </c>
      <c r="AF120" s="86">
        <f t="shared" si="56"/>
        <v>57</v>
      </c>
      <c r="AG120" s="86">
        <f t="shared" si="56"/>
        <v>74</v>
      </c>
      <c r="AH120" s="86">
        <f t="shared" si="56"/>
        <v>49</v>
      </c>
      <c r="AI120" s="86" t="e">
        <f t="shared" si="56"/>
        <v>#NUM!</v>
      </c>
      <c r="AJ120" s="86">
        <f t="shared" si="56"/>
        <v>51</v>
      </c>
      <c r="AK120" s="86">
        <f t="shared" si="56"/>
        <v>58</v>
      </c>
      <c r="AL120" s="86" t="e">
        <f t="shared" si="56"/>
        <v>#NUM!</v>
      </c>
      <c r="AM120" s="86" t="e">
        <f t="shared" si="56"/>
        <v>#NUM!</v>
      </c>
    </row>
    <row r="121" spans="1:52" x14ac:dyDescent="0.25">
      <c r="A121" s="41">
        <v>9012</v>
      </c>
      <c r="B121" s="41" t="s">
        <v>28</v>
      </c>
      <c r="C121" s="41">
        <v>3</v>
      </c>
      <c r="D121" s="86">
        <f t="shared" ref="D121:AM121" si="57">DATEDIF($D$2,E59,"d")</f>
        <v>2</v>
      </c>
      <c r="E121" s="86">
        <f t="shared" si="57"/>
        <v>4</v>
      </c>
      <c r="F121" s="86">
        <f t="shared" si="57"/>
        <v>12</v>
      </c>
      <c r="G121" s="86">
        <f t="shared" si="57"/>
        <v>18</v>
      </c>
      <c r="H121" s="86">
        <f t="shared" si="57"/>
        <v>20</v>
      </c>
      <c r="I121" s="86">
        <f t="shared" si="57"/>
        <v>24</v>
      </c>
      <c r="J121" s="86">
        <f t="shared" si="57"/>
        <v>28</v>
      </c>
      <c r="K121" s="86">
        <f t="shared" si="57"/>
        <v>33</v>
      </c>
      <c r="L121" s="86">
        <f t="shared" si="57"/>
        <v>34</v>
      </c>
      <c r="M121" s="86">
        <f t="shared" si="57"/>
        <v>39</v>
      </c>
      <c r="N121" s="86">
        <f t="shared" si="57"/>
        <v>48</v>
      </c>
      <c r="O121" s="86" t="e">
        <f t="shared" si="57"/>
        <v>#NUM!</v>
      </c>
      <c r="P121" s="86" t="e">
        <f t="shared" si="57"/>
        <v>#NUM!</v>
      </c>
      <c r="Q121" s="86" t="e">
        <f t="shared" si="57"/>
        <v>#NUM!</v>
      </c>
      <c r="R121" s="86">
        <f t="shared" si="57"/>
        <v>38</v>
      </c>
      <c r="S121" s="86">
        <f t="shared" si="57"/>
        <v>37</v>
      </c>
      <c r="T121" s="86">
        <f t="shared" si="57"/>
        <v>39</v>
      </c>
      <c r="U121" s="86" t="e">
        <f t="shared" si="57"/>
        <v>#NUM!</v>
      </c>
      <c r="V121" s="86">
        <f t="shared" si="57"/>
        <v>42</v>
      </c>
      <c r="W121" s="86" t="e">
        <f t="shared" si="57"/>
        <v>#NUM!</v>
      </c>
      <c r="X121" s="86" t="e">
        <f t="shared" si="57"/>
        <v>#NUM!</v>
      </c>
      <c r="Y121" s="86" t="e">
        <f t="shared" si="57"/>
        <v>#NUM!</v>
      </c>
      <c r="Z121" s="86">
        <f t="shared" si="57"/>
        <v>42</v>
      </c>
      <c r="AA121" s="86" t="e">
        <f t="shared" si="57"/>
        <v>#NUM!</v>
      </c>
      <c r="AB121" s="86">
        <f t="shared" si="57"/>
        <v>44</v>
      </c>
      <c r="AC121" s="86">
        <f t="shared" si="57"/>
        <v>45</v>
      </c>
      <c r="AD121" s="86">
        <f t="shared" si="57"/>
        <v>46</v>
      </c>
      <c r="AE121" s="86" t="e">
        <f t="shared" si="57"/>
        <v>#NUM!</v>
      </c>
      <c r="AF121" s="86">
        <f t="shared" si="57"/>
        <v>60</v>
      </c>
      <c r="AG121" s="86">
        <f t="shared" si="57"/>
        <v>74</v>
      </c>
      <c r="AH121" s="86" t="e">
        <f t="shared" si="57"/>
        <v>#NUM!</v>
      </c>
      <c r="AI121" s="86" t="e">
        <f t="shared" si="57"/>
        <v>#NUM!</v>
      </c>
      <c r="AJ121" s="86">
        <f t="shared" si="57"/>
        <v>51</v>
      </c>
      <c r="AK121" s="86" t="e">
        <f t="shared" si="57"/>
        <v>#NUM!</v>
      </c>
      <c r="AL121" s="86" t="e">
        <f t="shared" si="57"/>
        <v>#NUM!</v>
      </c>
      <c r="AM121" s="86" t="e">
        <f t="shared" si="57"/>
        <v>#NUM!</v>
      </c>
    </row>
    <row r="122" spans="1:52" x14ac:dyDescent="0.25">
      <c r="A122" s="41">
        <v>9012</v>
      </c>
      <c r="B122" s="41" t="s">
        <v>28</v>
      </c>
      <c r="C122" s="41">
        <v>4</v>
      </c>
      <c r="D122" s="86">
        <f t="shared" ref="D122:AM122" si="58">DATEDIF($D$2,E60,"d")</f>
        <v>2</v>
      </c>
      <c r="E122" s="86">
        <f t="shared" si="58"/>
        <v>4</v>
      </c>
      <c r="F122" s="86">
        <f t="shared" si="58"/>
        <v>12</v>
      </c>
      <c r="G122" s="86">
        <f t="shared" si="58"/>
        <v>18</v>
      </c>
      <c r="H122" s="86">
        <f t="shared" si="58"/>
        <v>20</v>
      </c>
      <c r="I122" s="86">
        <f t="shared" si="58"/>
        <v>20</v>
      </c>
      <c r="J122" s="86">
        <f t="shared" si="58"/>
        <v>24</v>
      </c>
      <c r="K122" s="86">
        <f t="shared" si="58"/>
        <v>28</v>
      </c>
      <c r="L122" s="86">
        <f t="shared" si="58"/>
        <v>33</v>
      </c>
      <c r="M122" s="86">
        <f t="shared" si="58"/>
        <v>33</v>
      </c>
      <c r="N122" s="86">
        <f t="shared" si="58"/>
        <v>37</v>
      </c>
      <c r="O122" s="86">
        <f t="shared" si="58"/>
        <v>42</v>
      </c>
      <c r="P122" s="86" t="e">
        <f t="shared" si="58"/>
        <v>#NUM!</v>
      </c>
      <c r="Q122" s="86" t="e">
        <f t="shared" si="58"/>
        <v>#NUM!</v>
      </c>
      <c r="R122" s="86">
        <f t="shared" si="58"/>
        <v>36</v>
      </c>
      <c r="S122" s="86" t="e">
        <f t="shared" si="58"/>
        <v>#NUM!</v>
      </c>
      <c r="T122" s="86">
        <f t="shared" si="58"/>
        <v>37</v>
      </c>
      <c r="U122" s="86" t="e">
        <f t="shared" si="58"/>
        <v>#NUM!</v>
      </c>
      <c r="V122" s="86">
        <f t="shared" si="58"/>
        <v>42</v>
      </c>
      <c r="W122" s="86" t="e">
        <f t="shared" si="58"/>
        <v>#NUM!</v>
      </c>
      <c r="X122" s="86" t="e">
        <f t="shared" si="58"/>
        <v>#NUM!</v>
      </c>
      <c r="Y122" s="86" t="e">
        <f t="shared" si="58"/>
        <v>#NUM!</v>
      </c>
      <c r="Z122" s="86">
        <f t="shared" si="58"/>
        <v>39</v>
      </c>
      <c r="AA122" s="86">
        <f t="shared" si="58"/>
        <v>42</v>
      </c>
      <c r="AB122" s="86" t="e">
        <f t="shared" si="58"/>
        <v>#NUM!</v>
      </c>
      <c r="AC122" s="86">
        <f t="shared" si="58"/>
        <v>43</v>
      </c>
      <c r="AD122" s="86">
        <f t="shared" si="58"/>
        <v>44</v>
      </c>
      <c r="AE122" s="86" t="e">
        <f t="shared" si="58"/>
        <v>#NUM!</v>
      </c>
      <c r="AF122" s="86">
        <f t="shared" si="58"/>
        <v>57</v>
      </c>
      <c r="AG122" s="86">
        <f t="shared" si="58"/>
        <v>68</v>
      </c>
      <c r="AH122" s="86">
        <f t="shared" si="58"/>
        <v>51</v>
      </c>
      <c r="AI122" s="86">
        <f t="shared" si="58"/>
        <v>51</v>
      </c>
      <c r="AJ122" s="86">
        <f t="shared" si="58"/>
        <v>58</v>
      </c>
      <c r="AK122" s="86" t="e">
        <f t="shared" si="58"/>
        <v>#NUM!</v>
      </c>
      <c r="AL122" s="86" t="e">
        <f t="shared" si="58"/>
        <v>#NUM!</v>
      </c>
      <c r="AM122" s="86" t="e">
        <f t="shared" si="58"/>
        <v>#NUM!</v>
      </c>
    </row>
    <row r="123" spans="1:52" x14ac:dyDescent="0.25">
      <c r="A123" s="41">
        <v>9012</v>
      </c>
      <c r="B123" s="41" t="s">
        <v>28</v>
      </c>
      <c r="C123" s="41">
        <v>5</v>
      </c>
      <c r="D123" s="86">
        <f t="shared" ref="D123:AM123" si="59">DATEDIF($D$2,E61,"d")</f>
        <v>2</v>
      </c>
      <c r="E123" s="86">
        <f t="shared" si="59"/>
        <v>4</v>
      </c>
      <c r="F123" s="86">
        <f t="shared" si="59"/>
        <v>12</v>
      </c>
      <c r="G123" s="86">
        <f t="shared" si="59"/>
        <v>19</v>
      </c>
      <c r="H123" s="86">
        <f t="shared" si="59"/>
        <v>21</v>
      </c>
      <c r="I123" s="86">
        <f t="shared" si="59"/>
        <v>24</v>
      </c>
      <c r="J123" s="86">
        <f t="shared" si="59"/>
        <v>26</v>
      </c>
      <c r="K123" s="86">
        <f t="shared" si="59"/>
        <v>28</v>
      </c>
      <c r="L123" s="86">
        <f t="shared" si="59"/>
        <v>31</v>
      </c>
      <c r="M123" s="86">
        <f t="shared" si="59"/>
        <v>32</v>
      </c>
      <c r="N123" s="86">
        <f t="shared" si="59"/>
        <v>33</v>
      </c>
      <c r="O123" s="86">
        <f t="shared" si="59"/>
        <v>48</v>
      </c>
      <c r="P123" s="86" t="e">
        <f t="shared" si="59"/>
        <v>#NUM!</v>
      </c>
      <c r="Q123" s="86" t="e">
        <f t="shared" si="59"/>
        <v>#NUM!</v>
      </c>
      <c r="R123" s="86">
        <f t="shared" si="59"/>
        <v>37</v>
      </c>
      <c r="S123" s="86" t="e">
        <f t="shared" si="59"/>
        <v>#NUM!</v>
      </c>
      <c r="T123" s="86">
        <f t="shared" si="59"/>
        <v>37</v>
      </c>
      <c r="U123" s="86">
        <f t="shared" si="59"/>
        <v>39</v>
      </c>
      <c r="V123" s="86">
        <f t="shared" si="59"/>
        <v>42</v>
      </c>
      <c r="W123" s="86" t="e">
        <f t="shared" si="59"/>
        <v>#NUM!</v>
      </c>
      <c r="X123" s="86" t="e">
        <f t="shared" si="59"/>
        <v>#NUM!</v>
      </c>
      <c r="Y123" s="86" t="e">
        <f t="shared" si="59"/>
        <v>#NUM!</v>
      </c>
      <c r="Z123" s="86">
        <f t="shared" si="59"/>
        <v>39</v>
      </c>
      <c r="AA123" s="86">
        <f t="shared" si="59"/>
        <v>42</v>
      </c>
      <c r="AB123" s="86" t="e">
        <f t="shared" si="59"/>
        <v>#NUM!</v>
      </c>
      <c r="AC123" s="86">
        <f t="shared" si="59"/>
        <v>43</v>
      </c>
      <c r="AD123" s="86">
        <f t="shared" si="59"/>
        <v>44</v>
      </c>
      <c r="AE123" s="86" t="e">
        <f t="shared" si="59"/>
        <v>#NUM!</v>
      </c>
      <c r="AF123" s="86">
        <f t="shared" si="59"/>
        <v>57</v>
      </c>
      <c r="AG123" s="86">
        <f t="shared" si="59"/>
        <v>68</v>
      </c>
      <c r="AH123" s="86">
        <f t="shared" si="59"/>
        <v>49</v>
      </c>
      <c r="AI123" s="86" t="e">
        <f t="shared" si="59"/>
        <v>#NUM!</v>
      </c>
      <c r="AJ123" s="86" t="e">
        <f t="shared" si="59"/>
        <v>#NUM!</v>
      </c>
      <c r="AK123" s="86" t="e">
        <f t="shared" si="59"/>
        <v>#NUM!</v>
      </c>
      <c r="AL123" s="86" t="e">
        <f t="shared" si="59"/>
        <v>#NUM!</v>
      </c>
      <c r="AM123" s="86" t="e">
        <f t="shared" si="59"/>
        <v>#NUM!</v>
      </c>
    </row>
    <row r="124" spans="1:52" x14ac:dyDescent="0.25">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row>
    <row r="125" spans="1:52" x14ac:dyDescent="0.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row>
    <row r="126" spans="1:52" s="127" customFormat="1" ht="60" x14ac:dyDescent="0.25">
      <c r="A126" s="122" t="s">
        <v>0</v>
      </c>
      <c r="B126" s="122" t="s">
        <v>1</v>
      </c>
      <c r="C126" s="122" t="s">
        <v>2</v>
      </c>
      <c r="D126" s="123" t="s">
        <v>81</v>
      </c>
      <c r="E126" s="124" t="s">
        <v>156</v>
      </c>
      <c r="F126" s="124" t="s">
        <v>157</v>
      </c>
      <c r="G126" s="124" t="s">
        <v>158</v>
      </c>
      <c r="H126" s="124" t="s">
        <v>159</v>
      </c>
      <c r="I126" s="124" t="s">
        <v>160</v>
      </c>
      <c r="J126" s="124" t="s">
        <v>161</v>
      </c>
      <c r="K126" s="124" t="s">
        <v>162</v>
      </c>
      <c r="L126" s="124" t="s">
        <v>163</v>
      </c>
      <c r="M126" s="124" t="s">
        <v>164</v>
      </c>
      <c r="N126" s="124" t="s">
        <v>165</v>
      </c>
      <c r="O126" s="124" t="s">
        <v>166</v>
      </c>
      <c r="P126" s="124" t="s">
        <v>167</v>
      </c>
      <c r="Q126" s="124" t="s">
        <v>168</v>
      </c>
      <c r="R126" s="124" t="s">
        <v>169</v>
      </c>
      <c r="S126" s="124" t="s">
        <v>170</v>
      </c>
      <c r="T126" s="124" t="s">
        <v>171</v>
      </c>
      <c r="U126" s="124" t="s">
        <v>172</v>
      </c>
      <c r="V126" s="124" t="s">
        <v>173</v>
      </c>
      <c r="W126" s="124" t="s">
        <v>174</v>
      </c>
      <c r="X126" s="124" t="s">
        <v>175</v>
      </c>
      <c r="Y126" s="124" t="s">
        <v>176</v>
      </c>
      <c r="Z126" s="124" t="s">
        <v>177</v>
      </c>
      <c r="AA126" s="124" t="s">
        <v>178</v>
      </c>
      <c r="AB126" s="124" t="s">
        <v>179</v>
      </c>
      <c r="AC126" s="124" t="s">
        <v>180</v>
      </c>
      <c r="AD126" s="124" t="s">
        <v>181</v>
      </c>
      <c r="AE126" s="124" t="s">
        <v>182</v>
      </c>
      <c r="AF126" s="124" t="s">
        <v>183</v>
      </c>
      <c r="AG126" s="124" t="s">
        <v>184</v>
      </c>
      <c r="AH126" s="124" t="s">
        <v>185</v>
      </c>
      <c r="AI126" s="122" t="s">
        <v>187</v>
      </c>
      <c r="AJ126" s="122" t="s">
        <v>18</v>
      </c>
      <c r="AK126" s="125" t="s">
        <v>186</v>
      </c>
      <c r="AL126" s="126" t="s">
        <v>8</v>
      </c>
      <c r="AM126" s="126" t="s">
        <v>9</v>
      </c>
      <c r="AN126" s="126" t="s">
        <v>10</v>
      </c>
      <c r="AO126" s="126" t="s">
        <v>11</v>
      </c>
      <c r="AP126" s="126" t="s">
        <v>12</v>
      </c>
      <c r="AQ126" s="126" t="s">
        <v>13</v>
      </c>
      <c r="AR126" s="126" t="s">
        <v>14</v>
      </c>
      <c r="AS126" s="126" t="s">
        <v>15</v>
      </c>
      <c r="AT126" s="126" t="s">
        <v>16</v>
      </c>
      <c r="AU126" s="126" t="s">
        <v>17</v>
      </c>
      <c r="AV126" s="126" t="s">
        <v>18</v>
      </c>
      <c r="AW126" s="126" t="s">
        <v>19</v>
      </c>
      <c r="AX126" s="126" t="s">
        <v>20</v>
      </c>
      <c r="AY126" s="126" t="s">
        <v>21</v>
      </c>
      <c r="AZ126" s="126" t="s">
        <v>22</v>
      </c>
    </row>
    <row r="127" spans="1:52" x14ac:dyDescent="0.25">
      <c r="A127" s="128">
        <v>9001</v>
      </c>
      <c r="B127" s="129" t="s">
        <v>23</v>
      </c>
      <c r="C127" s="128" t="s">
        <v>31</v>
      </c>
      <c r="D127" s="142">
        <v>43640</v>
      </c>
      <c r="E127" s="130">
        <v>2</v>
      </c>
      <c r="F127" s="130">
        <v>4</v>
      </c>
      <c r="G127" s="130">
        <v>11</v>
      </c>
      <c r="H127" s="130">
        <v>18</v>
      </c>
      <c r="I127" s="130">
        <v>19</v>
      </c>
      <c r="J127" s="130">
        <v>22</v>
      </c>
      <c r="K127" s="130">
        <v>28</v>
      </c>
      <c r="L127" s="130">
        <v>31</v>
      </c>
      <c r="M127" s="130">
        <v>37</v>
      </c>
      <c r="N127" s="130">
        <v>58</v>
      </c>
      <c r="O127" s="130"/>
      <c r="P127" s="130"/>
      <c r="Q127" s="130"/>
      <c r="R127" s="130"/>
      <c r="S127" s="130">
        <v>38</v>
      </c>
      <c r="T127" s="130"/>
      <c r="U127" s="130">
        <v>37</v>
      </c>
      <c r="V127" s="130">
        <v>39</v>
      </c>
      <c r="W127" s="130">
        <v>46</v>
      </c>
      <c r="X127" s="130"/>
      <c r="Y127" s="130"/>
      <c r="Z127" s="130"/>
      <c r="AA127" s="130">
        <v>39</v>
      </c>
      <c r="AB127" s="130">
        <v>46</v>
      </c>
      <c r="AC127" s="130"/>
      <c r="AD127" s="130">
        <v>58</v>
      </c>
      <c r="AE127" s="130">
        <v>58</v>
      </c>
      <c r="AF127" s="130">
        <v>8</v>
      </c>
      <c r="AG127" s="130">
        <v>62</v>
      </c>
      <c r="AH127" s="130">
        <v>68</v>
      </c>
      <c r="AI127" s="131">
        <f t="shared" ref="AI127:AI158" si="60">77-S127</f>
        <v>39</v>
      </c>
      <c r="AJ127" s="132">
        <v>0.14285714285714285</v>
      </c>
      <c r="AK127" s="132"/>
      <c r="AL127" s="128">
        <v>8</v>
      </c>
      <c r="AM127" s="128">
        <v>988.02</v>
      </c>
      <c r="AN127" s="128">
        <v>4.82</v>
      </c>
      <c r="AO127" s="129">
        <v>6.0299999999999994</v>
      </c>
      <c r="AP127" s="128">
        <v>10.85</v>
      </c>
      <c r="AQ127" s="128">
        <v>8</v>
      </c>
      <c r="AR127" s="133">
        <v>7</v>
      </c>
      <c r="AS127" s="133">
        <v>2.66</v>
      </c>
      <c r="AT127" s="128">
        <v>59</v>
      </c>
      <c r="AU127" s="128">
        <v>1.5499999999999998</v>
      </c>
      <c r="AV127" s="132">
        <v>0.14285714285714285</v>
      </c>
      <c r="AW127" s="134">
        <f>AVERAGE(AP127:AP141)</f>
        <v>13.173999999999999</v>
      </c>
      <c r="AX127" s="134">
        <f>STDEV(AP127:AP141)</f>
        <v>5.6249327615028921</v>
      </c>
      <c r="AY127" s="134">
        <f>AW127+1.5*AX127</f>
        <v>21.611399142254339</v>
      </c>
      <c r="AZ127" s="134">
        <f>AW127-1.5*AX127</f>
        <v>4.7366008577456604</v>
      </c>
    </row>
    <row r="128" spans="1:52" x14ac:dyDescent="0.25">
      <c r="A128" s="128">
        <v>9001</v>
      </c>
      <c r="B128" s="135" t="s">
        <v>23</v>
      </c>
      <c r="C128" s="128" t="s">
        <v>32</v>
      </c>
      <c r="D128" s="142">
        <v>43640</v>
      </c>
      <c r="E128" s="130">
        <v>2</v>
      </c>
      <c r="F128" s="130">
        <v>4</v>
      </c>
      <c r="G128" s="130">
        <v>11</v>
      </c>
      <c r="H128" s="130">
        <v>18</v>
      </c>
      <c r="I128" s="130">
        <v>22</v>
      </c>
      <c r="J128" s="130">
        <v>24</v>
      </c>
      <c r="K128" s="130">
        <v>28</v>
      </c>
      <c r="L128" s="130">
        <v>32</v>
      </c>
      <c r="M128" s="130">
        <v>33</v>
      </c>
      <c r="N128" s="130">
        <v>48</v>
      </c>
      <c r="O128" s="130">
        <v>50</v>
      </c>
      <c r="P128" s="130"/>
      <c r="Q128" s="130"/>
      <c r="R128" s="130"/>
      <c r="S128" s="130">
        <v>36</v>
      </c>
      <c r="T128" s="130"/>
      <c r="U128" s="130">
        <v>37</v>
      </c>
      <c r="V128" s="130">
        <v>39</v>
      </c>
      <c r="W128" s="130">
        <v>42</v>
      </c>
      <c r="X128" s="130">
        <v>46</v>
      </c>
      <c r="Y128" s="130"/>
      <c r="Z128" s="130"/>
      <c r="AA128" s="130">
        <v>39</v>
      </c>
      <c r="AB128" s="130">
        <v>44</v>
      </c>
      <c r="AC128" s="130"/>
      <c r="AD128" s="130">
        <v>47</v>
      </c>
      <c r="AE128" s="130">
        <v>48</v>
      </c>
      <c r="AF128" s="130">
        <v>9</v>
      </c>
      <c r="AG128" s="130">
        <v>59</v>
      </c>
      <c r="AH128" s="130">
        <v>68</v>
      </c>
      <c r="AI128" s="131">
        <f t="shared" si="60"/>
        <v>41</v>
      </c>
      <c r="AJ128" s="132">
        <v>0.28767123287671231</v>
      </c>
      <c r="AK128" s="132"/>
      <c r="AL128" s="128">
        <v>9</v>
      </c>
      <c r="AM128" s="128">
        <v>1014.93</v>
      </c>
      <c r="AN128" s="128">
        <v>5.78</v>
      </c>
      <c r="AO128" s="129">
        <v>6.63</v>
      </c>
      <c r="AP128" s="128">
        <v>12.41</v>
      </c>
      <c r="AQ128" s="128">
        <v>18</v>
      </c>
      <c r="AR128" s="133">
        <v>12</v>
      </c>
      <c r="AS128" s="133">
        <v>4.8499999999999996</v>
      </c>
      <c r="AT128" s="128">
        <v>112</v>
      </c>
      <c r="AU128" s="128">
        <v>3.57</v>
      </c>
      <c r="AV128" s="132">
        <v>0.28767123287671231</v>
      </c>
      <c r="AW128" s="136"/>
      <c r="AX128" s="136"/>
      <c r="AY128" s="136"/>
      <c r="AZ128" s="136"/>
    </row>
    <row r="129" spans="1:52" x14ac:dyDescent="0.25">
      <c r="A129" s="128">
        <v>9001</v>
      </c>
      <c r="B129" s="129" t="s">
        <v>23</v>
      </c>
      <c r="C129" s="128" t="s">
        <v>33</v>
      </c>
      <c r="D129" s="142">
        <v>43640</v>
      </c>
      <c r="E129" s="130">
        <v>2</v>
      </c>
      <c r="F129" s="130">
        <v>4</v>
      </c>
      <c r="G129" s="130">
        <v>11</v>
      </c>
      <c r="H129" s="130">
        <v>18</v>
      </c>
      <c r="I129" s="130">
        <v>20</v>
      </c>
      <c r="J129" s="130">
        <v>24</v>
      </c>
      <c r="K129" s="130">
        <v>28</v>
      </c>
      <c r="L129" s="130">
        <v>31</v>
      </c>
      <c r="M129" s="130"/>
      <c r="N129" s="130">
        <v>50</v>
      </c>
      <c r="O129" s="130"/>
      <c r="P129" s="130"/>
      <c r="Q129" s="130"/>
      <c r="R129" s="130"/>
      <c r="S129" s="130">
        <v>34</v>
      </c>
      <c r="T129" s="130"/>
      <c r="U129" s="130">
        <v>37</v>
      </c>
      <c r="V129" s="130">
        <v>42</v>
      </c>
      <c r="W129" s="130">
        <v>46</v>
      </c>
      <c r="X129" s="130"/>
      <c r="Y129" s="130"/>
      <c r="Z129" s="130"/>
      <c r="AA129" s="130">
        <v>39</v>
      </c>
      <c r="AB129" s="130">
        <v>42</v>
      </c>
      <c r="AC129" s="130">
        <v>44</v>
      </c>
      <c r="AD129" s="130">
        <v>45</v>
      </c>
      <c r="AE129" s="130">
        <v>46</v>
      </c>
      <c r="AF129" s="130">
        <v>8</v>
      </c>
      <c r="AG129" s="130">
        <v>58</v>
      </c>
      <c r="AH129" s="130">
        <v>68</v>
      </c>
      <c r="AI129" s="131">
        <f t="shared" si="60"/>
        <v>43</v>
      </c>
      <c r="AJ129" s="132">
        <v>0.58036573628488919</v>
      </c>
      <c r="AK129" s="132"/>
      <c r="AL129" s="128">
        <v>4</v>
      </c>
      <c r="AM129" s="128">
        <v>594.22</v>
      </c>
      <c r="AN129" s="128">
        <v>3.46</v>
      </c>
      <c r="AO129" s="129">
        <v>6.9300000000000006</v>
      </c>
      <c r="AP129" s="128">
        <v>10.39</v>
      </c>
      <c r="AQ129" s="128">
        <v>15</v>
      </c>
      <c r="AR129" s="133">
        <v>15</v>
      </c>
      <c r="AS129" s="133">
        <v>7.96</v>
      </c>
      <c r="AT129" s="128">
        <v>159</v>
      </c>
      <c r="AU129" s="128">
        <v>6.0299999999999994</v>
      </c>
      <c r="AV129" s="132">
        <v>0.58036573628488919</v>
      </c>
      <c r="AW129" s="136"/>
      <c r="AX129" s="136"/>
      <c r="AY129" s="136"/>
      <c r="AZ129" s="136"/>
    </row>
    <row r="130" spans="1:52" x14ac:dyDescent="0.25">
      <c r="A130" s="128">
        <v>9001</v>
      </c>
      <c r="B130" s="129" t="s">
        <v>23</v>
      </c>
      <c r="C130" s="128" t="s">
        <v>34</v>
      </c>
      <c r="D130" s="142">
        <v>43640</v>
      </c>
      <c r="E130" s="130">
        <v>2</v>
      </c>
      <c r="F130" s="130">
        <v>4</v>
      </c>
      <c r="G130" s="130">
        <v>11</v>
      </c>
      <c r="H130" s="130">
        <v>14</v>
      </c>
      <c r="I130" s="130">
        <v>18</v>
      </c>
      <c r="J130" s="130">
        <v>22</v>
      </c>
      <c r="K130" s="130">
        <v>24</v>
      </c>
      <c r="L130" s="130">
        <v>28</v>
      </c>
      <c r="M130" s="130">
        <v>31</v>
      </c>
      <c r="N130" s="130">
        <v>33</v>
      </c>
      <c r="O130" s="130">
        <v>37</v>
      </c>
      <c r="P130" s="130">
        <v>48</v>
      </c>
      <c r="Q130" s="130"/>
      <c r="R130" s="130"/>
      <c r="S130" s="130">
        <v>34</v>
      </c>
      <c r="T130" s="130"/>
      <c r="U130" s="130"/>
      <c r="V130" s="130">
        <v>39</v>
      </c>
      <c r="W130" s="130">
        <v>37</v>
      </c>
      <c r="X130" s="130">
        <v>46</v>
      </c>
      <c r="Y130" s="130"/>
      <c r="Z130" s="130"/>
      <c r="AA130" s="130"/>
      <c r="AB130" s="130">
        <v>39</v>
      </c>
      <c r="AC130" s="130">
        <v>44</v>
      </c>
      <c r="AD130" s="130">
        <v>45</v>
      </c>
      <c r="AE130" s="130">
        <v>46</v>
      </c>
      <c r="AF130" s="130">
        <v>10</v>
      </c>
      <c r="AG130" s="130">
        <v>56</v>
      </c>
      <c r="AH130" s="130">
        <v>68</v>
      </c>
      <c r="AI130" s="131">
        <f t="shared" si="60"/>
        <v>43</v>
      </c>
      <c r="AJ130" s="132">
        <v>0.282600664942741</v>
      </c>
      <c r="AK130" s="132"/>
      <c r="AL130" s="128">
        <v>7</v>
      </c>
      <c r="AM130" s="128">
        <v>1832.64</v>
      </c>
      <c r="AN130" s="128">
        <v>12.11</v>
      </c>
      <c r="AO130" s="129">
        <v>14.96</v>
      </c>
      <c r="AP130" s="137">
        <v>27.07</v>
      </c>
      <c r="AQ130" s="128">
        <v>21</v>
      </c>
      <c r="AR130" s="133">
        <v>21</v>
      </c>
      <c r="AS130" s="133">
        <v>10.7</v>
      </c>
      <c r="AT130" s="128">
        <v>204</v>
      </c>
      <c r="AU130" s="128">
        <v>7.6499999999999995</v>
      </c>
      <c r="AV130" s="132">
        <v>0.282600664942741</v>
      </c>
      <c r="AW130" s="134"/>
      <c r="AX130" s="134"/>
      <c r="AY130" s="134"/>
      <c r="AZ130" s="134"/>
    </row>
    <row r="131" spans="1:52" x14ac:dyDescent="0.25">
      <c r="A131" s="128">
        <v>9001</v>
      </c>
      <c r="B131" s="129" t="s">
        <v>23</v>
      </c>
      <c r="C131" s="128" t="s">
        <v>35</v>
      </c>
      <c r="D131" s="142">
        <v>43640</v>
      </c>
      <c r="E131" s="130">
        <v>2</v>
      </c>
      <c r="F131" s="130">
        <v>4</v>
      </c>
      <c r="G131" s="130">
        <v>11</v>
      </c>
      <c r="H131" s="130">
        <v>18</v>
      </c>
      <c r="I131" s="130">
        <v>20</v>
      </c>
      <c r="J131" s="130">
        <v>24</v>
      </c>
      <c r="K131" s="130">
        <v>28</v>
      </c>
      <c r="L131" s="130">
        <v>31</v>
      </c>
      <c r="M131" s="130">
        <v>33</v>
      </c>
      <c r="N131" s="130">
        <v>48</v>
      </c>
      <c r="O131" s="130">
        <v>50</v>
      </c>
      <c r="P131" s="130"/>
      <c r="Q131" s="130"/>
      <c r="R131" s="130"/>
      <c r="S131" s="130">
        <v>35</v>
      </c>
      <c r="T131" s="130"/>
      <c r="U131" s="130">
        <v>37</v>
      </c>
      <c r="V131" s="130">
        <v>39</v>
      </c>
      <c r="W131" s="130">
        <v>42</v>
      </c>
      <c r="X131" s="130">
        <v>46</v>
      </c>
      <c r="Y131" s="130"/>
      <c r="Z131" s="130"/>
      <c r="AA131" s="130">
        <v>39</v>
      </c>
      <c r="AB131" s="130">
        <v>44</v>
      </c>
      <c r="AC131" s="130">
        <v>45</v>
      </c>
      <c r="AD131" s="130">
        <v>45</v>
      </c>
      <c r="AE131" s="130">
        <v>46</v>
      </c>
      <c r="AF131" s="130">
        <v>9</v>
      </c>
      <c r="AG131" s="130">
        <v>59</v>
      </c>
      <c r="AH131" s="130">
        <v>68</v>
      </c>
      <c r="AI131" s="131">
        <f t="shared" si="60"/>
        <v>42</v>
      </c>
      <c r="AJ131" s="132">
        <v>0.38461538461538458</v>
      </c>
      <c r="AK131" s="132"/>
      <c r="AL131" s="128">
        <v>6</v>
      </c>
      <c r="AM131" s="128">
        <v>987.11</v>
      </c>
      <c r="AN131" s="128">
        <v>5.33</v>
      </c>
      <c r="AO131" s="129">
        <v>7.8000000000000007</v>
      </c>
      <c r="AP131" s="128">
        <v>13.13</v>
      </c>
      <c r="AQ131" s="128">
        <v>16</v>
      </c>
      <c r="AR131" s="133">
        <v>15</v>
      </c>
      <c r="AS131" s="133">
        <v>6.66</v>
      </c>
      <c r="AT131" s="128">
        <v>139</v>
      </c>
      <c r="AU131" s="128">
        <v>5.05</v>
      </c>
      <c r="AV131" s="132">
        <v>0.38461538461538458</v>
      </c>
      <c r="AW131" s="136"/>
      <c r="AX131" s="136"/>
      <c r="AY131" s="136"/>
      <c r="AZ131" s="136"/>
    </row>
    <row r="132" spans="1:52" x14ac:dyDescent="0.25">
      <c r="A132" s="128">
        <v>9008</v>
      </c>
      <c r="B132" s="129" t="s">
        <v>23</v>
      </c>
      <c r="C132" s="128" t="s">
        <v>31</v>
      </c>
      <c r="D132" s="142">
        <v>43640</v>
      </c>
      <c r="E132" s="130">
        <v>2</v>
      </c>
      <c r="F132" s="130">
        <v>4</v>
      </c>
      <c r="G132" s="130">
        <v>11</v>
      </c>
      <c r="H132" s="130">
        <v>18</v>
      </c>
      <c r="I132" s="130">
        <v>19</v>
      </c>
      <c r="J132" s="130">
        <v>24</v>
      </c>
      <c r="K132" s="130">
        <v>28</v>
      </c>
      <c r="L132" s="130">
        <v>33</v>
      </c>
      <c r="M132" s="130">
        <v>37</v>
      </c>
      <c r="N132" s="130">
        <v>46</v>
      </c>
      <c r="O132" s="130">
        <v>48</v>
      </c>
      <c r="P132" s="130"/>
      <c r="Q132" s="130"/>
      <c r="R132" s="130"/>
      <c r="S132" s="130">
        <v>36</v>
      </c>
      <c r="T132" s="130">
        <v>37</v>
      </c>
      <c r="U132" s="130"/>
      <c r="V132" s="130">
        <v>39</v>
      </c>
      <c r="W132" s="130">
        <v>46</v>
      </c>
      <c r="X132" s="130"/>
      <c r="Y132" s="130"/>
      <c r="Z132" s="130"/>
      <c r="AA132" s="130">
        <v>39</v>
      </c>
      <c r="AB132" s="130">
        <v>42</v>
      </c>
      <c r="AC132" s="130">
        <v>44</v>
      </c>
      <c r="AD132" s="130">
        <v>45</v>
      </c>
      <c r="AE132" s="130">
        <v>46</v>
      </c>
      <c r="AF132" s="130">
        <v>9</v>
      </c>
      <c r="AG132" s="130">
        <v>59</v>
      </c>
      <c r="AH132" s="130">
        <v>71</v>
      </c>
      <c r="AI132" s="131">
        <f t="shared" si="60"/>
        <v>41</v>
      </c>
      <c r="AJ132" s="132">
        <v>0.23963457484188336</v>
      </c>
      <c r="AK132" s="132"/>
      <c r="AL132" s="128">
        <v>4</v>
      </c>
      <c r="AM132" s="128">
        <v>835.3</v>
      </c>
      <c r="AN132" s="128">
        <v>5.17</v>
      </c>
      <c r="AO132" s="129">
        <v>9.06</v>
      </c>
      <c r="AP132" s="128">
        <v>14.23</v>
      </c>
      <c r="AQ132" s="128">
        <v>12</v>
      </c>
      <c r="AR132" s="133">
        <v>12</v>
      </c>
      <c r="AS132" s="133">
        <v>4.6900000000000004</v>
      </c>
      <c r="AT132" s="128">
        <v>100</v>
      </c>
      <c r="AU132" s="128">
        <v>3.41</v>
      </c>
      <c r="AV132" s="132">
        <v>0.23963457484188336</v>
      </c>
      <c r="AW132" s="136"/>
      <c r="AX132" s="136"/>
      <c r="AY132" s="136"/>
      <c r="AZ132" s="136"/>
    </row>
    <row r="133" spans="1:52" x14ac:dyDescent="0.25">
      <c r="A133" s="128">
        <v>9008</v>
      </c>
      <c r="B133" s="129" t="s">
        <v>23</v>
      </c>
      <c r="C133" s="128" t="s">
        <v>32</v>
      </c>
      <c r="D133" s="142">
        <v>43640</v>
      </c>
      <c r="E133" s="130">
        <v>2</v>
      </c>
      <c r="F133" s="130">
        <v>4</v>
      </c>
      <c r="G133" s="130">
        <v>11</v>
      </c>
      <c r="H133" s="130">
        <v>18</v>
      </c>
      <c r="I133" s="130">
        <v>19</v>
      </c>
      <c r="J133" s="130">
        <v>24</v>
      </c>
      <c r="K133" s="130">
        <v>28</v>
      </c>
      <c r="L133" s="130">
        <v>31</v>
      </c>
      <c r="M133" s="130">
        <v>37</v>
      </c>
      <c r="N133" s="130">
        <v>46</v>
      </c>
      <c r="O133" s="130">
        <v>48</v>
      </c>
      <c r="P133" s="130"/>
      <c r="Q133" s="130"/>
      <c r="R133" s="130"/>
      <c r="S133" s="130">
        <v>37</v>
      </c>
      <c r="T133" s="130"/>
      <c r="U133" s="130">
        <v>37</v>
      </c>
      <c r="V133" s="130">
        <v>42</v>
      </c>
      <c r="W133" s="130">
        <v>46</v>
      </c>
      <c r="X133" s="130"/>
      <c r="Y133" s="130"/>
      <c r="Z133" s="130"/>
      <c r="AA133" s="130"/>
      <c r="AB133" s="130">
        <v>39</v>
      </c>
      <c r="AC133" s="130">
        <v>42</v>
      </c>
      <c r="AD133" s="130">
        <v>43</v>
      </c>
      <c r="AE133" s="130">
        <v>44</v>
      </c>
      <c r="AF133" s="130">
        <v>9</v>
      </c>
      <c r="AG133" s="130">
        <v>60</v>
      </c>
      <c r="AH133" s="130">
        <v>63</v>
      </c>
      <c r="AI133" s="131">
        <f t="shared" si="60"/>
        <v>40</v>
      </c>
      <c r="AJ133" s="132">
        <v>0.15981735159817351</v>
      </c>
      <c r="AK133" s="132"/>
      <c r="AL133" s="128">
        <v>6</v>
      </c>
      <c r="AM133" s="128">
        <v>909.41</v>
      </c>
      <c r="AN133" s="128">
        <v>5.64</v>
      </c>
      <c r="AO133" s="129">
        <v>7.5000000000000009</v>
      </c>
      <c r="AP133" s="128">
        <v>13.14</v>
      </c>
      <c r="AQ133" s="128">
        <v>16</v>
      </c>
      <c r="AR133" s="133">
        <v>5</v>
      </c>
      <c r="AS133" s="133">
        <v>2.8</v>
      </c>
      <c r="AT133" s="128">
        <v>57</v>
      </c>
      <c r="AU133" s="128">
        <v>2.1</v>
      </c>
      <c r="AV133" s="132">
        <v>0.15981735159817351</v>
      </c>
      <c r="AW133" s="138"/>
      <c r="AX133" s="138"/>
      <c r="AY133" s="138"/>
      <c r="AZ133" s="138"/>
    </row>
    <row r="134" spans="1:52" x14ac:dyDescent="0.25">
      <c r="A134" s="128">
        <v>9008</v>
      </c>
      <c r="B134" s="129" t="s">
        <v>23</v>
      </c>
      <c r="C134" s="128" t="s">
        <v>33</v>
      </c>
      <c r="D134" s="142">
        <v>43640</v>
      </c>
      <c r="E134" s="130">
        <v>2</v>
      </c>
      <c r="F134" s="130">
        <v>4</v>
      </c>
      <c r="G134" s="130">
        <v>11</v>
      </c>
      <c r="H134" s="130">
        <v>18</v>
      </c>
      <c r="I134" s="130">
        <v>20</v>
      </c>
      <c r="J134" s="130">
        <v>22</v>
      </c>
      <c r="K134" s="130">
        <v>28</v>
      </c>
      <c r="L134" s="130">
        <v>31</v>
      </c>
      <c r="M134" s="130">
        <v>33</v>
      </c>
      <c r="N134" s="130">
        <v>35</v>
      </c>
      <c r="O134" s="130">
        <v>37</v>
      </c>
      <c r="P134" s="130">
        <v>42</v>
      </c>
      <c r="Q134" s="130"/>
      <c r="R134" s="130"/>
      <c r="S134" s="130">
        <v>35</v>
      </c>
      <c r="T134" s="130">
        <v>37</v>
      </c>
      <c r="U134" s="130">
        <v>39</v>
      </c>
      <c r="V134" s="130">
        <v>42</v>
      </c>
      <c r="W134" s="130">
        <v>46</v>
      </c>
      <c r="X134" s="130"/>
      <c r="Y134" s="130"/>
      <c r="Z134" s="130"/>
      <c r="AA134" s="130">
        <v>39</v>
      </c>
      <c r="AB134" s="130">
        <v>42</v>
      </c>
      <c r="AC134" s="130">
        <v>44</v>
      </c>
      <c r="AD134" s="130">
        <v>45</v>
      </c>
      <c r="AE134" s="130">
        <v>46</v>
      </c>
      <c r="AF134" s="130">
        <v>10</v>
      </c>
      <c r="AG134" s="130">
        <v>58</v>
      </c>
      <c r="AH134" s="130">
        <v>63</v>
      </c>
      <c r="AI134" s="131">
        <f t="shared" si="60"/>
        <v>42</v>
      </c>
      <c r="AJ134" s="132">
        <v>0.33877551020408164</v>
      </c>
      <c r="AK134" s="132"/>
      <c r="AL134" s="128">
        <v>5</v>
      </c>
      <c r="AM134" s="128">
        <v>919.04</v>
      </c>
      <c r="AN134" s="128">
        <v>4.54</v>
      </c>
      <c r="AO134" s="129">
        <v>7.71</v>
      </c>
      <c r="AP134" s="128">
        <v>12.25</v>
      </c>
      <c r="AQ134" s="128">
        <v>6</v>
      </c>
      <c r="AR134" s="133">
        <v>14</v>
      </c>
      <c r="AS134" s="133">
        <v>5.8999999999999995</v>
      </c>
      <c r="AT134" s="128">
        <v>117</v>
      </c>
      <c r="AU134" s="128">
        <v>4.1500000000000004</v>
      </c>
      <c r="AV134" s="132">
        <v>0.33877551020408164</v>
      </c>
      <c r="AW134" s="138"/>
      <c r="AX134" s="138"/>
      <c r="AY134" s="138"/>
      <c r="AZ134" s="138"/>
    </row>
    <row r="135" spans="1:52" x14ac:dyDescent="0.25">
      <c r="A135" s="128">
        <v>9008</v>
      </c>
      <c r="B135" s="129" t="s">
        <v>23</v>
      </c>
      <c r="C135" s="128" t="s">
        <v>34</v>
      </c>
      <c r="D135" s="142">
        <v>43640</v>
      </c>
      <c r="E135" s="130">
        <v>2</v>
      </c>
      <c r="F135" s="130">
        <v>4</v>
      </c>
      <c r="G135" s="130">
        <v>11</v>
      </c>
      <c r="H135" s="130">
        <v>18</v>
      </c>
      <c r="I135" s="130">
        <v>22</v>
      </c>
      <c r="J135" s="130">
        <v>26</v>
      </c>
      <c r="K135" s="130">
        <v>28</v>
      </c>
      <c r="L135" s="130">
        <v>33</v>
      </c>
      <c r="M135" s="130">
        <v>37</v>
      </c>
      <c r="N135" s="130">
        <v>46</v>
      </c>
      <c r="O135" s="130">
        <v>48</v>
      </c>
      <c r="P135" s="130"/>
      <c r="Q135" s="130"/>
      <c r="R135" s="130"/>
      <c r="S135" s="130">
        <v>38</v>
      </c>
      <c r="T135" s="130">
        <v>37</v>
      </c>
      <c r="U135" s="130"/>
      <c r="V135" s="130">
        <v>39</v>
      </c>
      <c r="W135" s="130">
        <v>46</v>
      </c>
      <c r="X135" s="130">
        <v>46</v>
      </c>
      <c r="Y135" s="130"/>
      <c r="Z135" s="130"/>
      <c r="AA135" s="130"/>
      <c r="AB135" s="130">
        <v>42</v>
      </c>
      <c r="AC135" s="130">
        <v>44</v>
      </c>
      <c r="AD135" s="130">
        <v>47</v>
      </c>
      <c r="AE135" s="130">
        <v>48</v>
      </c>
      <c r="AF135" s="130">
        <v>9</v>
      </c>
      <c r="AG135" s="130">
        <v>61</v>
      </c>
      <c r="AH135" s="130">
        <v>71</v>
      </c>
      <c r="AI135" s="131">
        <f t="shared" si="60"/>
        <v>39</v>
      </c>
      <c r="AJ135" s="132">
        <v>0.51208014142604596</v>
      </c>
      <c r="AK135" s="132"/>
      <c r="AL135" s="128">
        <v>7</v>
      </c>
      <c r="AM135" s="128">
        <v>123.018</v>
      </c>
      <c r="AN135" s="128">
        <v>8.41</v>
      </c>
      <c r="AO135" s="129">
        <v>8.5599999999999987</v>
      </c>
      <c r="AP135" s="128">
        <v>16.97</v>
      </c>
      <c r="AQ135" s="128">
        <v>33</v>
      </c>
      <c r="AR135" s="133">
        <v>26</v>
      </c>
      <c r="AS135" s="133">
        <v>11.739999999999998</v>
      </c>
      <c r="AT135" s="128">
        <v>234</v>
      </c>
      <c r="AU135" s="128">
        <v>8.69</v>
      </c>
      <c r="AV135" s="132">
        <v>0.51208014142604596</v>
      </c>
      <c r="AW135" s="138"/>
      <c r="AX135" s="138"/>
      <c r="AY135" s="138"/>
      <c r="AZ135" s="138"/>
    </row>
    <row r="136" spans="1:52" x14ac:dyDescent="0.25">
      <c r="A136" s="128">
        <v>9008</v>
      </c>
      <c r="B136" s="129" t="s">
        <v>23</v>
      </c>
      <c r="C136" s="128" t="s">
        <v>35</v>
      </c>
      <c r="D136" s="142">
        <v>43640</v>
      </c>
      <c r="E136" s="130">
        <v>2</v>
      </c>
      <c r="F136" s="130">
        <v>4</v>
      </c>
      <c r="G136" s="130">
        <v>11</v>
      </c>
      <c r="H136" s="130">
        <v>18</v>
      </c>
      <c r="I136" s="130">
        <v>20</v>
      </c>
      <c r="J136" s="130">
        <v>24</v>
      </c>
      <c r="K136" s="130">
        <v>28</v>
      </c>
      <c r="L136" s="130">
        <v>31</v>
      </c>
      <c r="M136" s="130">
        <v>37</v>
      </c>
      <c r="N136" s="130">
        <v>39</v>
      </c>
      <c r="O136" s="130">
        <v>42</v>
      </c>
      <c r="P136" s="130"/>
      <c r="Q136" s="130"/>
      <c r="R136" s="130"/>
      <c r="S136" s="130">
        <v>38</v>
      </c>
      <c r="T136" s="130">
        <v>37</v>
      </c>
      <c r="U136" s="130"/>
      <c r="V136" s="130">
        <v>42</v>
      </c>
      <c r="W136" s="130">
        <v>39</v>
      </c>
      <c r="X136" s="130"/>
      <c r="Y136" s="130"/>
      <c r="Z136" s="130"/>
      <c r="AA136" s="130">
        <v>39</v>
      </c>
      <c r="AB136" s="130">
        <v>42</v>
      </c>
      <c r="AC136" s="130">
        <v>42</v>
      </c>
      <c r="AD136" s="130">
        <v>43</v>
      </c>
      <c r="AE136" s="130">
        <v>44</v>
      </c>
      <c r="AF136" s="130">
        <v>9</v>
      </c>
      <c r="AG136" s="130">
        <v>58</v>
      </c>
      <c r="AH136" s="130">
        <v>63</v>
      </c>
      <c r="AI136" s="131">
        <f t="shared" si="60"/>
        <v>39</v>
      </c>
      <c r="AJ136" s="132">
        <v>0.32048192771084338</v>
      </c>
      <c r="AK136" s="132"/>
      <c r="AL136" s="128">
        <v>7</v>
      </c>
      <c r="AM136" s="128">
        <v>1026.03</v>
      </c>
      <c r="AN136" s="128">
        <v>5.72</v>
      </c>
      <c r="AO136" s="129">
        <v>6.7299999999999995</v>
      </c>
      <c r="AP136" s="128">
        <v>12.45</v>
      </c>
      <c r="AQ136" s="128">
        <v>22</v>
      </c>
      <c r="AR136" s="133">
        <v>12</v>
      </c>
      <c r="AS136" s="133">
        <v>5.4300000000000006</v>
      </c>
      <c r="AT136" s="128">
        <v>104</v>
      </c>
      <c r="AU136" s="128">
        <v>3.99</v>
      </c>
      <c r="AV136" s="132">
        <v>0.32048192771084338</v>
      </c>
      <c r="AW136" s="138"/>
      <c r="AX136" s="138"/>
      <c r="AY136" s="138"/>
      <c r="AZ136" s="138"/>
    </row>
    <row r="137" spans="1:52" x14ac:dyDescent="0.25">
      <c r="A137" s="128">
        <v>9010</v>
      </c>
      <c r="B137" s="129" t="s">
        <v>23</v>
      </c>
      <c r="C137" s="128" t="s">
        <v>31</v>
      </c>
      <c r="D137" s="142">
        <v>43640</v>
      </c>
      <c r="E137" s="130">
        <v>2</v>
      </c>
      <c r="F137" s="130">
        <v>4</v>
      </c>
      <c r="G137" s="130">
        <v>11</v>
      </c>
      <c r="H137" s="130">
        <v>18</v>
      </c>
      <c r="I137" s="130">
        <v>19</v>
      </c>
      <c r="J137" s="130">
        <v>22</v>
      </c>
      <c r="K137" s="130">
        <v>28</v>
      </c>
      <c r="L137" s="130">
        <v>30</v>
      </c>
      <c r="M137" s="130">
        <v>31</v>
      </c>
      <c r="N137" s="130">
        <v>33</v>
      </c>
      <c r="O137" s="130">
        <v>39</v>
      </c>
      <c r="P137" s="130"/>
      <c r="Q137" s="130"/>
      <c r="R137" s="130"/>
      <c r="S137" s="130">
        <v>34</v>
      </c>
      <c r="T137" s="130"/>
      <c r="U137" s="130">
        <v>37</v>
      </c>
      <c r="V137" s="130">
        <v>39</v>
      </c>
      <c r="W137" s="130">
        <v>42</v>
      </c>
      <c r="X137" s="130"/>
      <c r="Y137" s="130"/>
      <c r="Z137" s="130"/>
      <c r="AA137" s="130"/>
      <c r="AB137" s="130">
        <v>39</v>
      </c>
      <c r="AC137" s="130">
        <v>42</v>
      </c>
      <c r="AD137" s="130">
        <v>43</v>
      </c>
      <c r="AE137" s="130">
        <v>44</v>
      </c>
      <c r="AF137" s="130">
        <v>9</v>
      </c>
      <c r="AG137" s="130">
        <v>56</v>
      </c>
      <c r="AH137" s="130">
        <v>63</v>
      </c>
      <c r="AI137" s="131">
        <f t="shared" si="60"/>
        <v>43</v>
      </c>
      <c r="AJ137" s="132">
        <v>0.25524475524475526</v>
      </c>
      <c r="AK137" s="132"/>
      <c r="AL137" s="128">
        <v>5</v>
      </c>
      <c r="AM137" s="128">
        <v>338.64</v>
      </c>
      <c r="AN137" s="128">
        <v>1.18</v>
      </c>
      <c r="AO137" s="129">
        <v>1.68</v>
      </c>
      <c r="AP137" s="137">
        <v>2.86</v>
      </c>
      <c r="AQ137" s="128">
        <v>18</v>
      </c>
      <c r="AR137" s="133">
        <v>3</v>
      </c>
      <c r="AS137" s="133">
        <v>0.63</v>
      </c>
      <c r="AT137" s="128">
        <v>13</v>
      </c>
      <c r="AU137" s="128">
        <v>0.73</v>
      </c>
      <c r="AV137" s="132">
        <v>0.25524475524475526</v>
      </c>
      <c r="AW137" s="138"/>
      <c r="AX137" s="138"/>
      <c r="AY137" s="138"/>
      <c r="AZ137" s="138"/>
    </row>
    <row r="138" spans="1:52" x14ac:dyDescent="0.25">
      <c r="A138" s="128">
        <v>9010</v>
      </c>
      <c r="B138" s="129" t="s">
        <v>23</v>
      </c>
      <c r="C138" s="128" t="s">
        <v>32</v>
      </c>
      <c r="D138" s="142">
        <v>43640</v>
      </c>
      <c r="E138" s="130">
        <v>2</v>
      </c>
      <c r="F138" s="130">
        <v>4</v>
      </c>
      <c r="G138" s="130">
        <v>11</v>
      </c>
      <c r="H138" s="130">
        <v>18</v>
      </c>
      <c r="I138" s="130">
        <v>19</v>
      </c>
      <c r="J138" s="130">
        <v>22</v>
      </c>
      <c r="K138" s="130">
        <v>26</v>
      </c>
      <c r="L138" s="130">
        <v>31</v>
      </c>
      <c r="M138" s="130">
        <v>32</v>
      </c>
      <c r="N138" s="130">
        <v>33</v>
      </c>
      <c r="O138" s="130"/>
      <c r="P138" s="130"/>
      <c r="Q138" s="130"/>
      <c r="R138" s="130"/>
      <c r="S138" s="130">
        <v>34</v>
      </c>
      <c r="T138" s="130">
        <v>37</v>
      </c>
      <c r="U138" s="130">
        <v>39</v>
      </c>
      <c r="V138" s="130">
        <v>42</v>
      </c>
      <c r="W138" s="130">
        <v>46</v>
      </c>
      <c r="X138" s="130"/>
      <c r="Y138" s="130"/>
      <c r="Z138" s="130"/>
      <c r="AA138" s="130"/>
      <c r="AB138" s="130">
        <v>37</v>
      </c>
      <c r="AC138" s="130"/>
      <c r="AD138" s="130">
        <v>43</v>
      </c>
      <c r="AE138" s="130">
        <v>44</v>
      </c>
      <c r="AF138" s="130">
        <v>8</v>
      </c>
      <c r="AG138" s="130">
        <v>55</v>
      </c>
      <c r="AH138" s="130">
        <v>63</v>
      </c>
      <c r="AI138" s="131">
        <f t="shared" si="60"/>
        <v>43</v>
      </c>
      <c r="AJ138" s="132">
        <v>0.65062111801242239</v>
      </c>
      <c r="AK138" s="132"/>
      <c r="AL138" s="128">
        <v>4</v>
      </c>
      <c r="AM138" s="128">
        <v>303.48</v>
      </c>
      <c r="AN138" s="128">
        <v>1.48</v>
      </c>
      <c r="AO138" s="129">
        <v>4.9600000000000009</v>
      </c>
      <c r="AP138" s="128">
        <v>6.44</v>
      </c>
      <c r="AQ138" s="128">
        <v>18</v>
      </c>
      <c r="AR138" s="133">
        <v>15</v>
      </c>
      <c r="AS138" s="133">
        <v>5.68</v>
      </c>
      <c r="AT138" s="128">
        <v>132</v>
      </c>
      <c r="AU138" s="128">
        <v>4.1900000000000004</v>
      </c>
      <c r="AV138" s="132">
        <v>0.65062111801242239</v>
      </c>
      <c r="AW138" s="138"/>
      <c r="AX138" s="138"/>
      <c r="AY138" s="138"/>
      <c r="AZ138" s="138"/>
    </row>
    <row r="139" spans="1:52" x14ac:dyDescent="0.25">
      <c r="A139" s="128">
        <v>9010</v>
      </c>
      <c r="B139" s="129" t="s">
        <v>23</v>
      </c>
      <c r="C139" s="128" t="s">
        <v>33</v>
      </c>
      <c r="D139" s="142">
        <v>43640</v>
      </c>
      <c r="E139" s="130">
        <v>2</v>
      </c>
      <c r="F139" s="130">
        <v>4</v>
      </c>
      <c r="G139" s="130">
        <v>11</v>
      </c>
      <c r="H139" s="130">
        <v>18</v>
      </c>
      <c r="I139" s="130">
        <v>20</v>
      </c>
      <c r="J139" s="130">
        <v>24</v>
      </c>
      <c r="K139" s="130">
        <v>28</v>
      </c>
      <c r="L139" s="130">
        <v>33</v>
      </c>
      <c r="M139" s="130">
        <v>42</v>
      </c>
      <c r="N139" s="130"/>
      <c r="O139" s="130"/>
      <c r="P139" s="130"/>
      <c r="Q139" s="130"/>
      <c r="R139" s="130"/>
      <c r="S139" s="130">
        <v>38</v>
      </c>
      <c r="T139" s="130"/>
      <c r="U139" s="130">
        <v>37</v>
      </c>
      <c r="V139" s="130"/>
      <c r="W139" s="130"/>
      <c r="X139" s="130">
        <v>46</v>
      </c>
      <c r="Y139" s="130"/>
      <c r="Z139" s="130"/>
      <c r="AA139" s="130"/>
      <c r="AB139" s="130">
        <v>42</v>
      </c>
      <c r="AC139" s="130"/>
      <c r="AD139" s="130">
        <v>43</v>
      </c>
      <c r="AE139" s="130">
        <v>44</v>
      </c>
      <c r="AF139" s="130">
        <v>7</v>
      </c>
      <c r="AG139" s="130">
        <v>57</v>
      </c>
      <c r="AH139" s="130">
        <v>61</v>
      </c>
      <c r="AI139" s="131">
        <f t="shared" si="60"/>
        <v>39</v>
      </c>
      <c r="AJ139" s="132">
        <v>0.39367816091954022</v>
      </c>
      <c r="AK139" s="132"/>
      <c r="AL139" s="128">
        <v>5</v>
      </c>
      <c r="AM139" s="128">
        <v>842.64</v>
      </c>
      <c r="AN139" s="128">
        <v>5.24</v>
      </c>
      <c r="AO139" s="129">
        <v>8.68</v>
      </c>
      <c r="AP139" s="128">
        <v>13.92</v>
      </c>
      <c r="AQ139" s="128">
        <v>32</v>
      </c>
      <c r="AR139" s="133">
        <v>21</v>
      </c>
      <c r="AS139" s="133">
        <v>7.98</v>
      </c>
      <c r="AT139" s="128">
        <v>164</v>
      </c>
      <c r="AU139" s="128">
        <v>5.4799999999999995</v>
      </c>
      <c r="AV139" s="132">
        <v>0.39367816091954022</v>
      </c>
      <c r="AW139" s="138"/>
      <c r="AX139" s="138"/>
      <c r="AY139" s="138"/>
      <c r="AZ139" s="138"/>
    </row>
    <row r="140" spans="1:52" x14ac:dyDescent="0.25">
      <c r="A140" s="128">
        <v>9010</v>
      </c>
      <c r="B140" s="129" t="s">
        <v>23</v>
      </c>
      <c r="C140" s="128" t="s">
        <v>34</v>
      </c>
      <c r="D140" s="142">
        <v>43640</v>
      </c>
      <c r="E140" s="130">
        <v>2</v>
      </c>
      <c r="F140" s="130">
        <v>4</v>
      </c>
      <c r="G140" s="130">
        <v>11</v>
      </c>
      <c r="H140" s="130">
        <v>18</v>
      </c>
      <c r="I140" s="130">
        <v>19</v>
      </c>
      <c r="J140" s="130">
        <v>22</v>
      </c>
      <c r="K140" s="130">
        <v>26</v>
      </c>
      <c r="L140" s="130">
        <v>30</v>
      </c>
      <c r="M140" s="130">
        <v>31</v>
      </c>
      <c r="N140" s="130">
        <v>34</v>
      </c>
      <c r="O140" s="130">
        <v>39</v>
      </c>
      <c r="P140" s="130"/>
      <c r="Q140" s="130"/>
      <c r="R140" s="130"/>
      <c r="S140" s="130">
        <v>34</v>
      </c>
      <c r="T140" s="130"/>
      <c r="U140" s="130"/>
      <c r="V140" s="130">
        <v>37</v>
      </c>
      <c r="W140" s="130">
        <v>42</v>
      </c>
      <c r="X140" s="130"/>
      <c r="Y140" s="130"/>
      <c r="Z140" s="130"/>
      <c r="AA140" s="130"/>
      <c r="AB140" s="130"/>
      <c r="AC140" s="130">
        <v>37</v>
      </c>
      <c r="AD140" s="130">
        <v>43</v>
      </c>
      <c r="AE140" s="130">
        <v>44</v>
      </c>
      <c r="AF140" s="130">
        <v>9</v>
      </c>
      <c r="AG140" s="130">
        <v>55</v>
      </c>
      <c r="AH140" s="130">
        <v>77</v>
      </c>
      <c r="AI140" s="131">
        <f t="shared" si="60"/>
        <v>43</v>
      </c>
      <c r="AJ140" s="132">
        <v>0.41997133301481132</v>
      </c>
      <c r="AK140" s="132"/>
      <c r="AL140" s="128">
        <v>6</v>
      </c>
      <c r="AM140" s="128">
        <v>1535.48</v>
      </c>
      <c r="AN140" s="128">
        <v>9.2200000000000006</v>
      </c>
      <c r="AO140" s="129">
        <v>11.709999999999999</v>
      </c>
      <c r="AP140" s="128">
        <v>20.93</v>
      </c>
      <c r="AQ140" s="128">
        <v>29</v>
      </c>
      <c r="AR140" s="133">
        <v>27</v>
      </c>
      <c r="AS140" s="133">
        <v>12.18</v>
      </c>
      <c r="AT140" s="128">
        <v>251</v>
      </c>
      <c r="AU140" s="128">
        <v>8.7900000000000009</v>
      </c>
      <c r="AV140" s="132">
        <v>0.41997133301481132</v>
      </c>
      <c r="AW140" s="138"/>
      <c r="AX140" s="138"/>
      <c r="AY140" s="138"/>
      <c r="AZ140" s="138"/>
    </row>
    <row r="141" spans="1:52" x14ac:dyDescent="0.25">
      <c r="A141" s="128">
        <v>9010</v>
      </c>
      <c r="B141" s="129" t="s">
        <v>23</v>
      </c>
      <c r="C141" s="128" t="s">
        <v>35</v>
      </c>
      <c r="D141" s="142">
        <v>43640</v>
      </c>
      <c r="E141" s="130">
        <v>2</v>
      </c>
      <c r="F141" s="130">
        <v>4</v>
      </c>
      <c r="G141" s="130">
        <v>11</v>
      </c>
      <c r="H141" s="130">
        <v>18</v>
      </c>
      <c r="I141" s="130">
        <v>20</v>
      </c>
      <c r="J141" s="130">
        <v>22</v>
      </c>
      <c r="K141" s="130">
        <v>28</v>
      </c>
      <c r="L141" s="130">
        <v>31</v>
      </c>
      <c r="M141" s="130">
        <v>37</v>
      </c>
      <c r="N141" s="130"/>
      <c r="O141" s="130"/>
      <c r="P141" s="130"/>
      <c r="Q141" s="130"/>
      <c r="R141" s="130"/>
      <c r="S141" s="130">
        <v>33</v>
      </c>
      <c r="T141" s="130"/>
      <c r="U141" s="130"/>
      <c r="V141" s="130">
        <v>37</v>
      </c>
      <c r="W141" s="130">
        <v>39</v>
      </c>
      <c r="X141" s="130">
        <v>42</v>
      </c>
      <c r="Y141" s="130"/>
      <c r="Z141" s="130"/>
      <c r="AA141" s="130">
        <v>35</v>
      </c>
      <c r="AB141" s="130"/>
      <c r="AC141" s="130"/>
      <c r="AD141" s="130">
        <v>36</v>
      </c>
      <c r="AE141" s="130">
        <v>37</v>
      </c>
      <c r="AF141" s="130">
        <v>7</v>
      </c>
      <c r="AG141" s="130">
        <v>54</v>
      </c>
      <c r="AH141" s="130">
        <v>61</v>
      </c>
      <c r="AI141" s="131">
        <f t="shared" si="60"/>
        <v>44</v>
      </c>
      <c r="AJ141" s="132">
        <v>0.55534531693472089</v>
      </c>
      <c r="AK141" s="132"/>
      <c r="AL141" s="128">
        <v>5</v>
      </c>
      <c r="AM141" s="128">
        <v>789.78</v>
      </c>
      <c r="AN141" s="128">
        <v>3.7</v>
      </c>
      <c r="AO141" s="129">
        <v>6.87</v>
      </c>
      <c r="AP141" s="128">
        <v>10.57</v>
      </c>
      <c r="AQ141" s="128">
        <v>7</v>
      </c>
      <c r="AR141" s="133">
        <v>17</v>
      </c>
      <c r="AS141" s="133">
        <v>7.9</v>
      </c>
      <c r="AT141" s="128">
        <v>174</v>
      </c>
      <c r="AU141" s="128">
        <v>5.87</v>
      </c>
      <c r="AV141" s="132">
        <v>0.55534531693472089</v>
      </c>
      <c r="AW141" s="138"/>
      <c r="AX141" s="138"/>
      <c r="AY141" s="138"/>
      <c r="AZ141" s="138"/>
    </row>
    <row r="142" spans="1:52" x14ac:dyDescent="0.25">
      <c r="A142" s="128">
        <v>9002</v>
      </c>
      <c r="B142" s="129" t="s">
        <v>28</v>
      </c>
      <c r="C142" s="128" t="s">
        <v>31</v>
      </c>
      <c r="D142" s="142">
        <v>43640</v>
      </c>
      <c r="E142" s="130">
        <v>2</v>
      </c>
      <c r="F142" s="130">
        <v>4</v>
      </c>
      <c r="G142" s="130">
        <v>12</v>
      </c>
      <c r="H142" s="130">
        <v>18</v>
      </c>
      <c r="I142" s="130">
        <v>19</v>
      </c>
      <c r="J142" s="130">
        <v>22</v>
      </c>
      <c r="K142" s="130">
        <v>26</v>
      </c>
      <c r="L142" s="130">
        <v>28</v>
      </c>
      <c r="M142" s="130">
        <v>31</v>
      </c>
      <c r="N142" s="130">
        <v>33</v>
      </c>
      <c r="O142" s="130">
        <v>35</v>
      </c>
      <c r="P142" s="130">
        <v>37</v>
      </c>
      <c r="Q142" s="130"/>
      <c r="R142" s="130"/>
      <c r="S142" s="130">
        <v>38</v>
      </c>
      <c r="T142" s="130">
        <v>37</v>
      </c>
      <c r="U142" s="130"/>
      <c r="V142" s="130">
        <v>39</v>
      </c>
      <c r="W142" s="130">
        <v>42</v>
      </c>
      <c r="X142" s="130"/>
      <c r="Y142" s="130"/>
      <c r="Z142" s="130"/>
      <c r="AA142" s="130"/>
      <c r="AB142" s="130">
        <v>42</v>
      </c>
      <c r="AC142" s="130">
        <v>44</v>
      </c>
      <c r="AD142" s="130">
        <v>45</v>
      </c>
      <c r="AE142" s="130">
        <v>46</v>
      </c>
      <c r="AF142" s="130">
        <v>10</v>
      </c>
      <c r="AG142" s="130">
        <v>59</v>
      </c>
      <c r="AH142" s="130">
        <v>68</v>
      </c>
      <c r="AI142" s="131">
        <f t="shared" si="60"/>
        <v>39</v>
      </c>
      <c r="AJ142" s="132">
        <v>0.50335570469798663</v>
      </c>
      <c r="AK142" s="132"/>
      <c r="AL142" s="128">
        <v>4</v>
      </c>
      <c r="AM142" s="128">
        <v>761.26</v>
      </c>
      <c r="AN142" s="128">
        <v>4.8899999999999997</v>
      </c>
      <c r="AO142" s="129">
        <v>5.54</v>
      </c>
      <c r="AP142" s="128">
        <v>10.43</v>
      </c>
      <c r="AQ142" s="128">
        <v>11</v>
      </c>
      <c r="AR142" s="133">
        <v>11</v>
      </c>
      <c r="AS142" s="133">
        <v>5.76</v>
      </c>
      <c r="AT142" s="128">
        <v>125</v>
      </c>
      <c r="AU142" s="128">
        <v>5.25</v>
      </c>
      <c r="AV142" s="132">
        <v>0.50335570469798663</v>
      </c>
      <c r="AW142" s="134">
        <f>AVERAGE(AP142:AP156)</f>
        <v>13.128666666666664</v>
      </c>
      <c r="AX142" s="134">
        <f>STDEV(AP142:AP156)</f>
        <v>4.7095357166781069</v>
      </c>
      <c r="AY142" s="134">
        <f>AW142+1.5*AX142</f>
        <v>20.192970241683824</v>
      </c>
      <c r="AZ142" s="134">
        <f>AW142-1.5*AX142</f>
        <v>6.0643630916495042</v>
      </c>
    </row>
    <row r="143" spans="1:52" x14ac:dyDescent="0.25">
      <c r="A143" s="128">
        <v>9002</v>
      </c>
      <c r="B143" s="129" t="s">
        <v>28</v>
      </c>
      <c r="C143" s="128" t="s">
        <v>32</v>
      </c>
      <c r="D143" s="142">
        <v>43640</v>
      </c>
      <c r="E143" s="130">
        <v>2</v>
      </c>
      <c r="F143" s="130">
        <v>4</v>
      </c>
      <c r="G143" s="130">
        <v>12</v>
      </c>
      <c r="H143" s="130">
        <v>14</v>
      </c>
      <c r="I143" s="130">
        <v>18</v>
      </c>
      <c r="J143" s="130">
        <v>20</v>
      </c>
      <c r="K143" s="130">
        <v>24</v>
      </c>
      <c r="L143" s="130">
        <v>28</v>
      </c>
      <c r="M143" s="130">
        <v>33</v>
      </c>
      <c r="N143" s="130">
        <v>35</v>
      </c>
      <c r="O143" s="130">
        <v>35</v>
      </c>
      <c r="P143" s="130">
        <v>36</v>
      </c>
      <c r="Q143" s="130">
        <v>37</v>
      </c>
      <c r="R143" s="130"/>
      <c r="S143" s="130">
        <v>40</v>
      </c>
      <c r="T143" s="130"/>
      <c r="U143" s="130">
        <v>39</v>
      </c>
      <c r="V143" s="130"/>
      <c r="W143" s="130">
        <v>46</v>
      </c>
      <c r="X143" s="130"/>
      <c r="Y143" s="130"/>
      <c r="Z143" s="130"/>
      <c r="AA143" s="130">
        <v>42</v>
      </c>
      <c r="AB143" s="130">
        <v>44</v>
      </c>
      <c r="AC143" s="130"/>
      <c r="AD143" s="130">
        <v>45</v>
      </c>
      <c r="AE143" s="130">
        <v>46</v>
      </c>
      <c r="AF143" s="130">
        <v>11</v>
      </c>
      <c r="AG143" s="130">
        <v>58</v>
      </c>
      <c r="AH143" s="130">
        <v>68</v>
      </c>
      <c r="AI143" s="131">
        <f t="shared" si="60"/>
        <v>37</v>
      </c>
      <c r="AJ143" s="132">
        <v>0.50130890052356025</v>
      </c>
      <c r="AK143" s="132"/>
      <c r="AL143" s="128">
        <v>4</v>
      </c>
      <c r="AM143" s="128">
        <v>718.1</v>
      </c>
      <c r="AN143" s="128">
        <v>3.47</v>
      </c>
      <c r="AO143" s="129">
        <v>4.17</v>
      </c>
      <c r="AP143" s="128">
        <v>7.64</v>
      </c>
      <c r="AQ143" s="128">
        <v>10</v>
      </c>
      <c r="AR143" s="133">
        <v>10</v>
      </c>
      <c r="AS143" s="133">
        <v>5.0599999999999996</v>
      </c>
      <c r="AT143" s="128">
        <v>97</v>
      </c>
      <c r="AU143" s="128">
        <v>3.83</v>
      </c>
      <c r="AV143" s="132">
        <v>0.50130890052356025</v>
      </c>
      <c r="AW143" s="136"/>
      <c r="AX143" s="136"/>
      <c r="AY143" s="136"/>
      <c r="AZ143" s="136"/>
    </row>
    <row r="144" spans="1:52" x14ac:dyDescent="0.25">
      <c r="A144" s="128">
        <v>9002</v>
      </c>
      <c r="B144" s="129" t="s">
        <v>28</v>
      </c>
      <c r="C144" s="128" t="s">
        <v>33</v>
      </c>
      <c r="D144" s="142">
        <v>43640</v>
      </c>
      <c r="E144" s="130">
        <v>2</v>
      </c>
      <c r="F144" s="130">
        <v>4</v>
      </c>
      <c r="G144" s="130">
        <v>12</v>
      </c>
      <c r="H144" s="130">
        <v>18</v>
      </c>
      <c r="I144" s="130">
        <v>19</v>
      </c>
      <c r="J144" s="130">
        <v>22</v>
      </c>
      <c r="K144" s="130">
        <v>26</v>
      </c>
      <c r="L144" s="130">
        <v>28</v>
      </c>
      <c r="M144" s="130">
        <v>33</v>
      </c>
      <c r="N144" s="130">
        <v>37</v>
      </c>
      <c r="O144" s="130">
        <v>39</v>
      </c>
      <c r="P144" s="130">
        <v>42</v>
      </c>
      <c r="Q144" s="130"/>
      <c r="R144" s="130"/>
      <c r="S144" s="130">
        <v>37</v>
      </c>
      <c r="T144" s="130">
        <v>37</v>
      </c>
      <c r="U144" s="130">
        <v>39</v>
      </c>
      <c r="V144" s="130">
        <v>42</v>
      </c>
      <c r="W144" s="130"/>
      <c r="X144" s="130"/>
      <c r="Y144" s="130"/>
      <c r="Z144" s="130"/>
      <c r="AA144" s="130">
        <v>39</v>
      </c>
      <c r="AB144" s="130"/>
      <c r="AC144" s="130">
        <v>42</v>
      </c>
      <c r="AD144" s="130">
        <v>44</v>
      </c>
      <c r="AE144" s="130">
        <v>46</v>
      </c>
      <c r="AF144" s="130">
        <v>10</v>
      </c>
      <c r="AG144" s="130">
        <v>58</v>
      </c>
      <c r="AH144" s="130">
        <v>63</v>
      </c>
      <c r="AI144" s="131">
        <f t="shared" si="60"/>
        <v>40</v>
      </c>
      <c r="AJ144" s="132">
        <v>0.31289111389236546</v>
      </c>
      <c r="AK144" s="132"/>
      <c r="AL144" s="128">
        <v>6</v>
      </c>
      <c r="AM144" s="128">
        <v>771.04</v>
      </c>
      <c r="AN144" s="128">
        <v>2.9</v>
      </c>
      <c r="AO144" s="129">
        <v>5.09</v>
      </c>
      <c r="AP144" s="128">
        <v>7.99</v>
      </c>
      <c r="AQ144" s="128">
        <v>9</v>
      </c>
      <c r="AR144" s="133">
        <v>9</v>
      </c>
      <c r="AS144" s="133">
        <v>3.2</v>
      </c>
      <c r="AT144" s="128">
        <v>64</v>
      </c>
      <c r="AU144" s="128">
        <v>2.5</v>
      </c>
      <c r="AV144" s="132">
        <v>0.31289111389236546</v>
      </c>
      <c r="AW144" s="136"/>
      <c r="AX144" s="136"/>
      <c r="AY144" s="136"/>
      <c r="AZ144" s="136"/>
    </row>
    <row r="145" spans="1:52" x14ac:dyDescent="0.25">
      <c r="A145" s="128">
        <v>9002</v>
      </c>
      <c r="B145" s="129" t="s">
        <v>28</v>
      </c>
      <c r="C145" s="128" t="s">
        <v>34</v>
      </c>
      <c r="D145" s="142">
        <v>43640</v>
      </c>
      <c r="E145" s="130">
        <v>2</v>
      </c>
      <c r="F145" s="130">
        <v>4</v>
      </c>
      <c r="G145" s="130">
        <v>12</v>
      </c>
      <c r="H145" s="130">
        <v>18</v>
      </c>
      <c r="I145" s="130">
        <v>22</v>
      </c>
      <c r="J145" s="130">
        <v>24</v>
      </c>
      <c r="K145" s="130">
        <v>28</v>
      </c>
      <c r="L145" s="130">
        <v>31</v>
      </c>
      <c r="M145" s="130">
        <v>35</v>
      </c>
      <c r="N145" s="130">
        <v>35</v>
      </c>
      <c r="O145" s="130">
        <v>37</v>
      </c>
      <c r="P145" s="130">
        <v>42</v>
      </c>
      <c r="Q145" s="130"/>
      <c r="R145" s="130"/>
      <c r="S145" s="130">
        <v>38</v>
      </c>
      <c r="T145" s="130"/>
      <c r="U145" s="130">
        <v>37</v>
      </c>
      <c r="V145" s="130">
        <v>42</v>
      </c>
      <c r="W145" s="130">
        <v>46</v>
      </c>
      <c r="X145" s="130"/>
      <c r="Y145" s="130"/>
      <c r="Z145" s="130"/>
      <c r="AA145" s="130">
        <v>39</v>
      </c>
      <c r="AB145" s="130"/>
      <c r="AC145" s="130">
        <v>44</v>
      </c>
      <c r="AD145" s="130">
        <v>45</v>
      </c>
      <c r="AE145" s="130">
        <v>46</v>
      </c>
      <c r="AF145" s="130">
        <v>10</v>
      </c>
      <c r="AG145" s="130">
        <v>55</v>
      </c>
      <c r="AH145" s="130">
        <v>63</v>
      </c>
      <c r="AI145" s="131">
        <f t="shared" si="60"/>
        <v>39</v>
      </c>
      <c r="AJ145" s="132">
        <v>0.4256926952141058</v>
      </c>
      <c r="AK145" s="132"/>
      <c r="AL145" s="128">
        <v>8</v>
      </c>
      <c r="AM145" s="128">
        <v>1254.5999999999999</v>
      </c>
      <c r="AN145" s="128">
        <v>6.14</v>
      </c>
      <c r="AO145" s="129">
        <v>5.7700000000000005</v>
      </c>
      <c r="AP145" s="128">
        <v>11.91</v>
      </c>
      <c r="AQ145" s="128">
        <v>14</v>
      </c>
      <c r="AR145" s="133">
        <v>12</v>
      </c>
      <c r="AS145" s="133">
        <v>6.24</v>
      </c>
      <c r="AT145" s="128">
        <v>125</v>
      </c>
      <c r="AU145" s="128">
        <v>5.07</v>
      </c>
      <c r="AV145" s="132">
        <v>0.4256926952141058</v>
      </c>
      <c r="AW145" s="134"/>
      <c r="AX145" s="134"/>
      <c r="AY145" s="134"/>
      <c r="AZ145" s="134"/>
    </row>
    <row r="146" spans="1:52" x14ac:dyDescent="0.25">
      <c r="A146" s="128">
        <v>9002</v>
      </c>
      <c r="B146" s="129" t="s">
        <v>28</v>
      </c>
      <c r="C146" s="128" t="s">
        <v>35</v>
      </c>
      <c r="D146" s="142">
        <v>43640</v>
      </c>
      <c r="E146" s="130">
        <v>2</v>
      </c>
      <c r="F146" s="130">
        <v>4</v>
      </c>
      <c r="G146" s="130">
        <v>12</v>
      </c>
      <c r="H146" s="130">
        <v>18</v>
      </c>
      <c r="I146" s="130">
        <v>19</v>
      </c>
      <c r="J146" s="130">
        <v>22</v>
      </c>
      <c r="K146" s="130">
        <v>26</v>
      </c>
      <c r="L146" s="130">
        <v>31</v>
      </c>
      <c r="M146" s="130">
        <v>37</v>
      </c>
      <c r="N146" s="130">
        <v>39</v>
      </c>
      <c r="O146" s="130">
        <v>48</v>
      </c>
      <c r="P146" s="130"/>
      <c r="Q146" s="130"/>
      <c r="R146" s="130"/>
      <c r="S146" s="130">
        <v>38</v>
      </c>
      <c r="T146" s="130"/>
      <c r="U146" s="130">
        <v>37</v>
      </c>
      <c r="V146" s="130">
        <v>42</v>
      </c>
      <c r="W146" s="130">
        <v>46</v>
      </c>
      <c r="X146" s="130"/>
      <c r="Y146" s="130"/>
      <c r="Z146" s="130"/>
      <c r="AA146" s="130">
        <v>39</v>
      </c>
      <c r="AB146" s="130"/>
      <c r="AC146" s="130">
        <v>44</v>
      </c>
      <c r="AD146" s="130">
        <v>45</v>
      </c>
      <c r="AE146" s="130">
        <v>46</v>
      </c>
      <c r="AF146" s="130">
        <v>9</v>
      </c>
      <c r="AG146" s="130">
        <v>56</v>
      </c>
      <c r="AH146" s="130">
        <v>68</v>
      </c>
      <c r="AI146" s="131">
        <f t="shared" si="60"/>
        <v>39</v>
      </c>
      <c r="AJ146" s="132">
        <v>0.54753820033955858</v>
      </c>
      <c r="AK146" s="132"/>
      <c r="AL146" s="128">
        <v>5</v>
      </c>
      <c r="AM146" s="128">
        <v>1047.96</v>
      </c>
      <c r="AN146" s="128">
        <v>5.05</v>
      </c>
      <c r="AO146" s="129">
        <v>6.7299999999999995</v>
      </c>
      <c r="AP146" s="128">
        <v>11.78</v>
      </c>
      <c r="AQ146" s="128">
        <v>13</v>
      </c>
      <c r="AR146" s="133">
        <v>11</v>
      </c>
      <c r="AS146" s="133">
        <v>8.48</v>
      </c>
      <c r="AT146" s="128">
        <v>151</v>
      </c>
      <c r="AU146" s="128">
        <v>6.45</v>
      </c>
      <c r="AV146" s="132">
        <v>0.54753820033955858</v>
      </c>
      <c r="AW146" s="136"/>
      <c r="AX146" s="136"/>
      <c r="AY146" s="136"/>
      <c r="AZ146" s="136"/>
    </row>
    <row r="147" spans="1:52" x14ac:dyDescent="0.25">
      <c r="A147" s="128">
        <v>9007</v>
      </c>
      <c r="B147" s="129" t="s">
        <v>28</v>
      </c>
      <c r="C147" s="128" t="s">
        <v>31</v>
      </c>
      <c r="D147" s="142">
        <v>43640</v>
      </c>
      <c r="E147" s="130">
        <v>2</v>
      </c>
      <c r="F147" s="130">
        <v>4</v>
      </c>
      <c r="G147" s="130">
        <v>12</v>
      </c>
      <c r="H147" s="130">
        <v>18</v>
      </c>
      <c r="I147" s="130">
        <v>19</v>
      </c>
      <c r="J147" s="130">
        <v>22</v>
      </c>
      <c r="K147" s="130">
        <v>26</v>
      </c>
      <c r="L147" s="130">
        <v>28</v>
      </c>
      <c r="M147" s="130">
        <v>33</v>
      </c>
      <c r="N147" s="130">
        <v>37</v>
      </c>
      <c r="O147" s="130">
        <v>48</v>
      </c>
      <c r="P147" s="130"/>
      <c r="Q147" s="130"/>
      <c r="R147" s="130"/>
      <c r="S147" s="130">
        <v>37</v>
      </c>
      <c r="T147" s="130"/>
      <c r="U147" s="130">
        <v>37</v>
      </c>
      <c r="V147" s="130"/>
      <c r="W147" s="130">
        <v>42</v>
      </c>
      <c r="X147" s="130"/>
      <c r="Y147" s="130"/>
      <c r="Z147" s="130"/>
      <c r="AA147" s="130">
        <v>39</v>
      </c>
      <c r="AB147" s="130"/>
      <c r="AC147" s="130">
        <v>42</v>
      </c>
      <c r="AD147" s="130">
        <v>47</v>
      </c>
      <c r="AE147" s="130">
        <v>48</v>
      </c>
      <c r="AF147" s="130">
        <v>9</v>
      </c>
      <c r="AG147" s="130">
        <v>57</v>
      </c>
      <c r="AH147" s="130">
        <v>68</v>
      </c>
      <c r="AI147" s="131">
        <f t="shared" si="60"/>
        <v>40</v>
      </c>
      <c r="AJ147" s="132">
        <v>0.23784024988844266</v>
      </c>
      <c r="AK147" s="132"/>
      <c r="AL147" s="128">
        <v>9</v>
      </c>
      <c r="AM147" s="128">
        <v>1972.03</v>
      </c>
      <c r="AN147" s="128">
        <v>10.88</v>
      </c>
      <c r="AO147" s="129">
        <v>11.53</v>
      </c>
      <c r="AP147" s="137">
        <v>22.41</v>
      </c>
      <c r="AQ147" s="128">
        <v>3</v>
      </c>
      <c r="AR147" s="133">
        <v>10</v>
      </c>
      <c r="AS147" s="133">
        <v>7.02</v>
      </c>
      <c r="AT147" s="128">
        <v>131</v>
      </c>
      <c r="AU147" s="128">
        <v>5.33</v>
      </c>
      <c r="AV147" s="132">
        <v>0.23784024988844266</v>
      </c>
      <c r="AW147" s="136"/>
      <c r="AX147" s="136"/>
      <c r="AY147" s="136"/>
      <c r="AZ147" s="136"/>
    </row>
    <row r="148" spans="1:52" x14ac:dyDescent="0.25">
      <c r="A148" s="128">
        <v>9007</v>
      </c>
      <c r="B148" s="129" t="s">
        <v>28</v>
      </c>
      <c r="C148" s="128" t="s">
        <v>32</v>
      </c>
      <c r="D148" s="142">
        <v>43640</v>
      </c>
      <c r="E148" s="130">
        <v>2</v>
      </c>
      <c r="F148" s="130">
        <v>4</v>
      </c>
      <c r="G148" s="130">
        <v>12</v>
      </c>
      <c r="H148" s="130">
        <v>18</v>
      </c>
      <c r="I148" s="130">
        <v>21</v>
      </c>
      <c r="J148" s="130">
        <v>22</v>
      </c>
      <c r="K148" s="130">
        <v>26</v>
      </c>
      <c r="L148" s="130">
        <v>31</v>
      </c>
      <c r="M148" s="130">
        <v>32</v>
      </c>
      <c r="N148" s="130">
        <v>33</v>
      </c>
      <c r="O148" s="130"/>
      <c r="P148" s="130"/>
      <c r="Q148" s="130"/>
      <c r="R148" s="130"/>
      <c r="S148" s="130">
        <v>40</v>
      </c>
      <c r="T148" s="130">
        <v>37</v>
      </c>
      <c r="U148" s="130">
        <v>42</v>
      </c>
      <c r="V148" s="130"/>
      <c r="W148" s="130">
        <v>46</v>
      </c>
      <c r="X148" s="130"/>
      <c r="Y148" s="130"/>
      <c r="Z148" s="130"/>
      <c r="AA148" s="130">
        <v>42</v>
      </c>
      <c r="AB148" s="130">
        <v>44</v>
      </c>
      <c r="AC148" s="130">
        <v>46</v>
      </c>
      <c r="AD148" s="130">
        <v>48</v>
      </c>
      <c r="AE148" s="130">
        <v>49</v>
      </c>
      <c r="AF148" s="130">
        <v>8</v>
      </c>
      <c r="AG148" s="130">
        <v>58</v>
      </c>
      <c r="AH148" s="130"/>
      <c r="AI148" s="131">
        <f t="shared" si="60"/>
        <v>37</v>
      </c>
      <c r="AJ148" s="132">
        <v>0.50851305334846764</v>
      </c>
      <c r="AK148" s="132"/>
      <c r="AL148" s="128">
        <v>5</v>
      </c>
      <c r="AM148" s="128">
        <v>637.5</v>
      </c>
      <c r="AN148" s="128">
        <v>3.4</v>
      </c>
      <c r="AO148" s="129">
        <v>5.41</v>
      </c>
      <c r="AP148" s="128">
        <v>8.81</v>
      </c>
      <c r="AQ148" s="128">
        <v>7</v>
      </c>
      <c r="AR148" s="133">
        <v>9</v>
      </c>
      <c r="AS148" s="133">
        <v>5.57</v>
      </c>
      <c r="AT148" s="128">
        <v>115</v>
      </c>
      <c r="AU148" s="128">
        <v>4.4800000000000004</v>
      </c>
      <c r="AV148" s="132">
        <v>0.50851305334846764</v>
      </c>
      <c r="AW148" s="138"/>
      <c r="AX148" s="138"/>
      <c r="AY148" s="138"/>
      <c r="AZ148" s="138"/>
    </row>
    <row r="149" spans="1:52" x14ac:dyDescent="0.25">
      <c r="A149" s="128">
        <v>9007</v>
      </c>
      <c r="B149" s="129" t="s">
        <v>28</v>
      </c>
      <c r="C149" s="128" t="s">
        <v>33</v>
      </c>
      <c r="D149" s="142">
        <v>43640</v>
      </c>
      <c r="E149" s="130">
        <v>2</v>
      </c>
      <c r="F149" s="130">
        <v>4</v>
      </c>
      <c r="G149" s="130">
        <v>12</v>
      </c>
      <c r="H149" s="130">
        <v>18</v>
      </c>
      <c r="I149" s="130">
        <v>20</v>
      </c>
      <c r="J149" s="130">
        <v>22</v>
      </c>
      <c r="K149" s="130">
        <v>28</v>
      </c>
      <c r="L149" s="130">
        <v>29</v>
      </c>
      <c r="M149" s="130">
        <v>30</v>
      </c>
      <c r="N149" s="130">
        <v>37</v>
      </c>
      <c r="O149" s="130">
        <v>48</v>
      </c>
      <c r="P149" s="130"/>
      <c r="Q149" s="130"/>
      <c r="R149" s="130"/>
      <c r="S149" s="130">
        <v>38</v>
      </c>
      <c r="T149" s="130">
        <v>37</v>
      </c>
      <c r="U149" s="130">
        <v>39</v>
      </c>
      <c r="V149" s="130">
        <v>42</v>
      </c>
      <c r="W149" s="130">
        <v>46</v>
      </c>
      <c r="X149" s="130"/>
      <c r="Y149" s="130"/>
      <c r="Z149" s="130"/>
      <c r="AA149" s="130">
        <v>39</v>
      </c>
      <c r="AB149" s="130">
        <v>42</v>
      </c>
      <c r="AC149" s="130">
        <v>44</v>
      </c>
      <c r="AD149" s="130">
        <v>45</v>
      </c>
      <c r="AE149" s="130">
        <v>46</v>
      </c>
      <c r="AF149" s="130">
        <v>9</v>
      </c>
      <c r="AG149" s="130">
        <v>59</v>
      </c>
      <c r="AH149" s="130">
        <v>63</v>
      </c>
      <c r="AI149" s="131">
        <f t="shared" si="60"/>
        <v>39</v>
      </c>
      <c r="AJ149" s="132">
        <v>0.35181818181818181</v>
      </c>
      <c r="AK149" s="132"/>
      <c r="AL149" s="128">
        <v>5</v>
      </c>
      <c r="AM149" s="128">
        <v>931.82</v>
      </c>
      <c r="AN149" s="128">
        <v>5.33</v>
      </c>
      <c r="AO149" s="129">
        <v>5.67</v>
      </c>
      <c r="AP149" s="128">
        <v>11</v>
      </c>
      <c r="AQ149" s="128">
        <v>20</v>
      </c>
      <c r="AR149" s="133">
        <v>6</v>
      </c>
      <c r="AS149" s="133">
        <v>4.92</v>
      </c>
      <c r="AT149" s="128">
        <v>86</v>
      </c>
      <c r="AU149" s="128">
        <v>3.87</v>
      </c>
      <c r="AV149" s="132">
        <v>0.35181818181818181</v>
      </c>
      <c r="AW149" s="138"/>
      <c r="AX149" s="138"/>
      <c r="AY149" s="138"/>
      <c r="AZ149" s="138"/>
    </row>
    <row r="150" spans="1:52" x14ac:dyDescent="0.25">
      <c r="A150" s="128">
        <v>9007</v>
      </c>
      <c r="B150" s="129" t="s">
        <v>28</v>
      </c>
      <c r="C150" s="128" t="s">
        <v>34</v>
      </c>
      <c r="D150" s="142">
        <v>43640</v>
      </c>
      <c r="E150" s="130">
        <v>2</v>
      </c>
      <c r="F150" s="130">
        <v>4</v>
      </c>
      <c r="G150" s="130">
        <v>12</v>
      </c>
      <c r="H150" s="130">
        <v>18</v>
      </c>
      <c r="I150" s="130">
        <v>22</v>
      </c>
      <c r="J150" s="130">
        <v>24</v>
      </c>
      <c r="K150" s="130">
        <v>26</v>
      </c>
      <c r="L150" s="130">
        <v>31</v>
      </c>
      <c r="M150" s="130">
        <v>34</v>
      </c>
      <c r="N150" s="130">
        <v>34</v>
      </c>
      <c r="O150" s="130">
        <v>37</v>
      </c>
      <c r="P150" s="130">
        <v>58</v>
      </c>
      <c r="Q150" s="130"/>
      <c r="R150" s="130"/>
      <c r="S150" s="130">
        <v>35</v>
      </c>
      <c r="T150" s="130"/>
      <c r="U150" s="130">
        <v>37</v>
      </c>
      <c r="V150" s="130">
        <v>39</v>
      </c>
      <c r="W150" s="130">
        <v>46</v>
      </c>
      <c r="X150" s="130"/>
      <c r="Y150" s="130"/>
      <c r="Z150" s="130"/>
      <c r="AA150" s="130">
        <v>42</v>
      </c>
      <c r="AB150" s="130">
        <v>44</v>
      </c>
      <c r="AC150" s="130"/>
      <c r="AD150" s="130">
        <v>45</v>
      </c>
      <c r="AE150" s="130">
        <v>46</v>
      </c>
      <c r="AF150" s="130">
        <v>10</v>
      </c>
      <c r="AG150" s="130">
        <v>59</v>
      </c>
      <c r="AH150" s="130"/>
      <c r="AI150" s="131">
        <f t="shared" si="60"/>
        <v>42</v>
      </c>
      <c r="AJ150" s="132">
        <v>0.25812873258128732</v>
      </c>
      <c r="AK150" s="132"/>
      <c r="AL150" s="128">
        <v>9</v>
      </c>
      <c r="AM150" s="128">
        <v>2169.65</v>
      </c>
      <c r="AN150" s="128">
        <v>6.61</v>
      </c>
      <c r="AO150" s="129">
        <v>8.4600000000000009</v>
      </c>
      <c r="AP150" s="128">
        <v>15.07</v>
      </c>
      <c r="AQ150" s="128">
        <v>12</v>
      </c>
      <c r="AR150" s="133">
        <v>7</v>
      </c>
      <c r="AS150" s="133">
        <v>4.8600000000000003</v>
      </c>
      <c r="AT150" s="128">
        <v>91</v>
      </c>
      <c r="AU150" s="128">
        <v>3.89</v>
      </c>
      <c r="AV150" s="132">
        <v>0.25812873258128732</v>
      </c>
      <c r="AW150" s="138"/>
      <c r="AX150" s="138"/>
      <c r="AY150" s="138"/>
      <c r="AZ150" s="138"/>
    </row>
    <row r="151" spans="1:52" x14ac:dyDescent="0.25">
      <c r="A151" s="128">
        <v>9007</v>
      </c>
      <c r="B151" s="129" t="s">
        <v>28</v>
      </c>
      <c r="C151" s="128" t="s">
        <v>35</v>
      </c>
      <c r="D151" s="142">
        <v>43640</v>
      </c>
      <c r="E151" s="130">
        <v>2</v>
      </c>
      <c r="F151" s="130">
        <v>4</v>
      </c>
      <c r="G151" s="130">
        <v>12</v>
      </c>
      <c r="H151" s="130">
        <v>18</v>
      </c>
      <c r="I151" s="130">
        <v>20</v>
      </c>
      <c r="J151" s="130">
        <v>24</v>
      </c>
      <c r="K151" s="130">
        <v>28</v>
      </c>
      <c r="L151" s="130">
        <v>31</v>
      </c>
      <c r="M151" s="130">
        <v>33</v>
      </c>
      <c r="N151" s="130">
        <v>35</v>
      </c>
      <c r="O151" s="130">
        <v>35</v>
      </c>
      <c r="P151" s="130">
        <v>37</v>
      </c>
      <c r="Q151" s="130">
        <v>42</v>
      </c>
      <c r="R151" s="130"/>
      <c r="S151" s="130">
        <v>38</v>
      </c>
      <c r="T151" s="130">
        <v>37</v>
      </c>
      <c r="U151" s="130">
        <v>39</v>
      </c>
      <c r="V151" s="130">
        <v>42</v>
      </c>
      <c r="W151" s="130">
        <v>46</v>
      </c>
      <c r="X151" s="130"/>
      <c r="Y151" s="130"/>
      <c r="Z151" s="130"/>
      <c r="AA151" s="130">
        <v>39</v>
      </c>
      <c r="AB151" s="130"/>
      <c r="AC151" s="130">
        <v>44</v>
      </c>
      <c r="AD151" s="130">
        <v>45</v>
      </c>
      <c r="AE151" s="130">
        <v>46</v>
      </c>
      <c r="AF151" s="130">
        <v>11</v>
      </c>
      <c r="AG151" s="130">
        <v>55</v>
      </c>
      <c r="AH151" s="130">
        <v>63</v>
      </c>
      <c r="AI151" s="131">
        <f t="shared" si="60"/>
        <v>39</v>
      </c>
      <c r="AJ151" s="132">
        <v>0.5610730593607306</v>
      </c>
      <c r="AK151" s="132"/>
      <c r="AL151" s="128">
        <v>7</v>
      </c>
      <c r="AM151" s="128">
        <v>1307.3</v>
      </c>
      <c r="AN151" s="128">
        <v>8.57</v>
      </c>
      <c r="AO151" s="129">
        <v>8.9499999999999993</v>
      </c>
      <c r="AP151" s="128">
        <v>17.52</v>
      </c>
      <c r="AQ151" s="128">
        <v>8</v>
      </c>
      <c r="AR151" s="133">
        <v>20</v>
      </c>
      <c r="AS151" s="133">
        <v>12.41</v>
      </c>
      <c r="AT151" s="128">
        <v>243</v>
      </c>
      <c r="AU151" s="128">
        <v>9.83</v>
      </c>
      <c r="AV151" s="132">
        <v>0.5610730593607306</v>
      </c>
      <c r="AW151" s="138"/>
      <c r="AX151" s="138"/>
      <c r="AY151" s="138"/>
      <c r="AZ151" s="138"/>
    </row>
    <row r="152" spans="1:52" x14ac:dyDescent="0.25">
      <c r="A152" s="128">
        <v>9012</v>
      </c>
      <c r="B152" s="129" t="s">
        <v>28</v>
      </c>
      <c r="C152" s="128" t="s">
        <v>31</v>
      </c>
      <c r="D152" s="142">
        <v>43640</v>
      </c>
      <c r="E152" s="130">
        <v>2</v>
      </c>
      <c r="F152" s="130">
        <v>4</v>
      </c>
      <c r="G152" s="130">
        <v>11</v>
      </c>
      <c r="H152" s="130">
        <v>18</v>
      </c>
      <c r="I152" s="130">
        <v>22</v>
      </c>
      <c r="J152" s="130">
        <v>24</v>
      </c>
      <c r="K152" s="130">
        <v>28</v>
      </c>
      <c r="L152" s="130">
        <v>33</v>
      </c>
      <c r="M152" s="130">
        <v>37</v>
      </c>
      <c r="N152" s="130">
        <v>39</v>
      </c>
      <c r="O152" s="130">
        <v>48</v>
      </c>
      <c r="P152" s="130"/>
      <c r="Q152" s="130"/>
      <c r="R152" s="130"/>
      <c r="S152" s="130">
        <v>37</v>
      </c>
      <c r="T152" s="130">
        <v>37</v>
      </c>
      <c r="U152" s="130">
        <v>39</v>
      </c>
      <c r="V152" s="130">
        <v>46</v>
      </c>
      <c r="W152" s="130"/>
      <c r="X152" s="130"/>
      <c r="Y152" s="130"/>
      <c r="Z152" s="130"/>
      <c r="AA152" s="130">
        <v>39</v>
      </c>
      <c r="AB152" s="130"/>
      <c r="AC152" s="130">
        <v>44</v>
      </c>
      <c r="AD152" s="130">
        <v>45</v>
      </c>
      <c r="AE152" s="130">
        <v>46</v>
      </c>
      <c r="AF152" s="130">
        <v>9</v>
      </c>
      <c r="AG152" s="130">
        <v>57</v>
      </c>
      <c r="AH152" s="130">
        <v>63</v>
      </c>
      <c r="AI152" s="131">
        <f t="shared" si="60"/>
        <v>40</v>
      </c>
      <c r="AJ152" s="132">
        <v>0.47725245316681536</v>
      </c>
      <c r="AK152" s="132"/>
      <c r="AL152" s="128">
        <v>6</v>
      </c>
      <c r="AM152" s="128">
        <v>1009.47</v>
      </c>
      <c r="AN152" s="128">
        <v>5.44</v>
      </c>
      <c r="AO152" s="129">
        <v>5.7700000000000005</v>
      </c>
      <c r="AP152" s="128">
        <v>11.21</v>
      </c>
      <c r="AQ152" s="128">
        <v>12</v>
      </c>
      <c r="AR152" s="133">
        <v>12</v>
      </c>
      <c r="AS152" s="133">
        <v>6.79</v>
      </c>
      <c r="AT152" s="128">
        <v>130</v>
      </c>
      <c r="AU152" s="128">
        <v>5.3500000000000005</v>
      </c>
      <c r="AV152" s="132">
        <v>0.47725245316681536</v>
      </c>
      <c r="AW152" s="138"/>
      <c r="AX152" s="138"/>
      <c r="AY152" s="138"/>
      <c r="AZ152" s="138"/>
    </row>
    <row r="153" spans="1:52" x14ac:dyDescent="0.25">
      <c r="A153" s="128">
        <v>9012</v>
      </c>
      <c r="B153" s="129" t="s">
        <v>28</v>
      </c>
      <c r="C153" s="128" t="s">
        <v>32</v>
      </c>
      <c r="D153" s="142">
        <v>43640</v>
      </c>
      <c r="E153" s="130">
        <v>2</v>
      </c>
      <c r="F153" s="130">
        <v>4</v>
      </c>
      <c r="G153" s="130">
        <v>11</v>
      </c>
      <c r="H153" s="130">
        <v>19</v>
      </c>
      <c r="I153" s="130">
        <v>21</v>
      </c>
      <c r="J153" s="130">
        <v>24</v>
      </c>
      <c r="K153" s="130">
        <v>28</v>
      </c>
      <c r="L153" s="130">
        <v>29</v>
      </c>
      <c r="M153" s="130">
        <v>31</v>
      </c>
      <c r="N153" s="130">
        <v>33</v>
      </c>
      <c r="O153" s="130">
        <v>37</v>
      </c>
      <c r="P153" s="130"/>
      <c r="Q153" s="130"/>
      <c r="R153" s="130"/>
      <c r="S153" s="130">
        <v>34</v>
      </c>
      <c r="T153" s="130"/>
      <c r="U153" s="130">
        <v>37</v>
      </c>
      <c r="V153" s="130">
        <v>39</v>
      </c>
      <c r="W153" s="130">
        <v>46</v>
      </c>
      <c r="X153" s="130"/>
      <c r="Y153" s="130"/>
      <c r="Z153" s="130"/>
      <c r="AA153" s="130">
        <v>36</v>
      </c>
      <c r="AB153" s="130">
        <v>37</v>
      </c>
      <c r="AC153" s="130">
        <v>40</v>
      </c>
      <c r="AD153" s="130">
        <v>41</v>
      </c>
      <c r="AE153" s="130">
        <v>42</v>
      </c>
      <c r="AF153" s="130">
        <v>9</v>
      </c>
      <c r="AG153" s="130">
        <v>57</v>
      </c>
      <c r="AH153" s="130">
        <v>68</v>
      </c>
      <c r="AI153" s="131">
        <f t="shared" si="60"/>
        <v>43</v>
      </c>
      <c r="AJ153" s="132">
        <v>0.53911564625850339</v>
      </c>
      <c r="AK153" s="132"/>
      <c r="AL153" s="128">
        <v>9</v>
      </c>
      <c r="AM153" s="128">
        <v>1411.79</v>
      </c>
      <c r="AN153" s="128">
        <v>7.16</v>
      </c>
      <c r="AO153" s="129">
        <v>10.48</v>
      </c>
      <c r="AP153" s="128">
        <v>17.64</v>
      </c>
      <c r="AQ153" s="128">
        <v>27</v>
      </c>
      <c r="AR153" s="133">
        <v>17</v>
      </c>
      <c r="AS153" s="133">
        <v>12.68</v>
      </c>
      <c r="AT153" s="128">
        <v>218</v>
      </c>
      <c r="AU153" s="128">
        <v>9.51</v>
      </c>
      <c r="AV153" s="132">
        <v>0.53911564625850339</v>
      </c>
      <c r="AW153" s="138"/>
      <c r="AX153" s="138"/>
      <c r="AY153" s="138"/>
      <c r="AZ153" s="138"/>
    </row>
    <row r="154" spans="1:52" x14ac:dyDescent="0.25">
      <c r="A154" s="128">
        <v>9012</v>
      </c>
      <c r="B154" s="129" t="s">
        <v>28</v>
      </c>
      <c r="C154" s="128" t="s">
        <v>33</v>
      </c>
      <c r="D154" s="142">
        <v>43640</v>
      </c>
      <c r="E154" s="130">
        <v>2</v>
      </c>
      <c r="F154" s="130">
        <v>4</v>
      </c>
      <c r="G154" s="130">
        <v>11</v>
      </c>
      <c r="H154" s="130">
        <v>19</v>
      </c>
      <c r="I154" s="130">
        <v>21</v>
      </c>
      <c r="J154" s="130">
        <v>22</v>
      </c>
      <c r="K154" s="130">
        <v>27</v>
      </c>
      <c r="L154" s="130">
        <v>28</v>
      </c>
      <c r="M154" s="130">
        <v>31</v>
      </c>
      <c r="N154" s="130">
        <v>35</v>
      </c>
      <c r="O154" s="130">
        <v>37</v>
      </c>
      <c r="P154" s="130">
        <v>42</v>
      </c>
      <c r="Q154" s="130"/>
      <c r="R154" s="130"/>
      <c r="S154" s="130">
        <v>34</v>
      </c>
      <c r="T154" s="130"/>
      <c r="U154" s="130">
        <v>37</v>
      </c>
      <c r="V154" s="130">
        <v>42</v>
      </c>
      <c r="W154" s="130"/>
      <c r="X154" s="130">
        <v>46</v>
      </c>
      <c r="Y154" s="130"/>
      <c r="Z154" s="130"/>
      <c r="AA154" s="130">
        <v>37</v>
      </c>
      <c r="AB154" s="130">
        <v>39</v>
      </c>
      <c r="AC154" s="130"/>
      <c r="AD154" s="130">
        <v>43</v>
      </c>
      <c r="AE154" s="130">
        <v>44</v>
      </c>
      <c r="AF154" s="130">
        <v>10</v>
      </c>
      <c r="AG154" s="130">
        <v>57</v>
      </c>
      <c r="AH154" s="130">
        <v>63</v>
      </c>
      <c r="AI154" s="131">
        <f t="shared" si="60"/>
        <v>43</v>
      </c>
      <c r="AJ154" s="132">
        <v>0.5668016194331984</v>
      </c>
      <c r="AK154" s="132"/>
      <c r="AL154" s="128">
        <v>4</v>
      </c>
      <c r="AM154" s="128">
        <v>406.41</v>
      </c>
      <c r="AN154" s="128">
        <v>2.63</v>
      </c>
      <c r="AO154" s="129">
        <v>4.78</v>
      </c>
      <c r="AP154" s="128">
        <v>7.41</v>
      </c>
      <c r="AQ154" s="128">
        <v>11</v>
      </c>
      <c r="AR154" s="133">
        <v>10</v>
      </c>
      <c r="AS154" s="133">
        <v>5.4799999999999995</v>
      </c>
      <c r="AT154" s="128">
        <v>103</v>
      </c>
      <c r="AU154" s="128">
        <v>4.2</v>
      </c>
      <c r="AV154" s="132">
        <v>0.5668016194331984</v>
      </c>
      <c r="AW154" s="138"/>
      <c r="AX154" s="138"/>
      <c r="AY154" s="138"/>
      <c r="AZ154" s="138"/>
    </row>
    <row r="155" spans="1:52" x14ac:dyDescent="0.25">
      <c r="A155" s="128">
        <v>9012</v>
      </c>
      <c r="B155" s="129" t="s">
        <v>28</v>
      </c>
      <c r="C155" s="128" t="s">
        <v>34</v>
      </c>
      <c r="D155" s="142">
        <v>43640</v>
      </c>
      <c r="E155" s="130">
        <v>2</v>
      </c>
      <c r="F155" s="130">
        <v>4</v>
      </c>
      <c r="G155" s="130">
        <v>11</v>
      </c>
      <c r="H155" s="130">
        <v>18</v>
      </c>
      <c r="I155" s="130">
        <v>22</v>
      </c>
      <c r="J155" s="130">
        <v>26</v>
      </c>
      <c r="K155" s="130">
        <v>31</v>
      </c>
      <c r="L155" s="130">
        <v>33</v>
      </c>
      <c r="M155" s="130">
        <v>37</v>
      </c>
      <c r="N155" s="130">
        <v>42</v>
      </c>
      <c r="O155" s="130">
        <v>48</v>
      </c>
      <c r="P155" s="130"/>
      <c r="Q155" s="130"/>
      <c r="R155" s="130"/>
      <c r="S155" s="130">
        <v>37</v>
      </c>
      <c r="T155" s="130"/>
      <c r="U155" s="130">
        <v>37</v>
      </c>
      <c r="V155" s="130">
        <v>42</v>
      </c>
      <c r="W155" s="130">
        <v>46</v>
      </c>
      <c r="X155" s="130"/>
      <c r="Y155" s="130"/>
      <c r="Z155" s="130"/>
      <c r="AA155" s="130">
        <v>39</v>
      </c>
      <c r="AB155" s="130">
        <v>42</v>
      </c>
      <c r="AC155" s="130"/>
      <c r="AD155" s="130">
        <v>43</v>
      </c>
      <c r="AE155" s="130">
        <v>44</v>
      </c>
      <c r="AF155" s="130">
        <v>9</v>
      </c>
      <c r="AG155" s="130">
        <v>57</v>
      </c>
      <c r="AH155" s="130"/>
      <c r="AI155" s="131">
        <f t="shared" si="60"/>
        <v>40</v>
      </c>
      <c r="AJ155" s="132">
        <v>0.71393643031784837</v>
      </c>
      <c r="AK155" s="132"/>
      <c r="AL155" s="128">
        <v>10</v>
      </c>
      <c r="AM155" s="128">
        <v>1507.81</v>
      </c>
      <c r="AN155" s="128">
        <v>7.43</v>
      </c>
      <c r="AO155" s="129">
        <v>8.93</v>
      </c>
      <c r="AP155" s="128">
        <v>16.36</v>
      </c>
      <c r="AQ155" s="128">
        <v>2</v>
      </c>
      <c r="AR155" s="133">
        <v>20</v>
      </c>
      <c r="AS155" s="133">
        <v>14.68</v>
      </c>
      <c r="AT155" s="128">
        <v>263</v>
      </c>
      <c r="AU155" s="128">
        <v>11.68</v>
      </c>
      <c r="AV155" s="132">
        <v>0.71393643031784837</v>
      </c>
      <c r="AW155" s="138"/>
      <c r="AX155" s="138"/>
      <c r="AY155" s="138"/>
      <c r="AZ155" s="138"/>
    </row>
    <row r="156" spans="1:52" x14ac:dyDescent="0.25">
      <c r="A156" s="128">
        <v>9012</v>
      </c>
      <c r="B156" s="129" t="s">
        <v>28</v>
      </c>
      <c r="C156" s="128" t="s">
        <v>35</v>
      </c>
      <c r="D156" s="142">
        <v>43640</v>
      </c>
      <c r="E156" s="130">
        <v>2</v>
      </c>
      <c r="F156" s="130">
        <v>4</v>
      </c>
      <c r="G156" s="130">
        <v>11</v>
      </c>
      <c r="H156" s="130">
        <v>18</v>
      </c>
      <c r="I156" s="130">
        <v>20</v>
      </c>
      <c r="J156" s="130">
        <v>24</v>
      </c>
      <c r="K156" s="130">
        <v>28</v>
      </c>
      <c r="L156" s="130">
        <v>33</v>
      </c>
      <c r="M156" s="130">
        <v>35</v>
      </c>
      <c r="N156" s="130">
        <v>35</v>
      </c>
      <c r="O156" s="130">
        <v>37</v>
      </c>
      <c r="P156" s="130"/>
      <c r="Q156" s="130"/>
      <c r="R156" s="130"/>
      <c r="S156" s="130">
        <v>38</v>
      </c>
      <c r="T156" s="130">
        <v>37</v>
      </c>
      <c r="U156" s="130"/>
      <c r="V156" s="130">
        <v>39</v>
      </c>
      <c r="W156" s="130">
        <v>42</v>
      </c>
      <c r="X156" s="130">
        <v>46</v>
      </c>
      <c r="Y156" s="130"/>
      <c r="Z156" s="130"/>
      <c r="AA156" s="130">
        <v>39</v>
      </c>
      <c r="AB156" s="130">
        <v>42</v>
      </c>
      <c r="AC156" s="130">
        <v>44</v>
      </c>
      <c r="AD156" s="130">
        <v>45</v>
      </c>
      <c r="AE156" s="130">
        <v>46</v>
      </c>
      <c r="AF156" s="130">
        <v>9</v>
      </c>
      <c r="AG156" s="130">
        <v>55</v>
      </c>
      <c r="AH156" s="130">
        <v>68</v>
      </c>
      <c r="AI156" s="131">
        <f t="shared" si="60"/>
        <v>39</v>
      </c>
      <c r="AJ156" s="132">
        <v>0.32506329113924048</v>
      </c>
      <c r="AK156" s="132"/>
      <c r="AL156" s="128">
        <v>10</v>
      </c>
      <c r="AM156" s="128">
        <v>1625.98</v>
      </c>
      <c r="AN156" s="128">
        <v>9.34</v>
      </c>
      <c r="AO156" s="129">
        <v>10.41</v>
      </c>
      <c r="AP156" s="128">
        <v>19.75</v>
      </c>
      <c r="AQ156" s="128">
        <v>5</v>
      </c>
      <c r="AR156" s="133">
        <v>12</v>
      </c>
      <c r="AS156" s="133">
        <v>8.64</v>
      </c>
      <c r="AT156" s="128">
        <v>158</v>
      </c>
      <c r="AU156" s="128">
        <v>6.42</v>
      </c>
      <c r="AV156" s="132">
        <v>0.32506329113924048</v>
      </c>
      <c r="AW156" s="138"/>
      <c r="AX156" s="138"/>
      <c r="AY156" s="138"/>
      <c r="AZ156" s="138"/>
    </row>
    <row r="157" spans="1:52" x14ac:dyDescent="0.25">
      <c r="A157" s="128">
        <v>9003</v>
      </c>
      <c r="B157" s="129" t="s">
        <v>29</v>
      </c>
      <c r="C157" s="128" t="s">
        <v>31</v>
      </c>
      <c r="D157" s="142">
        <v>43640</v>
      </c>
      <c r="E157" s="130">
        <v>2</v>
      </c>
      <c r="F157" s="130">
        <v>4</v>
      </c>
      <c r="G157" s="130">
        <v>11</v>
      </c>
      <c r="H157" s="130">
        <v>18</v>
      </c>
      <c r="I157" s="130">
        <v>19</v>
      </c>
      <c r="J157" s="130">
        <v>24</v>
      </c>
      <c r="K157" s="130">
        <v>26</v>
      </c>
      <c r="L157" s="130">
        <v>30</v>
      </c>
      <c r="M157" s="130">
        <v>31</v>
      </c>
      <c r="N157" s="130">
        <v>33</v>
      </c>
      <c r="O157" s="130">
        <v>37</v>
      </c>
      <c r="P157" s="130">
        <v>48</v>
      </c>
      <c r="Q157" s="130"/>
      <c r="R157" s="130"/>
      <c r="S157" s="130">
        <v>38</v>
      </c>
      <c r="T157" s="130"/>
      <c r="U157" s="130">
        <v>37</v>
      </c>
      <c r="V157" s="130"/>
      <c r="W157" s="130">
        <v>42</v>
      </c>
      <c r="X157" s="130">
        <v>46</v>
      </c>
      <c r="Y157" s="130"/>
      <c r="Z157" s="130"/>
      <c r="AA157" s="130">
        <v>40</v>
      </c>
      <c r="AB157" s="130">
        <v>42</v>
      </c>
      <c r="AC157" s="130"/>
      <c r="AD157" s="130">
        <v>43</v>
      </c>
      <c r="AE157" s="130">
        <v>44</v>
      </c>
      <c r="AF157" s="130">
        <v>10</v>
      </c>
      <c r="AG157" s="130">
        <v>57</v>
      </c>
      <c r="AH157" s="130">
        <v>63</v>
      </c>
      <c r="AI157" s="131">
        <f t="shared" si="60"/>
        <v>39</v>
      </c>
      <c r="AJ157" s="132">
        <v>9.7532314923619287E-2</v>
      </c>
      <c r="AK157" s="132"/>
      <c r="AL157" s="128">
        <v>6</v>
      </c>
      <c r="AM157" s="128">
        <v>1168.2</v>
      </c>
      <c r="AN157" s="128">
        <v>8.01</v>
      </c>
      <c r="AO157" s="129">
        <v>9.01</v>
      </c>
      <c r="AP157" s="128">
        <v>17.02</v>
      </c>
      <c r="AQ157" s="128">
        <v>6</v>
      </c>
      <c r="AR157" s="133">
        <v>6</v>
      </c>
      <c r="AS157" s="133">
        <v>2.1</v>
      </c>
      <c r="AT157" s="128">
        <v>57</v>
      </c>
      <c r="AU157" s="128">
        <v>1.6600000000000001</v>
      </c>
      <c r="AV157" s="132">
        <v>9.7532314923619287E-2</v>
      </c>
      <c r="AW157" s="134">
        <f>AVERAGE(AP157:AP171)</f>
        <v>16.372000000000003</v>
      </c>
      <c r="AX157" s="134">
        <f>STDEV(AP157:AP171)</f>
        <v>4.2193875655800195</v>
      </c>
      <c r="AY157" s="134">
        <f>AW157+1.5*AX157</f>
        <v>22.701081348370032</v>
      </c>
      <c r="AZ157" s="134">
        <f>AW157-1.5*AX157</f>
        <v>10.042918651629975</v>
      </c>
    </row>
    <row r="158" spans="1:52" x14ac:dyDescent="0.25">
      <c r="A158" s="128">
        <v>9003</v>
      </c>
      <c r="B158" s="129" t="s">
        <v>29</v>
      </c>
      <c r="C158" s="128" t="s">
        <v>32</v>
      </c>
      <c r="D158" s="142">
        <v>43640</v>
      </c>
      <c r="E158" s="130">
        <v>2</v>
      </c>
      <c r="F158" s="130">
        <v>4</v>
      </c>
      <c r="G158" s="130">
        <v>11</v>
      </c>
      <c r="H158" s="130">
        <v>18</v>
      </c>
      <c r="I158" s="130">
        <v>19</v>
      </c>
      <c r="J158" s="130">
        <v>24</v>
      </c>
      <c r="K158" s="130">
        <v>26</v>
      </c>
      <c r="L158" s="130">
        <v>28</v>
      </c>
      <c r="M158" s="130">
        <v>31</v>
      </c>
      <c r="N158" s="130">
        <v>33</v>
      </c>
      <c r="O158" s="130">
        <v>48</v>
      </c>
      <c r="P158" s="130">
        <v>50</v>
      </c>
      <c r="Q158" s="130"/>
      <c r="R158" s="130"/>
      <c r="S158" s="130">
        <v>37</v>
      </c>
      <c r="T158" s="130"/>
      <c r="U158" s="130">
        <v>37</v>
      </c>
      <c r="V158" s="130"/>
      <c r="W158" s="130">
        <v>42</v>
      </c>
      <c r="X158" s="130"/>
      <c r="Y158" s="130"/>
      <c r="Z158" s="130"/>
      <c r="AA158" s="130">
        <v>39</v>
      </c>
      <c r="AB158" s="130">
        <v>44</v>
      </c>
      <c r="AC158" s="130"/>
      <c r="AD158" s="130">
        <v>45</v>
      </c>
      <c r="AE158" s="130">
        <v>46</v>
      </c>
      <c r="AF158" s="130">
        <v>10</v>
      </c>
      <c r="AG158" s="130">
        <v>61</v>
      </c>
      <c r="AH158" s="130">
        <v>63</v>
      </c>
      <c r="AI158" s="131">
        <f t="shared" si="60"/>
        <v>40</v>
      </c>
      <c r="AJ158" s="132">
        <v>0.18206521739130435</v>
      </c>
      <c r="AK158" s="132"/>
      <c r="AL158" s="128">
        <v>6</v>
      </c>
      <c r="AM158" s="128">
        <v>1414.5</v>
      </c>
      <c r="AN158" s="128">
        <v>8.4</v>
      </c>
      <c r="AO158" s="129">
        <v>9.9999999999999982</v>
      </c>
      <c r="AP158" s="128">
        <v>18.399999999999999</v>
      </c>
      <c r="AQ158" s="128">
        <v>11</v>
      </c>
      <c r="AR158" s="133">
        <v>11</v>
      </c>
      <c r="AS158" s="133">
        <v>4.75</v>
      </c>
      <c r="AT158" s="128">
        <v>114</v>
      </c>
      <c r="AU158" s="128">
        <v>3.3499999999999996</v>
      </c>
      <c r="AV158" s="132">
        <v>0.18206521739130435</v>
      </c>
      <c r="AW158" s="136"/>
      <c r="AX158" s="136"/>
      <c r="AY158" s="136"/>
      <c r="AZ158" s="136"/>
    </row>
    <row r="159" spans="1:52" x14ac:dyDescent="0.25">
      <c r="A159" s="128">
        <v>9003</v>
      </c>
      <c r="B159" s="129" t="s">
        <v>29</v>
      </c>
      <c r="C159" s="128" t="s">
        <v>33</v>
      </c>
      <c r="D159" s="142">
        <v>43640</v>
      </c>
      <c r="E159" s="130">
        <v>2</v>
      </c>
      <c r="F159" s="130">
        <v>4</v>
      </c>
      <c r="G159" s="130">
        <v>11</v>
      </c>
      <c r="H159" s="130">
        <v>18</v>
      </c>
      <c r="I159" s="130">
        <v>20</v>
      </c>
      <c r="J159" s="130">
        <v>24</v>
      </c>
      <c r="K159" s="130">
        <v>28</v>
      </c>
      <c r="L159" s="130">
        <v>31</v>
      </c>
      <c r="M159" s="130">
        <v>37</v>
      </c>
      <c r="N159" s="130"/>
      <c r="O159" s="130"/>
      <c r="P159" s="130"/>
      <c r="Q159" s="130"/>
      <c r="R159" s="130"/>
      <c r="S159" s="130">
        <v>37</v>
      </c>
      <c r="T159" s="130"/>
      <c r="U159" s="130">
        <v>37</v>
      </c>
      <c r="V159" s="130">
        <v>42</v>
      </c>
      <c r="W159" s="130"/>
      <c r="X159" s="130">
        <v>46</v>
      </c>
      <c r="Y159" s="130"/>
      <c r="Z159" s="130"/>
      <c r="AA159" s="130">
        <v>39</v>
      </c>
      <c r="AB159" s="130">
        <v>42</v>
      </c>
      <c r="AC159" s="130"/>
      <c r="AD159" s="130">
        <v>43</v>
      </c>
      <c r="AE159" s="130">
        <v>44</v>
      </c>
      <c r="AF159" s="130">
        <v>7</v>
      </c>
      <c r="AG159" s="130">
        <v>54</v>
      </c>
      <c r="AH159" s="130">
        <v>74</v>
      </c>
      <c r="AI159" s="131">
        <f t="shared" ref="AI159:AI186" si="61">77-S159</f>
        <v>40</v>
      </c>
      <c r="AJ159" s="132">
        <v>0.32464255677039527</v>
      </c>
      <c r="AK159" s="132"/>
      <c r="AL159" s="128">
        <v>7</v>
      </c>
      <c r="AM159" s="128">
        <v>921.16</v>
      </c>
      <c r="AN159" s="128">
        <v>4.8899999999999997</v>
      </c>
      <c r="AO159" s="129">
        <v>7.0000000000000009</v>
      </c>
      <c r="AP159" s="128">
        <v>11.89</v>
      </c>
      <c r="AQ159" s="128">
        <v>12</v>
      </c>
      <c r="AR159" s="133">
        <v>10</v>
      </c>
      <c r="AS159" s="133">
        <v>5.41</v>
      </c>
      <c r="AT159" s="128">
        <v>111</v>
      </c>
      <c r="AU159" s="128">
        <v>3.8600000000000003</v>
      </c>
      <c r="AV159" s="132">
        <v>0.32464255677039527</v>
      </c>
      <c r="AW159" s="136"/>
      <c r="AX159" s="136"/>
      <c r="AY159" s="136"/>
      <c r="AZ159" s="136"/>
    </row>
    <row r="160" spans="1:52" x14ac:dyDescent="0.25">
      <c r="A160" s="128">
        <v>9003</v>
      </c>
      <c r="B160" s="129" t="s">
        <v>29</v>
      </c>
      <c r="C160" s="128" t="s">
        <v>34</v>
      </c>
      <c r="D160" s="142">
        <v>43640</v>
      </c>
      <c r="E160" s="130">
        <v>2</v>
      </c>
      <c r="F160" s="130">
        <v>4</v>
      </c>
      <c r="G160" s="130">
        <v>11</v>
      </c>
      <c r="H160" s="130">
        <v>18</v>
      </c>
      <c r="I160" s="130">
        <v>19</v>
      </c>
      <c r="J160" s="130">
        <v>24</v>
      </c>
      <c r="K160" s="130">
        <v>28</v>
      </c>
      <c r="L160" s="130">
        <v>31</v>
      </c>
      <c r="M160" s="130">
        <v>33</v>
      </c>
      <c r="N160" s="130">
        <v>37</v>
      </c>
      <c r="O160" s="130">
        <v>39</v>
      </c>
      <c r="P160" s="130">
        <v>48</v>
      </c>
      <c r="Q160" s="130"/>
      <c r="R160" s="130"/>
      <c r="S160" s="130">
        <v>37</v>
      </c>
      <c r="T160" s="130"/>
      <c r="U160" s="130">
        <v>37</v>
      </c>
      <c r="V160" s="130">
        <v>42</v>
      </c>
      <c r="W160" s="130">
        <v>46</v>
      </c>
      <c r="X160" s="130"/>
      <c r="Y160" s="130"/>
      <c r="Z160" s="130"/>
      <c r="AA160" s="130">
        <v>39</v>
      </c>
      <c r="AB160" s="130">
        <v>42</v>
      </c>
      <c r="AC160" s="130"/>
      <c r="AD160" s="130">
        <v>43</v>
      </c>
      <c r="AE160" s="130">
        <v>44</v>
      </c>
      <c r="AF160" s="130">
        <v>10</v>
      </c>
      <c r="AG160" s="130">
        <v>58</v>
      </c>
      <c r="AH160" s="130">
        <v>63</v>
      </c>
      <c r="AI160" s="131">
        <f t="shared" si="61"/>
        <v>40</v>
      </c>
      <c r="AJ160" s="132">
        <v>0.27172195892575041</v>
      </c>
      <c r="AK160" s="132"/>
      <c r="AL160" s="128">
        <v>7</v>
      </c>
      <c r="AM160" s="128">
        <v>921.48</v>
      </c>
      <c r="AN160" s="128">
        <v>6.05</v>
      </c>
      <c r="AO160" s="129">
        <v>6.61</v>
      </c>
      <c r="AP160" s="128">
        <v>12.66</v>
      </c>
      <c r="AQ160" s="128">
        <v>9</v>
      </c>
      <c r="AR160" s="133">
        <v>9</v>
      </c>
      <c r="AS160" s="133">
        <v>4.8599999999999994</v>
      </c>
      <c r="AT160" s="128">
        <v>113</v>
      </c>
      <c r="AU160" s="128">
        <v>3.44</v>
      </c>
      <c r="AV160" s="132">
        <v>0.27172195892575041</v>
      </c>
      <c r="AW160" s="134"/>
      <c r="AX160" s="134"/>
      <c r="AY160" s="134"/>
      <c r="AZ160" s="134"/>
    </row>
    <row r="161" spans="1:52" x14ac:dyDescent="0.25">
      <c r="A161" s="128">
        <v>9003</v>
      </c>
      <c r="B161" s="129" t="s">
        <v>29</v>
      </c>
      <c r="C161" s="128" t="s">
        <v>35</v>
      </c>
      <c r="D161" s="142">
        <v>43640</v>
      </c>
      <c r="E161" s="130">
        <v>2</v>
      </c>
      <c r="F161" s="130">
        <v>4</v>
      </c>
      <c r="G161" s="130">
        <v>11</v>
      </c>
      <c r="H161" s="130">
        <v>18</v>
      </c>
      <c r="I161" s="130">
        <v>20</v>
      </c>
      <c r="J161" s="130">
        <v>24</v>
      </c>
      <c r="K161" s="130">
        <v>28</v>
      </c>
      <c r="L161" s="130">
        <v>31</v>
      </c>
      <c r="M161" s="130">
        <v>33</v>
      </c>
      <c r="N161" s="130">
        <v>37</v>
      </c>
      <c r="O161" s="130">
        <v>42</v>
      </c>
      <c r="P161" s="130"/>
      <c r="Q161" s="130"/>
      <c r="R161" s="130"/>
      <c r="S161" s="130">
        <v>40</v>
      </c>
      <c r="T161" s="130">
        <v>37</v>
      </c>
      <c r="U161" s="130"/>
      <c r="V161" s="130">
        <v>42</v>
      </c>
      <c r="W161" s="130">
        <v>46</v>
      </c>
      <c r="X161" s="130"/>
      <c r="Y161" s="130"/>
      <c r="Z161" s="130"/>
      <c r="AA161" s="130">
        <v>42</v>
      </c>
      <c r="AB161" s="130">
        <v>44</v>
      </c>
      <c r="AC161" s="130"/>
      <c r="AD161" s="130">
        <v>45</v>
      </c>
      <c r="AE161" s="130">
        <v>46</v>
      </c>
      <c r="AF161" s="130">
        <v>9</v>
      </c>
      <c r="AG161" s="130">
        <v>60</v>
      </c>
      <c r="AH161" s="130">
        <v>71</v>
      </c>
      <c r="AI161" s="131">
        <f t="shared" si="61"/>
        <v>37</v>
      </c>
      <c r="AJ161" s="132">
        <v>7.2519083969465659E-2</v>
      </c>
      <c r="AK161" s="132"/>
      <c r="AL161" s="128">
        <v>6</v>
      </c>
      <c r="AM161" s="128">
        <v>1323.04</v>
      </c>
      <c r="AN161" s="128">
        <v>10.78</v>
      </c>
      <c r="AO161" s="129">
        <v>7.5600000000000005</v>
      </c>
      <c r="AP161" s="128">
        <v>18.34</v>
      </c>
      <c r="AQ161" s="128">
        <v>6</v>
      </c>
      <c r="AR161" s="133">
        <v>5</v>
      </c>
      <c r="AS161" s="133">
        <v>1.84</v>
      </c>
      <c r="AT161" s="128">
        <v>45</v>
      </c>
      <c r="AU161" s="128">
        <v>1.33</v>
      </c>
      <c r="AV161" s="132">
        <v>7.2519083969465659E-2</v>
      </c>
      <c r="AW161" s="136"/>
      <c r="AX161" s="136"/>
      <c r="AY161" s="136"/>
      <c r="AZ161" s="136"/>
    </row>
    <row r="162" spans="1:52" x14ac:dyDescent="0.25">
      <c r="A162" s="128">
        <v>9006</v>
      </c>
      <c r="B162" s="129" t="s">
        <v>29</v>
      </c>
      <c r="C162" s="128" t="s">
        <v>31</v>
      </c>
      <c r="D162" s="142">
        <v>43640</v>
      </c>
      <c r="E162" s="130">
        <v>2</v>
      </c>
      <c r="F162" s="130">
        <v>4</v>
      </c>
      <c r="G162" s="130">
        <v>11</v>
      </c>
      <c r="H162" s="130">
        <v>18</v>
      </c>
      <c r="I162" s="130">
        <v>20</v>
      </c>
      <c r="J162" s="130">
        <v>24</v>
      </c>
      <c r="K162" s="130">
        <v>26</v>
      </c>
      <c r="L162" s="130">
        <v>31</v>
      </c>
      <c r="M162" s="130">
        <v>35</v>
      </c>
      <c r="N162" s="130">
        <v>48</v>
      </c>
      <c r="O162" s="130"/>
      <c r="P162" s="130"/>
      <c r="Q162" s="130"/>
      <c r="R162" s="130"/>
      <c r="S162" s="130">
        <v>34</v>
      </c>
      <c r="T162" s="130"/>
      <c r="U162" s="130">
        <v>37</v>
      </c>
      <c r="V162" s="130">
        <v>39</v>
      </c>
      <c r="W162" s="130"/>
      <c r="X162" s="130">
        <v>46</v>
      </c>
      <c r="Y162" s="130"/>
      <c r="Z162" s="130"/>
      <c r="AA162" s="130">
        <v>37</v>
      </c>
      <c r="AB162" s="130"/>
      <c r="AC162" s="130"/>
      <c r="AD162" s="130">
        <v>43</v>
      </c>
      <c r="AE162" s="130">
        <v>44</v>
      </c>
      <c r="AF162" s="130">
        <v>8</v>
      </c>
      <c r="AG162" s="130">
        <v>56</v>
      </c>
      <c r="AH162" s="130">
        <v>63</v>
      </c>
      <c r="AI162" s="131">
        <f t="shared" si="61"/>
        <v>43</v>
      </c>
      <c r="AJ162" s="132">
        <v>0.20668693009118541</v>
      </c>
      <c r="AK162" s="132"/>
      <c r="AL162" s="128">
        <v>6</v>
      </c>
      <c r="AM162" s="128">
        <v>1201.8800000000001</v>
      </c>
      <c r="AN162" s="128">
        <v>7.87</v>
      </c>
      <c r="AO162" s="129">
        <v>8.5799999999999983</v>
      </c>
      <c r="AP162" s="128">
        <v>16.45</v>
      </c>
      <c r="AQ162" s="128">
        <v>15</v>
      </c>
      <c r="AR162" s="133">
        <v>8</v>
      </c>
      <c r="AS162" s="133">
        <v>4.3499999999999996</v>
      </c>
      <c r="AT162" s="128">
        <v>101</v>
      </c>
      <c r="AU162" s="128">
        <v>3.4</v>
      </c>
      <c r="AV162" s="132">
        <v>0.20668693009118541</v>
      </c>
      <c r="AW162" s="136"/>
      <c r="AX162" s="136"/>
      <c r="AY162" s="136"/>
      <c r="AZ162" s="136"/>
    </row>
    <row r="163" spans="1:52" x14ac:dyDescent="0.25">
      <c r="A163" s="128">
        <v>9006</v>
      </c>
      <c r="B163" s="129" t="s">
        <v>29</v>
      </c>
      <c r="C163" s="128" t="s">
        <v>32</v>
      </c>
      <c r="D163" s="142">
        <v>43640</v>
      </c>
      <c r="E163" s="130">
        <v>2</v>
      </c>
      <c r="F163" s="130">
        <v>4</v>
      </c>
      <c r="G163" s="130">
        <v>11</v>
      </c>
      <c r="H163" s="130">
        <v>18</v>
      </c>
      <c r="I163" s="130">
        <v>19</v>
      </c>
      <c r="J163" s="130">
        <v>24</v>
      </c>
      <c r="K163" s="130">
        <v>26</v>
      </c>
      <c r="L163" s="130">
        <v>31</v>
      </c>
      <c r="M163" s="130">
        <v>35</v>
      </c>
      <c r="N163" s="130">
        <v>48</v>
      </c>
      <c r="O163" s="130"/>
      <c r="P163" s="130"/>
      <c r="Q163" s="130"/>
      <c r="R163" s="130"/>
      <c r="S163" s="130">
        <v>34</v>
      </c>
      <c r="T163" s="130"/>
      <c r="U163" s="130">
        <v>37</v>
      </c>
      <c r="V163" s="130">
        <v>39</v>
      </c>
      <c r="W163" s="130">
        <v>42</v>
      </c>
      <c r="X163" s="130">
        <v>46</v>
      </c>
      <c r="Y163" s="130"/>
      <c r="Z163" s="130"/>
      <c r="AA163" s="130">
        <v>37</v>
      </c>
      <c r="AB163" s="130">
        <v>42</v>
      </c>
      <c r="AC163" s="130"/>
      <c r="AD163" s="130">
        <v>43</v>
      </c>
      <c r="AE163" s="130">
        <v>44</v>
      </c>
      <c r="AF163" s="130">
        <v>8</v>
      </c>
      <c r="AG163" s="130">
        <v>57</v>
      </c>
      <c r="AH163" s="130">
        <v>63</v>
      </c>
      <c r="AI163" s="131">
        <f t="shared" si="61"/>
        <v>43</v>
      </c>
      <c r="AJ163" s="132">
        <v>0.26516129032258062</v>
      </c>
      <c r="AK163" s="132"/>
      <c r="AL163" s="128">
        <v>6</v>
      </c>
      <c r="AM163" s="128">
        <v>1305.96</v>
      </c>
      <c r="AN163" s="128">
        <v>7.16</v>
      </c>
      <c r="AO163" s="129">
        <v>8.34</v>
      </c>
      <c r="AP163" s="128">
        <v>15.5</v>
      </c>
      <c r="AQ163" s="128">
        <v>13</v>
      </c>
      <c r="AR163" s="133">
        <v>14</v>
      </c>
      <c r="AS163" s="133">
        <v>5.97</v>
      </c>
      <c r="AT163" s="128">
        <v>143</v>
      </c>
      <c r="AU163" s="128">
        <v>4.1099999999999994</v>
      </c>
      <c r="AV163" s="132">
        <v>0.26516129032258062</v>
      </c>
      <c r="AW163" s="138"/>
      <c r="AX163" s="138"/>
      <c r="AY163" s="138"/>
      <c r="AZ163" s="138"/>
    </row>
    <row r="164" spans="1:52" x14ac:dyDescent="0.25">
      <c r="A164" s="128">
        <v>9006</v>
      </c>
      <c r="B164" s="129" t="s">
        <v>29</v>
      </c>
      <c r="C164" s="128" t="s">
        <v>33</v>
      </c>
      <c r="D164" s="142">
        <v>43640</v>
      </c>
      <c r="E164" s="130">
        <v>2</v>
      </c>
      <c r="F164" s="130">
        <v>4</v>
      </c>
      <c r="G164" s="130">
        <v>11</v>
      </c>
      <c r="H164" s="130">
        <v>18</v>
      </c>
      <c r="I164" s="130">
        <v>21</v>
      </c>
      <c r="J164" s="130">
        <v>24</v>
      </c>
      <c r="K164" s="130">
        <v>28</v>
      </c>
      <c r="L164" s="130">
        <v>31</v>
      </c>
      <c r="M164" s="130">
        <v>35</v>
      </c>
      <c r="N164" s="130">
        <v>37</v>
      </c>
      <c r="O164" s="130"/>
      <c r="P164" s="130"/>
      <c r="Q164" s="130"/>
      <c r="R164" s="130"/>
      <c r="S164" s="130">
        <v>34</v>
      </c>
      <c r="T164" s="130">
        <v>37</v>
      </c>
      <c r="U164" s="130"/>
      <c r="V164" s="130">
        <v>39</v>
      </c>
      <c r="W164" s="130">
        <v>46</v>
      </c>
      <c r="X164" s="130"/>
      <c r="Y164" s="130"/>
      <c r="Z164" s="130"/>
      <c r="AA164" s="130">
        <v>36</v>
      </c>
      <c r="AB164" s="130">
        <v>39</v>
      </c>
      <c r="AC164" s="130">
        <v>37</v>
      </c>
      <c r="AD164" s="130">
        <v>42</v>
      </c>
      <c r="AE164" s="130">
        <v>42</v>
      </c>
      <c r="AF164" s="130">
        <v>8</v>
      </c>
      <c r="AG164" s="130">
        <v>57</v>
      </c>
      <c r="AH164" s="130">
        <v>71</v>
      </c>
      <c r="AI164" s="131">
        <f t="shared" si="61"/>
        <v>43</v>
      </c>
      <c r="AJ164" s="132">
        <v>0.20933087783916515</v>
      </c>
      <c r="AK164" s="132"/>
      <c r="AL164" s="128">
        <v>6</v>
      </c>
      <c r="AM164" s="128">
        <v>1218.69</v>
      </c>
      <c r="AN164" s="128">
        <v>7.18</v>
      </c>
      <c r="AO164" s="129">
        <v>9.11</v>
      </c>
      <c r="AP164" s="128">
        <v>16.29</v>
      </c>
      <c r="AQ164" s="128">
        <v>5</v>
      </c>
      <c r="AR164" s="133">
        <v>11</v>
      </c>
      <c r="AS164" s="133">
        <v>4.55</v>
      </c>
      <c r="AT164" s="128">
        <v>124</v>
      </c>
      <c r="AU164" s="128">
        <v>3.41</v>
      </c>
      <c r="AV164" s="132">
        <v>0.20933087783916515</v>
      </c>
      <c r="AW164" s="138"/>
      <c r="AX164" s="138"/>
      <c r="AY164" s="138"/>
      <c r="AZ164" s="138"/>
    </row>
    <row r="165" spans="1:52" x14ac:dyDescent="0.25">
      <c r="A165" s="128">
        <v>9006</v>
      </c>
      <c r="B165" s="129" t="s">
        <v>29</v>
      </c>
      <c r="C165" s="128" t="s">
        <v>34</v>
      </c>
      <c r="D165" s="142">
        <v>43640</v>
      </c>
      <c r="E165" s="130">
        <v>2</v>
      </c>
      <c r="F165" s="130">
        <v>4</v>
      </c>
      <c r="G165" s="130">
        <v>11</v>
      </c>
      <c r="H165" s="130">
        <v>14</v>
      </c>
      <c r="I165" s="130">
        <v>18</v>
      </c>
      <c r="J165" s="130">
        <v>22</v>
      </c>
      <c r="K165" s="130">
        <v>24</v>
      </c>
      <c r="L165" s="130">
        <v>28</v>
      </c>
      <c r="M165" s="130">
        <v>31</v>
      </c>
      <c r="N165" s="130">
        <v>33</v>
      </c>
      <c r="O165" s="130">
        <v>48</v>
      </c>
      <c r="P165" s="130"/>
      <c r="Q165" s="130"/>
      <c r="R165" s="130"/>
      <c r="S165" s="130">
        <v>44</v>
      </c>
      <c r="T165" s="130">
        <v>37</v>
      </c>
      <c r="U165" s="130">
        <v>39</v>
      </c>
      <c r="V165" s="130">
        <v>42</v>
      </c>
      <c r="W165" s="130">
        <v>46</v>
      </c>
      <c r="X165" s="130"/>
      <c r="Y165" s="130"/>
      <c r="Z165" s="130"/>
      <c r="AA165" s="130"/>
      <c r="AB165" s="130"/>
      <c r="AC165" s="130"/>
      <c r="AD165" s="130">
        <v>45</v>
      </c>
      <c r="AE165" s="130">
        <v>46</v>
      </c>
      <c r="AF165" s="130">
        <v>9</v>
      </c>
      <c r="AG165" s="130">
        <v>55</v>
      </c>
      <c r="AH165" s="130">
        <v>71</v>
      </c>
      <c r="AI165" s="131">
        <f t="shared" si="61"/>
        <v>33</v>
      </c>
      <c r="AJ165" s="132">
        <v>0.1804062126642772</v>
      </c>
      <c r="AK165" s="132"/>
      <c r="AL165" s="128">
        <v>7</v>
      </c>
      <c r="AM165" s="128">
        <v>1639.33</v>
      </c>
      <c r="AN165" s="128">
        <v>12.39</v>
      </c>
      <c r="AO165" s="129">
        <v>12.719999999999999</v>
      </c>
      <c r="AP165" s="137">
        <v>25.11</v>
      </c>
      <c r="AQ165" s="128">
        <v>17</v>
      </c>
      <c r="AR165" s="133">
        <v>10</v>
      </c>
      <c r="AS165" s="133">
        <v>6.08</v>
      </c>
      <c r="AT165" s="128">
        <v>122</v>
      </c>
      <c r="AU165" s="128">
        <v>4.53</v>
      </c>
      <c r="AV165" s="132">
        <v>0.1804062126642772</v>
      </c>
      <c r="AW165" s="138"/>
      <c r="AX165" s="138"/>
      <c r="AY165" s="138"/>
      <c r="AZ165" s="138"/>
    </row>
    <row r="166" spans="1:52" x14ac:dyDescent="0.25">
      <c r="A166" s="128">
        <v>9006</v>
      </c>
      <c r="B166" s="129" t="s">
        <v>29</v>
      </c>
      <c r="C166" s="128" t="s">
        <v>35</v>
      </c>
      <c r="D166" s="142">
        <v>43640</v>
      </c>
      <c r="E166" s="130">
        <v>2</v>
      </c>
      <c r="F166" s="130">
        <v>4</v>
      </c>
      <c r="G166" s="130">
        <v>11</v>
      </c>
      <c r="H166" s="130">
        <v>18</v>
      </c>
      <c r="I166" s="130">
        <v>19</v>
      </c>
      <c r="J166" s="130">
        <v>24</v>
      </c>
      <c r="K166" s="130">
        <v>26</v>
      </c>
      <c r="L166" s="130">
        <v>28</v>
      </c>
      <c r="M166" s="130">
        <v>33</v>
      </c>
      <c r="N166" s="130">
        <v>37</v>
      </c>
      <c r="O166" s="130">
        <v>40</v>
      </c>
      <c r="P166" s="130"/>
      <c r="Q166" s="130"/>
      <c r="R166" s="130"/>
      <c r="S166" s="130">
        <v>38</v>
      </c>
      <c r="T166" s="130">
        <v>37</v>
      </c>
      <c r="U166" s="130"/>
      <c r="V166" s="130">
        <v>39</v>
      </c>
      <c r="W166" s="130">
        <v>46</v>
      </c>
      <c r="X166" s="130"/>
      <c r="Y166" s="130"/>
      <c r="Z166" s="130"/>
      <c r="AA166" s="130">
        <v>42</v>
      </c>
      <c r="AB166" s="130"/>
      <c r="AC166" s="130">
        <v>44</v>
      </c>
      <c r="AD166" s="130">
        <v>48</v>
      </c>
      <c r="AE166" s="130">
        <v>49</v>
      </c>
      <c r="AF166" s="130">
        <v>9</v>
      </c>
      <c r="AG166" s="130">
        <v>59</v>
      </c>
      <c r="AH166" s="130">
        <v>77</v>
      </c>
      <c r="AI166" s="131">
        <f t="shared" si="61"/>
        <v>39</v>
      </c>
      <c r="AJ166" s="132">
        <v>0.11281224818694602</v>
      </c>
      <c r="AK166" s="132"/>
      <c r="AL166" s="128">
        <v>6</v>
      </c>
      <c r="AM166" s="128">
        <v>790.4</v>
      </c>
      <c r="AN166" s="128">
        <v>5.44</v>
      </c>
      <c r="AO166" s="129">
        <v>6.97</v>
      </c>
      <c r="AP166" s="128">
        <v>12.41</v>
      </c>
      <c r="AQ166" s="128">
        <v>11</v>
      </c>
      <c r="AR166" s="133">
        <v>5</v>
      </c>
      <c r="AS166" s="133">
        <v>1.85</v>
      </c>
      <c r="AT166" s="128">
        <v>48</v>
      </c>
      <c r="AU166" s="128">
        <v>1.4000000000000001</v>
      </c>
      <c r="AV166" s="132">
        <v>0.11281224818694602</v>
      </c>
      <c r="AW166" s="138"/>
      <c r="AX166" s="138"/>
      <c r="AY166" s="138"/>
      <c r="AZ166" s="138"/>
    </row>
    <row r="167" spans="1:52" x14ac:dyDescent="0.25">
      <c r="A167" s="128">
        <v>9009</v>
      </c>
      <c r="B167" s="129" t="s">
        <v>29</v>
      </c>
      <c r="C167" s="128" t="s">
        <v>31</v>
      </c>
      <c r="D167" s="142">
        <v>43640</v>
      </c>
      <c r="E167" s="130">
        <v>2</v>
      </c>
      <c r="F167" s="130">
        <v>4</v>
      </c>
      <c r="G167" s="130">
        <v>12</v>
      </c>
      <c r="H167" s="130">
        <v>18</v>
      </c>
      <c r="I167" s="130">
        <v>19</v>
      </c>
      <c r="J167" s="130">
        <v>24</v>
      </c>
      <c r="K167" s="130">
        <v>28</v>
      </c>
      <c r="L167" s="130">
        <v>30</v>
      </c>
      <c r="M167" s="130">
        <v>31</v>
      </c>
      <c r="N167" s="130">
        <v>37</v>
      </c>
      <c r="O167" s="130">
        <v>39</v>
      </c>
      <c r="P167" s="130"/>
      <c r="Q167" s="130"/>
      <c r="R167" s="130"/>
      <c r="S167" s="130">
        <v>36</v>
      </c>
      <c r="T167" s="130"/>
      <c r="U167" s="130"/>
      <c r="V167" s="130">
        <v>39</v>
      </c>
      <c r="W167" s="130">
        <v>42</v>
      </c>
      <c r="X167" s="130"/>
      <c r="Y167" s="130"/>
      <c r="Z167" s="130">
        <v>46</v>
      </c>
      <c r="AA167" s="130">
        <v>39</v>
      </c>
      <c r="AB167" s="130">
        <v>42</v>
      </c>
      <c r="AC167" s="130"/>
      <c r="AD167" s="130">
        <v>43</v>
      </c>
      <c r="AE167" s="130">
        <v>44</v>
      </c>
      <c r="AF167" s="130">
        <v>9</v>
      </c>
      <c r="AG167" s="130">
        <v>58</v>
      </c>
      <c r="AH167" s="130"/>
      <c r="AI167" s="131">
        <f t="shared" si="61"/>
        <v>41</v>
      </c>
      <c r="AJ167" s="132">
        <v>0.31880448318804483</v>
      </c>
      <c r="AK167" s="132"/>
      <c r="AL167" s="128">
        <v>7</v>
      </c>
      <c r="AM167" s="128">
        <v>1799.82</v>
      </c>
      <c r="AN167" s="128">
        <v>10.4</v>
      </c>
      <c r="AO167" s="129">
        <v>13.69</v>
      </c>
      <c r="AP167" s="137">
        <v>24.09</v>
      </c>
      <c r="AQ167" s="128">
        <v>15</v>
      </c>
      <c r="AR167" s="133">
        <v>24</v>
      </c>
      <c r="AS167" s="133">
        <v>10.77</v>
      </c>
      <c r="AT167" s="128">
        <v>210</v>
      </c>
      <c r="AU167" s="128">
        <v>7.68</v>
      </c>
      <c r="AV167" s="132">
        <v>0.31880448318804483</v>
      </c>
      <c r="AW167" s="138"/>
      <c r="AX167" s="138"/>
      <c r="AY167" s="138"/>
      <c r="AZ167" s="138"/>
    </row>
    <row r="168" spans="1:52" x14ac:dyDescent="0.25">
      <c r="A168" s="128">
        <v>9009</v>
      </c>
      <c r="B168" s="129" t="s">
        <v>29</v>
      </c>
      <c r="C168" s="128" t="s">
        <v>32</v>
      </c>
      <c r="D168" s="142">
        <v>43640</v>
      </c>
      <c r="E168" s="130">
        <v>2</v>
      </c>
      <c r="F168" s="130">
        <v>4</v>
      </c>
      <c r="G168" s="130">
        <v>12</v>
      </c>
      <c r="H168" s="130">
        <v>18</v>
      </c>
      <c r="I168" s="130">
        <v>20</v>
      </c>
      <c r="J168" s="130">
        <v>24</v>
      </c>
      <c r="K168" s="130">
        <v>28</v>
      </c>
      <c r="L168" s="130">
        <v>29</v>
      </c>
      <c r="M168" s="130">
        <v>31</v>
      </c>
      <c r="N168" s="130">
        <v>34</v>
      </c>
      <c r="O168" s="130"/>
      <c r="P168" s="130"/>
      <c r="Q168" s="130"/>
      <c r="R168" s="130"/>
      <c r="S168" s="130">
        <v>38</v>
      </c>
      <c r="T168" s="130"/>
      <c r="U168" s="130">
        <v>37</v>
      </c>
      <c r="V168" s="130"/>
      <c r="W168" s="130"/>
      <c r="X168" s="130"/>
      <c r="Y168" s="130">
        <v>46</v>
      </c>
      <c r="Z168" s="130"/>
      <c r="AA168" s="130"/>
      <c r="AB168" s="130"/>
      <c r="AC168" s="130"/>
      <c r="AD168" s="130">
        <v>43</v>
      </c>
      <c r="AE168" s="130">
        <v>44</v>
      </c>
      <c r="AF168" s="130">
        <v>8</v>
      </c>
      <c r="AG168" s="130">
        <v>70</v>
      </c>
      <c r="AH168" s="130">
        <v>74</v>
      </c>
      <c r="AI168" s="131">
        <f t="shared" si="61"/>
        <v>39</v>
      </c>
      <c r="AJ168" s="132">
        <v>0.56864864864864861</v>
      </c>
      <c r="AK168" s="132"/>
      <c r="AL168" s="128">
        <v>6</v>
      </c>
      <c r="AM168" s="128">
        <v>1233.0899999999999</v>
      </c>
      <c r="AN168" s="128">
        <v>4.62</v>
      </c>
      <c r="AO168" s="129">
        <v>4.63</v>
      </c>
      <c r="AP168" s="137">
        <v>9.25</v>
      </c>
      <c r="AQ168" s="128">
        <v>9</v>
      </c>
      <c r="AR168" s="133">
        <v>15</v>
      </c>
      <c r="AS168" s="133">
        <v>7.11</v>
      </c>
      <c r="AT168" s="128">
        <v>161</v>
      </c>
      <c r="AU168" s="128">
        <v>5.26</v>
      </c>
      <c r="AV168" s="132">
        <v>0.56864864864864861</v>
      </c>
      <c r="AW168" s="138"/>
      <c r="AX168" s="138"/>
      <c r="AY168" s="138"/>
      <c r="AZ168" s="138"/>
    </row>
    <row r="169" spans="1:52" x14ac:dyDescent="0.25">
      <c r="A169" s="128">
        <v>9009</v>
      </c>
      <c r="B169" s="129" t="s">
        <v>29</v>
      </c>
      <c r="C169" s="128" t="s">
        <v>33</v>
      </c>
      <c r="D169" s="142">
        <v>43640</v>
      </c>
      <c r="E169" s="130">
        <v>2</v>
      </c>
      <c r="F169" s="130">
        <v>4</v>
      </c>
      <c r="G169" s="130">
        <v>12</v>
      </c>
      <c r="H169" s="130">
        <v>18</v>
      </c>
      <c r="I169" s="130">
        <v>20</v>
      </c>
      <c r="J169" s="130">
        <v>26</v>
      </c>
      <c r="K169" s="130">
        <v>28</v>
      </c>
      <c r="L169" s="130">
        <v>31</v>
      </c>
      <c r="M169" s="130">
        <v>33</v>
      </c>
      <c r="N169" s="130">
        <v>35</v>
      </c>
      <c r="O169" s="130">
        <v>37</v>
      </c>
      <c r="P169" s="130"/>
      <c r="Q169" s="130"/>
      <c r="R169" s="130"/>
      <c r="S169" s="130">
        <v>40</v>
      </c>
      <c r="T169" s="130">
        <v>37</v>
      </c>
      <c r="U169" s="130">
        <v>39</v>
      </c>
      <c r="V169" s="130">
        <v>42</v>
      </c>
      <c r="W169" s="130">
        <v>46</v>
      </c>
      <c r="X169" s="130"/>
      <c r="Y169" s="130"/>
      <c r="Z169" s="130"/>
      <c r="AA169" s="130">
        <v>44</v>
      </c>
      <c r="AB169" s="130"/>
      <c r="AC169" s="130"/>
      <c r="AD169" s="130">
        <v>45</v>
      </c>
      <c r="AE169" s="130">
        <v>46</v>
      </c>
      <c r="AF169" s="130">
        <v>9</v>
      </c>
      <c r="AG169" s="130">
        <v>58</v>
      </c>
      <c r="AH169" s="130"/>
      <c r="AI169" s="131">
        <f t="shared" si="61"/>
        <v>37</v>
      </c>
      <c r="AJ169" s="132">
        <v>0.16931890515595163</v>
      </c>
      <c r="AK169" s="132"/>
      <c r="AL169" s="128">
        <v>6</v>
      </c>
      <c r="AM169" s="128">
        <v>1004.59</v>
      </c>
      <c r="AN169" s="128">
        <v>6.49</v>
      </c>
      <c r="AO169" s="129">
        <v>9.2200000000000006</v>
      </c>
      <c r="AP169" s="128">
        <v>15.71</v>
      </c>
      <c r="AQ169" s="128">
        <v>20</v>
      </c>
      <c r="AR169" s="133">
        <v>7</v>
      </c>
      <c r="AS169" s="133">
        <v>4.1500000000000004</v>
      </c>
      <c r="AT169" s="128">
        <v>70</v>
      </c>
      <c r="AU169" s="128">
        <v>2.66</v>
      </c>
      <c r="AV169" s="132">
        <v>0.16931890515595163</v>
      </c>
      <c r="AW169" s="138"/>
      <c r="AX169" s="138"/>
      <c r="AY169" s="138"/>
      <c r="AZ169" s="138"/>
    </row>
    <row r="170" spans="1:52" x14ac:dyDescent="0.25">
      <c r="A170" s="128">
        <v>9009</v>
      </c>
      <c r="B170" s="129" t="s">
        <v>29</v>
      </c>
      <c r="C170" s="128" t="s">
        <v>34</v>
      </c>
      <c r="D170" s="142">
        <v>43640</v>
      </c>
      <c r="E170" s="130">
        <v>2</v>
      </c>
      <c r="F170" s="130">
        <v>4</v>
      </c>
      <c r="G170" s="130">
        <v>12</v>
      </c>
      <c r="H170" s="130">
        <v>18</v>
      </c>
      <c r="I170" s="130">
        <v>20</v>
      </c>
      <c r="J170" s="130">
        <v>26</v>
      </c>
      <c r="K170" s="130">
        <v>27</v>
      </c>
      <c r="L170" s="130">
        <v>28</v>
      </c>
      <c r="M170" s="130">
        <v>31</v>
      </c>
      <c r="N170" s="130">
        <v>33</v>
      </c>
      <c r="O170" s="130">
        <v>33</v>
      </c>
      <c r="P170" s="130"/>
      <c r="Q170" s="130"/>
      <c r="R170" s="130"/>
      <c r="S170" s="130">
        <v>36</v>
      </c>
      <c r="T170" s="130">
        <v>37</v>
      </c>
      <c r="U170" s="130">
        <v>39</v>
      </c>
      <c r="V170" s="130"/>
      <c r="W170" s="130">
        <v>42</v>
      </c>
      <c r="X170" s="130"/>
      <c r="Y170" s="130"/>
      <c r="Z170" s="130"/>
      <c r="AA170" s="130">
        <v>38</v>
      </c>
      <c r="AB170" s="130">
        <v>39</v>
      </c>
      <c r="AC170" s="130"/>
      <c r="AD170" s="130">
        <v>43</v>
      </c>
      <c r="AE170" s="130">
        <v>44</v>
      </c>
      <c r="AF170" s="130">
        <v>9</v>
      </c>
      <c r="AG170" s="130">
        <v>59</v>
      </c>
      <c r="AH170" s="130"/>
      <c r="AI170" s="131">
        <f t="shared" si="61"/>
        <v>41</v>
      </c>
      <c r="AJ170" s="132">
        <v>9.5780308104487608E-2</v>
      </c>
      <c r="AK170" s="132"/>
      <c r="AL170" s="128">
        <v>7</v>
      </c>
      <c r="AM170" s="128">
        <v>1193.0999999999999</v>
      </c>
      <c r="AN170" s="128">
        <v>6.21</v>
      </c>
      <c r="AO170" s="129">
        <v>8.7199999999999989</v>
      </c>
      <c r="AP170" s="128">
        <v>14.93</v>
      </c>
      <c r="AQ170" s="128">
        <v>2</v>
      </c>
      <c r="AR170" s="133">
        <v>6</v>
      </c>
      <c r="AS170" s="133">
        <v>2.12</v>
      </c>
      <c r="AT170" s="128">
        <v>50</v>
      </c>
      <c r="AU170" s="128">
        <v>1.43</v>
      </c>
      <c r="AV170" s="132">
        <v>9.5780308104487608E-2</v>
      </c>
      <c r="AW170" s="138"/>
      <c r="AX170" s="138"/>
      <c r="AY170" s="138"/>
      <c r="AZ170" s="138"/>
    </row>
    <row r="171" spans="1:52" x14ac:dyDescent="0.25">
      <c r="A171" s="128">
        <v>9009</v>
      </c>
      <c r="B171" s="129" t="s">
        <v>29</v>
      </c>
      <c r="C171" s="128" t="s">
        <v>35</v>
      </c>
      <c r="D171" s="142">
        <v>43640</v>
      </c>
      <c r="E171" s="130">
        <v>2</v>
      </c>
      <c r="F171" s="130">
        <v>4</v>
      </c>
      <c r="G171" s="130">
        <v>12</v>
      </c>
      <c r="H171" s="130">
        <v>18</v>
      </c>
      <c r="I171" s="130">
        <v>20</v>
      </c>
      <c r="J171" s="130">
        <v>24</v>
      </c>
      <c r="K171" s="130">
        <v>28</v>
      </c>
      <c r="L171" s="130">
        <v>33</v>
      </c>
      <c r="M171" s="130">
        <v>34</v>
      </c>
      <c r="N171" s="130">
        <v>37</v>
      </c>
      <c r="O171" s="130"/>
      <c r="P171" s="130"/>
      <c r="Q171" s="130"/>
      <c r="R171" s="130"/>
      <c r="S171" s="130">
        <v>38</v>
      </c>
      <c r="T171" s="130"/>
      <c r="U171" s="130">
        <v>37</v>
      </c>
      <c r="V171" s="130">
        <v>42</v>
      </c>
      <c r="W171" s="130">
        <v>46</v>
      </c>
      <c r="X171" s="130"/>
      <c r="Y171" s="130"/>
      <c r="Z171" s="130"/>
      <c r="AA171" s="130">
        <v>39</v>
      </c>
      <c r="AB171" s="130">
        <v>42</v>
      </c>
      <c r="AC171" s="130"/>
      <c r="AD171" s="130">
        <v>43</v>
      </c>
      <c r="AE171" s="130">
        <v>46</v>
      </c>
      <c r="AF171" s="130">
        <v>8</v>
      </c>
      <c r="AG171" s="130">
        <v>57</v>
      </c>
      <c r="AH171" s="130">
        <v>63</v>
      </c>
      <c r="AI171" s="131">
        <f t="shared" si="61"/>
        <v>39</v>
      </c>
      <c r="AJ171" s="132">
        <v>0.21106674272675413</v>
      </c>
      <c r="AK171" s="132"/>
      <c r="AL171" s="128">
        <v>6</v>
      </c>
      <c r="AM171" s="128">
        <v>117.18</v>
      </c>
      <c r="AN171" s="128">
        <v>8.94</v>
      </c>
      <c r="AO171" s="129">
        <v>8.5900000000000016</v>
      </c>
      <c r="AP171" s="128">
        <v>17.53</v>
      </c>
      <c r="AQ171" s="128">
        <v>16</v>
      </c>
      <c r="AR171" s="133">
        <v>10</v>
      </c>
      <c r="AS171" s="133">
        <v>5.03</v>
      </c>
      <c r="AT171" s="128">
        <v>123</v>
      </c>
      <c r="AU171" s="128">
        <v>3.7</v>
      </c>
      <c r="AV171" s="132">
        <v>0.21106674272675413</v>
      </c>
      <c r="AW171" s="138"/>
      <c r="AX171" s="138"/>
      <c r="AY171" s="138"/>
      <c r="AZ171" s="138"/>
    </row>
    <row r="172" spans="1:52" x14ac:dyDescent="0.25">
      <c r="A172" s="128">
        <v>9004</v>
      </c>
      <c r="B172" s="129" t="s">
        <v>30</v>
      </c>
      <c r="C172" s="128" t="s">
        <v>31</v>
      </c>
      <c r="D172" s="142">
        <v>43640</v>
      </c>
      <c r="E172" s="130">
        <v>2</v>
      </c>
      <c r="F172" s="130">
        <v>4</v>
      </c>
      <c r="G172" s="130">
        <v>12</v>
      </c>
      <c r="H172" s="130">
        <v>18</v>
      </c>
      <c r="I172" s="130">
        <v>19</v>
      </c>
      <c r="J172" s="130">
        <v>26</v>
      </c>
      <c r="K172" s="130">
        <v>31</v>
      </c>
      <c r="L172" s="130">
        <v>37</v>
      </c>
      <c r="M172" s="130">
        <v>50</v>
      </c>
      <c r="N172" s="130"/>
      <c r="O172" s="130"/>
      <c r="P172" s="130"/>
      <c r="Q172" s="130"/>
      <c r="R172" s="130"/>
      <c r="S172" s="130">
        <v>40</v>
      </c>
      <c r="T172" s="130"/>
      <c r="U172" s="130">
        <v>39</v>
      </c>
      <c r="V172" s="130">
        <v>46</v>
      </c>
      <c r="W172" s="130"/>
      <c r="X172" s="130"/>
      <c r="Y172" s="130"/>
      <c r="Z172" s="130"/>
      <c r="AA172" s="130">
        <v>42</v>
      </c>
      <c r="AB172" s="130">
        <v>49</v>
      </c>
      <c r="AC172" s="130"/>
      <c r="AD172" s="130">
        <v>58</v>
      </c>
      <c r="AE172" s="130">
        <v>58</v>
      </c>
      <c r="AF172" s="130">
        <v>7</v>
      </c>
      <c r="AG172" s="130">
        <v>71</v>
      </c>
      <c r="AH172" s="130">
        <v>74</v>
      </c>
      <c r="AI172" s="131">
        <f t="shared" si="61"/>
        <v>37</v>
      </c>
      <c r="AJ172" s="132">
        <v>0.15626756604834177</v>
      </c>
      <c r="AK172" s="132"/>
      <c r="AL172" s="128">
        <v>9</v>
      </c>
      <c r="AM172" s="128">
        <v>1412.09</v>
      </c>
      <c r="AN172" s="128">
        <v>8.0299999999999994</v>
      </c>
      <c r="AO172" s="129">
        <v>9.76</v>
      </c>
      <c r="AP172" s="128">
        <v>17.79</v>
      </c>
      <c r="AQ172" s="128">
        <v>5</v>
      </c>
      <c r="AR172" s="133">
        <v>5</v>
      </c>
      <c r="AS172" s="133">
        <v>2.77</v>
      </c>
      <c r="AT172" s="128">
        <v>71</v>
      </c>
      <c r="AU172" s="128">
        <v>2.78</v>
      </c>
      <c r="AV172" s="132">
        <v>0.15626756604834177</v>
      </c>
      <c r="AW172" s="134">
        <f>AVERAGE(AP172:AP186)</f>
        <v>15.059333333333335</v>
      </c>
      <c r="AX172" s="134">
        <f>STDEV(AP172:AP186)</f>
        <v>3.7198088788589807</v>
      </c>
      <c r="AY172" s="134">
        <f>AW172+1.5*AX172</f>
        <v>20.639046651621804</v>
      </c>
      <c r="AZ172" s="134">
        <f>AW172-1.5*AX172</f>
        <v>9.4796200150448637</v>
      </c>
    </row>
    <row r="173" spans="1:52" x14ac:dyDescent="0.25">
      <c r="A173" s="128">
        <v>9004</v>
      </c>
      <c r="B173" s="129" t="s">
        <v>30</v>
      </c>
      <c r="C173" s="128" t="s">
        <v>32</v>
      </c>
      <c r="D173" s="142">
        <v>43640</v>
      </c>
      <c r="E173" s="130">
        <v>2</v>
      </c>
      <c r="F173" s="130">
        <v>4</v>
      </c>
      <c r="G173" s="130">
        <v>12</v>
      </c>
      <c r="H173" s="130">
        <v>14</v>
      </c>
      <c r="I173" s="130">
        <v>18</v>
      </c>
      <c r="J173" s="130">
        <v>20</v>
      </c>
      <c r="K173" s="130">
        <v>24</v>
      </c>
      <c r="L173" s="130">
        <v>28</v>
      </c>
      <c r="M173" s="130">
        <v>31</v>
      </c>
      <c r="N173" s="130">
        <v>37</v>
      </c>
      <c r="O173" s="130">
        <v>48</v>
      </c>
      <c r="P173" s="130"/>
      <c r="Q173" s="130"/>
      <c r="R173" s="130"/>
      <c r="S173" s="130">
        <v>38</v>
      </c>
      <c r="T173" s="130">
        <v>37</v>
      </c>
      <c r="U173" s="130"/>
      <c r="V173" s="130">
        <v>39</v>
      </c>
      <c r="W173" s="130">
        <v>46</v>
      </c>
      <c r="X173" s="130"/>
      <c r="Y173" s="130"/>
      <c r="Z173" s="130"/>
      <c r="AA173" s="130"/>
      <c r="AB173" s="130">
        <v>42</v>
      </c>
      <c r="AC173" s="130">
        <v>46</v>
      </c>
      <c r="AD173" s="130">
        <v>49</v>
      </c>
      <c r="AE173" s="130">
        <v>50</v>
      </c>
      <c r="AF173" s="130">
        <v>9</v>
      </c>
      <c r="AG173" s="130"/>
      <c r="AH173" s="130">
        <v>63</v>
      </c>
      <c r="AI173" s="131">
        <f t="shared" si="61"/>
        <v>39</v>
      </c>
      <c r="AJ173" s="132">
        <v>0.31147540983606553</v>
      </c>
      <c r="AK173" s="132"/>
      <c r="AL173" s="128">
        <v>9</v>
      </c>
      <c r="AM173" s="128">
        <v>1277.67</v>
      </c>
      <c r="AN173" s="128">
        <v>7.15</v>
      </c>
      <c r="AO173" s="129">
        <v>8.7099999999999991</v>
      </c>
      <c r="AP173" s="128">
        <v>15.86</v>
      </c>
      <c r="AQ173" s="128">
        <v>11</v>
      </c>
      <c r="AR173" s="133">
        <v>11</v>
      </c>
      <c r="AS173" s="133">
        <v>6.8100000000000005</v>
      </c>
      <c r="AT173" s="128">
        <v>119</v>
      </c>
      <c r="AU173" s="128">
        <v>4.9399999999999995</v>
      </c>
      <c r="AV173" s="132">
        <v>0.31147540983606553</v>
      </c>
      <c r="AW173" s="136"/>
      <c r="AX173" s="136"/>
      <c r="AY173" s="136"/>
      <c r="AZ173" s="136"/>
    </row>
    <row r="174" spans="1:52" x14ac:dyDescent="0.25">
      <c r="A174" s="128">
        <v>9004</v>
      </c>
      <c r="B174" s="129" t="s">
        <v>30</v>
      </c>
      <c r="C174" s="128" t="s">
        <v>33</v>
      </c>
      <c r="D174" s="142">
        <v>43640</v>
      </c>
      <c r="E174" s="130">
        <v>2</v>
      </c>
      <c r="F174" s="130">
        <v>4</v>
      </c>
      <c r="G174" s="130">
        <v>12</v>
      </c>
      <c r="H174" s="130">
        <v>14</v>
      </c>
      <c r="I174" s="130">
        <v>18</v>
      </c>
      <c r="J174" s="130">
        <v>24</v>
      </c>
      <c r="K174" s="130">
        <v>26</v>
      </c>
      <c r="L174" s="130">
        <v>28</v>
      </c>
      <c r="M174" s="130">
        <v>33</v>
      </c>
      <c r="N174" s="130"/>
      <c r="O174" s="130"/>
      <c r="P174" s="130"/>
      <c r="Q174" s="130"/>
      <c r="R174" s="130"/>
      <c r="S174" s="130">
        <v>38</v>
      </c>
      <c r="T174" s="130">
        <v>37</v>
      </c>
      <c r="U174" s="130">
        <v>39</v>
      </c>
      <c r="V174" s="130">
        <v>42</v>
      </c>
      <c r="W174" s="130"/>
      <c r="X174" s="130">
        <v>46</v>
      </c>
      <c r="Y174" s="130"/>
      <c r="Z174" s="130"/>
      <c r="AA174" s="130"/>
      <c r="AB174" s="130"/>
      <c r="AC174" s="130">
        <v>44</v>
      </c>
      <c r="AD174" s="130">
        <v>45</v>
      </c>
      <c r="AE174" s="130">
        <v>46</v>
      </c>
      <c r="AF174" s="130">
        <v>7</v>
      </c>
      <c r="AG174" s="130">
        <v>58</v>
      </c>
      <c r="AH174" s="130"/>
      <c r="AI174" s="131">
        <f t="shared" si="61"/>
        <v>39</v>
      </c>
      <c r="AJ174" s="132">
        <v>0.32072727272727275</v>
      </c>
      <c r="AK174" s="132"/>
      <c r="AL174" s="128">
        <v>8</v>
      </c>
      <c r="AM174" s="128">
        <v>1308.3</v>
      </c>
      <c r="AN174" s="128">
        <v>6.42</v>
      </c>
      <c r="AO174" s="129">
        <v>7.33</v>
      </c>
      <c r="AP174" s="128">
        <v>13.75</v>
      </c>
      <c r="AQ174" s="128">
        <v>17</v>
      </c>
      <c r="AR174" s="133">
        <v>11</v>
      </c>
      <c r="AS174" s="133">
        <v>5.79</v>
      </c>
      <c r="AT174" s="128">
        <v>123</v>
      </c>
      <c r="AU174" s="128">
        <v>4.41</v>
      </c>
      <c r="AV174" s="132">
        <v>0.32072727272727275</v>
      </c>
      <c r="AW174" s="136"/>
      <c r="AX174" s="136"/>
      <c r="AY174" s="136"/>
      <c r="AZ174" s="136"/>
    </row>
    <row r="175" spans="1:52" x14ac:dyDescent="0.25">
      <c r="A175" s="128">
        <v>9004</v>
      </c>
      <c r="B175" s="129" t="s">
        <v>30</v>
      </c>
      <c r="C175" s="128" t="s">
        <v>34</v>
      </c>
      <c r="D175" s="142">
        <v>43640</v>
      </c>
      <c r="E175" s="130">
        <v>2</v>
      </c>
      <c r="F175" s="130">
        <v>4</v>
      </c>
      <c r="G175" s="130">
        <v>12</v>
      </c>
      <c r="H175" s="130">
        <v>18</v>
      </c>
      <c r="I175" s="130">
        <v>19</v>
      </c>
      <c r="J175" s="130">
        <v>24</v>
      </c>
      <c r="K175" s="130">
        <v>26</v>
      </c>
      <c r="L175" s="130">
        <v>31</v>
      </c>
      <c r="M175" s="130">
        <v>34</v>
      </c>
      <c r="N175" s="130">
        <v>37</v>
      </c>
      <c r="O175" s="130"/>
      <c r="P175" s="130"/>
      <c r="Q175" s="130"/>
      <c r="R175" s="130"/>
      <c r="S175" s="130">
        <v>38</v>
      </c>
      <c r="T175" s="130">
        <v>37</v>
      </c>
      <c r="U175" s="130"/>
      <c r="V175" s="130">
        <v>39</v>
      </c>
      <c r="W175" s="130"/>
      <c r="X175" s="130">
        <v>46</v>
      </c>
      <c r="Y175" s="130"/>
      <c r="Z175" s="130"/>
      <c r="AA175" s="130"/>
      <c r="AB175" s="130"/>
      <c r="AC175" s="130">
        <v>44</v>
      </c>
      <c r="AD175" s="130">
        <v>45</v>
      </c>
      <c r="AE175" s="130">
        <v>46</v>
      </c>
      <c r="AF175" s="130">
        <v>8</v>
      </c>
      <c r="AG175" s="130">
        <v>59</v>
      </c>
      <c r="AH175" s="130"/>
      <c r="AI175" s="131">
        <f t="shared" si="61"/>
        <v>39</v>
      </c>
      <c r="AJ175" s="132">
        <v>9.4899935442220779E-2</v>
      </c>
      <c r="AK175" s="132"/>
      <c r="AL175" s="128">
        <v>8</v>
      </c>
      <c r="AM175" s="128">
        <v>1126.79</v>
      </c>
      <c r="AN175" s="128">
        <v>7.25</v>
      </c>
      <c r="AO175" s="129">
        <v>8.24</v>
      </c>
      <c r="AP175" s="128">
        <v>15.49</v>
      </c>
      <c r="AQ175" s="128">
        <v>16</v>
      </c>
      <c r="AR175" s="133">
        <v>4</v>
      </c>
      <c r="AS175" s="133">
        <v>2.2000000000000002</v>
      </c>
      <c r="AT175" s="128">
        <v>41</v>
      </c>
      <c r="AU175" s="128">
        <v>1.47</v>
      </c>
      <c r="AV175" s="132">
        <v>9.4899935442220779E-2</v>
      </c>
      <c r="AW175" s="134"/>
      <c r="AX175" s="134"/>
      <c r="AY175" s="134"/>
      <c r="AZ175" s="134"/>
    </row>
    <row r="176" spans="1:52" x14ac:dyDescent="0.25">
      <c r="A176" s="128">
        <v>9004</v>
      </c>
      <c r="B176" s="129" t="s">
        <v>30</v>
      </c>
      <c r="C176" s="128" t="s">
        <v>35</v>
      </c>
      <c r="D176" s="142">
        <v>43640</v>
      </c>
      <c r="E176" s="130">
        <v>2</v>
      </c>
      <c r="F176" s="130">
        <v>4</v>
      </c>
      <c r="G176" s="130">
        <v>12</v>
      </c>
      <c r="H176" s="130">
        <v>18</v>
      </c>
      <c r="I176" s="130">
        <v>19</v>
      </c>
      <c r="J176" s="130">
        <v>24</v>
      </c>
      <c r="K176" s="130">
        <v>26</v>
      </c>
      <c r="L176" s="130">
        <v>29</v>
      </c>
      <c r="M176" s="130">
        <v>31</v>
      </c>
      <c r="N176" s="130">
        <v>48</v>
      </c>
      <c r="O176" s="130"/>
      <c r="P176" s="130"/>
      <c r="Q176" s="130"/>
      <c r="R176" s="130"/>
      <c r="S176" s="130">
        <v>40</v>
      </c>
      <c r="T176" s="130">
        <v>37</v>
      </c>
      <c r="U176" s="130"/>
      <c r="V176" s="130">
        <v>39</v>
      </c>
      <c r="W176" s="130"/>
      <c r="X176" s="130">
        <v>46</v>
      </c>
      <c r="Y176" s="130"/>
      <c r="Z176" s="130"/>
      <c r="AA176" s="130">
        <v>42</v>
      </c>
      <c r="AB176" s="130"/>
      <c r="AC176" s="130">
        <v>44</v>
      </c>
      <c r="AD176" s="130">
        <v>47</v>
      </c>
      <c r="AE176" s="130">
        <v>48</v>
      </c>
      <c r="AF176" s="130">
        <v>8</v>
      </c>
      <c r="AG176" s="130">
        <v>59</v>
      </c>
      <c r="AH176" s="130">
        <v>74</v>
      </c>
      <c r="AI176" s="131">
        <f t="shared" si="61"/>
        <v>37</v>
      </c>
      <c r="AJ176" s="132">
        <v>3.8272816486751723E-2</v>
      </c>
      <c r="AK176" s="132"/>
      <c r="AL176" s="128">
        <v>6</v>
      </c>
      <c r="AM176" s="128">
        <v>759.56</v>
      </c>
      <c r="AN176" s="128">
        <v>4.7699999999999996</v>
      </c>
      <c r="AO176" s="129">
        <v>5.42</v>
      </c>
      <c r="AP176" s="128">
        <v>10.19</v>
      </c>
      <c r="AQ176" s="128">
        <v>9</v>
      </c>
      <c r="AR176" s="133">
        <v>1</v>
      </c>
      <c r="AS176" s="133">
        <v>0.6</v>
      </c>
      <c r="AT176" s="128">
        <v>9</v>
      </c>
      <c r="AU176" s="128">
        <v>0.39</v>
      </c>
      <c r="AV176" s="132">
        <v>3.8272816486751723E-2</v>
      </c>
      <c r="AW176" s="136"/>
      <c r="AX176" s="136"/>
      <c r="AY176" s="136"/>
      <c r="AZ176" s="136"/>
    </row>
    <row r="177" spans="1:52" x14ac:dyDescent="0.25">
      <c r="A177" s="128">
        <v>9005</v>
      </c>
      <c r="B177" s="129" t="s">
        <v>30</v>
      </c>
      <c r="C177" s="128" t="s">
        <v>31</v>
      </c>
      <c r="D177" s="142">
        <v>43640</v>
      </c>
      <c r="E177" s="130">
        <v>2</v>
      </c>
      <c r="F177" s="130">
        <v>4</v>
      </c>
      <c r="G177" s="130">
        <v>12</v>
      </c>
      <c r="H177" s="130">
        <v>18</v>
      </c>
      <c r="I177" s="130">
        <v>19</v>
      </c>
      <c r="J177" s="130">
        <v>22</v>
      </c>
      <c r="K177" s="130">
        <v>24</v>
      </c>
      <c r="L177" s="130">
        <v>29</v>
      </c>
      <c r="M177" s="130">
        <v>31</v>
      </c>
      <c r="N177" s="130">
        <v>33</v>
      </c>
      <c r="O177" s="130">
        <v>35</v>
      </c>
      <c r="P177" s="130">
        <v>37</v>
      </c>
      <c r="Q177" s="130">
        <v>48</v>
      </c>
      <c r="R177" s="130">
        <v>50</v>
      </c>
      <c r="S177" s="130">
        <v>36</v>
      </c>
      <c r="T177" s="130"/>
      <c r="U177" s="130">
        <v>37</v>
      </c>
      <c r="V177" s="130">
        <v>39</v>
      </c>
      <c r="W177" s="130">
        <v>42</v>
      </c>
      <c r="X177" s="130">
        <v>46</v>
      </c>
      <c r="Y177" s="130"/>
      <c r="Z177" s="130"/>
      <c r="AA177" s="130">
        <v>39</v>
      </c>
      <c r="AB177" s="130">
        <v>42</v>
      </c>
      <c r="AC177" s="130"/>
      <c r="AD177" s="130">
        <v>43</v>
      </c>
      <c r="AE177" s="130">
        <v>44</v>
      </c>
      <c r="AF177" s="130">
        <v>12</v>
      </c>
      <c r="AG177" s="130">
        <v>57</v>
      </c>
      <c r="AH177" s="130">
        <v>63</v>
      </c>
      <c r="AI177" s="131">
        <f t="shared" si="61"/>
        <v>41</v>
      </c>
      <c r="AJ177" s="132">
        <v>0.29475587703435802</v>
      </c>
      <c r="AK177" s="132"/>
      <c r="AL177" s="128">
        <v>6</v>
      </c>
      <c r="AM177" s="128">
        <v>944.7</v>
      </c>
      <c r="AN177" s="128">
        <v>4.8499999999999996</v>
      </c>
      <c r="AO177" s="129">
        <v>6.2100000000000009</v>
      </c>
      <c r="AP177" s="128">
        <v>11.06</v>
      </c>
      <c r="AQ177" s="128">
        <v>11</v>
      </c>
      <c r="AR177" s="133">
        <v>12</v>
      </c>
      <c r="AS177" s="133">
        <v>4.42</v>
      </c>
      <c r="AT177" s="128">
        <v>119</v>
      </c>
      <c r="AU177" s="128">
        <v>3.26</v>
      </c>
      <c r="AV177" s="132">
        <v>0.29475587703435802</v>
      </c>
      <c r="AW177" s="136"/>
      <c r="AX177" s="136"/>
      <c r="AY177" s="136"/>
      <c r="AZ177" s="136"/>
    </row>
    <row r="178" spans="1:52" x14ac:dyDescent="0.25">
      <c r="A178" s="128">
        <v>9005</v>
      </c>
      <c r="B178" s="129" t="s">
        <v>30</v>
      </c>
      <c r="C178" s="128" t="s">
        <v>32</v>
      </c>
      <c r="D178" s="142">
        <v>43640</v>
      </c>
      <c r="E178" s="130">
        <v>2</v>
      </c>
      <c r="F178" s="130">
        <v>4</v>
      </c>
      <c r="G178" s="130">
        <v>12</v>
      </c>
      <c r="H178" s="130">
        <v>18</v>
      </c>
      <c r="I178" s="130">
        <v>20</v>
      </c>
      <c r="J178" s="130">
        <v>24</v>
      </c>
      <c r="K178" s="130">
        <v>26</v>
      </c>
      <c r="L178" s="130">
        <v>28</v>
      </c>
      <c r="M178" s="130">
        <v>33</v>
      </c>
      <c r="N178" s="130">
        <v>38</v>
      </c>
      <c r="O178" s="130">
        <v>38</v>
      </c>
      <c r="P178" s="130">
        <v>39</v>
      </c>
      <c r="Q178" s="130">
        <v>42</v>
      </c>
      <c r="R178" s="130">
        <v>48</v>
      </c>
      <c r="S178" s="130">
        <v>40</v>
      </c>
      <c r="T178" s="130">
        <v>37</v>
      </c>
      <c r="U178" s="130">
        <v>39</v>
      </c>
      <c r="V178" s="130">
        <v>42</v>
      </c>
      <c r="W178" s="130"/>
      <c r="X178" s="130">
        <v>46</v>
      </c>
      <c r="Y178" s="130"/>
      <c r="Z178" s="130"/>
      <c r="AA178" s="130">
        <v>42</v>
      </c>
      <c r="AB178" s="130"/>
      <c r="AC178" s="130">
        <v>44</v>
      </c>
      <c r="AD178" s="130">
        <v>45</v>
      </c>
      <c r="AE178" s="130">
        <v>46</v>
      </c>
      <c r="AF178" s="130">
        <v>12</v>
      </c>
      <c r="AG178" s="130">
        <v>58</v>
      </c>
      <c r="AH178" s="130">
        <v>68</v>
      </c>
      <c r="AI178" s="131">
        <f t="shared" si="61"/>
        <v>37</v>
      </c>
      <c r="AJ178" s="132">
        <v>0.18563188253801782</v>
      </c>
      <c r="AK178" s="132"/>
      <c r="AL178" s="128">
        <v>8</v>
      </c>
      <c r="AM178" s="128">
        <v>1248.92</v>
      </c>
      <c r="AN178" s="128">
        <v>9.5500000000000007</v>
      </c>
      <c r="AO178" s="129">
        <v>9.52</v>
      </c>
      <c r="AP178" s="128">
        <v>19.07</v>
      </c>
      <c r="AQ178" s="128">
        <v>13</v>
      </c>
      <c r="AR178" s="133">
        <v>7</v>
      </c>
      <c r="AS178" s="133">
        <v>4.5</v>
      </c>
      <c r="AT178" s="128">
        <v>83</v>
      </c>
      <c r="AU178" s="128">
        <v>3.54</v>
      </c>
      <c r="AV178" s="132">
        <v>0.18563188253801782</v>
      </c>
      <c r="AW178" s="138"/>
      <c r="AX178" s="138"/>
      <c r="AY178" s="138"/>
      <c r="AZ178" s="138"/>
    </row>
    <row r="179" spans="1:52" x14ac:dyDescent="0.25">
      <c r="A179" s="128">
        <v>9005</v>
      </c>
      <c r="B179" s="129" t="s">
        <v>30</v>
      </c>
      <c r="C179" s="128" t="s">
        <v>33</v>
      </c>
      <c r="D179" s="142">
        <v>43640</v>
      </c>
      <c r="E179" s="130">
        <v>2</v>
      </c>
      <c r="F179" s="130">
        <v>4</v>
      </c>
      <c r="G179" s="130">
        <v>12</v>
      </c>
      <c r="H179" s="130">
        <v>18</v>
      </c>
      <c r="I179" s="130">
        <v>20</v>
      </c>
      <c r="J179" s="130">
        <v>24</v>
      </c>
      <c r="K179" s="130">
        <v>28</v>
      </c>
      <c r="L179" s="130">
        <v>31</v>
      </c>
      <c r="M179" s="130">
        <v>33</v>
      </c>
      <c r="N179" s="130">
        <v>35</v>
      </c>
      <c r="O179" s="130">
        <v>37</v>
      </c>
      <c r="P179" s="130">
        <v>48</v>
      </c>
      <c r="Q179" s="130"/>
      <c r="R179" s="130"/>
      <c r="S179" s="130">
        <v>40</v>
      </c>
      <c r="T179" s="130">
        <v>37</v>
      </c>
      <c r="U179" s="130">
        <v>39</v>
      </c>
      <c r="V179" s="130">
        <v>42</v>
      </c>
      <c r="W179" s="130"/>
      <c r="X179" s="130">
        <v>46</v>
      </c>
      <c r="Y179" s="130"/>
      <c r="Z179" s="130"/>
      <c r="AA179" s="130">
        <v>42</v>
      </c>
      <c r="AB179" s="130">
        <v>44</v>
      </c>
      <c r="AC179" s="130"/>
      <c r="AD179" s="130">
        <v>45</v>
      </c>
      <c r="AE179" s="130">
        <v>46</v>
      </c>
      <c r="AF179" s="130">
        <v>10</v>
      </c>
      <c r="AG179" s="130">
        <v>58</v>
      </c>
      <c r="AH179" s="130">
        <v>77</v>
      </c>
      <c r="AI179" s="131">
        <f t="shared" si="61"/>
        <v>37</v>
      </c>
      <c r="AJ179" s="132">
        <v>0.30535966149506349</v>
      </c>
      <c r="AK179" s="132"/>
      <c r="AL179" s="128">
        <v>8</v>
      </c>
      <c r="AM179" s="128">
        <v>1470.54</v>
      </c>
      <c r="AN179" s="128">
        <v>6.45</v>
      </c>
      <c r="AO179" s="129">
        <v>7.7299999999999995</v>
      </c>
      <c r="AP179" s="128">
        <v>14.18</v>
      </c>
      <c r="AQ179" s="128">
        <v>19</v>
      </c>
      <c r="AR179" s="133">
        <v>14</v>
      </c>
      <c r="AS179" s="133">
        <v>5.45</v>
      </c>
      <c r="AT179" s="128">
        <v>136</v>
      </c>
      <c r="AU179" s="128">
        <v>4.33</v>
      </c>
      <c r="AV179" s="132">
        <v>0.30535966149506349</v>
      </c>
      <c r="AW179" s="138"/>
      <c r="AX179" s="138"/>
      <c r="AY179" s="138"/>
      <c r="AZ179" s="138"/>
    </row>
    <row r="180" spans="1:52" x14ac:dyDescent="0.25">
      <c r="A180" s="128">
        <v>9005</v>
      </c>
      <c r="B180" s="129" t="s">
        <v>30</v>
      </c>
      <c r="C180" s="128" t="s">
        <v>34</v>
      </c>
      <c r="D180" s="142">
        <v>43640</v>
      </c>
      <c r="E180" s="130">
        <v>2</v>
      </c>
      <c r="F180" s="130">
        <v>4</v>
      </c>
      <c r="G180" s="130">
        <v>12</v>
      </c>
      <c r="H180" s="130">
        <v>18</v>
      </c>
      <c r="I180" s="130">
        <v>19</v>
      </c>
      <c r="J180" s="130">
        <v>24</v>
      </c>
      <c r="K180" s="130">
        <v>26</v>
      </c>
      <c r="L180" s="130">
        <v>29</v>
      </c>
      <c r="M180" s="130">
        <v>31</v>
      </c>
      <c r="N180" s="130">
        <v>33</v>
      </c>
      <c r="O180" s="130">
        <v>33</v>
      </c>
      <c r="P180" s="130">
        <v>37</v>
      </c>
      <c r="Q180" s="130">
        <v>42</v>
      </c>
      <c r="R180" s="130"/>
      <c r="S180" s="130">
        <v>36</v>
      </c>
      <c r="T180" s="130"/>
      <c r="U180" s="130">
        <v>37</v>
      </c>
      <c r="V180" s="130">
        <v>39</v>
      </c>
      <c r="W180" s="130">
        <v>46</v>
      </c>
      <c r="X180" s="130"/>
      <c r="Y180" s="130"/>
      <c r="Z180" s="130"/>
      <c r="AA180" s="130">
        <v>39</v>
      </c>
      <c r="AB180" s="130">
        <v>42</v>
      </c>
      <c r="AC180" s="130"/>
      <c r="AD180" s="130">
        <v>43</v>
      </c>
      <c r="AE180" s="130">
        <v>44</v>
      </c>
      <c r="AF180" s="130">
        <v>11</v>
      </c>
      <c r="AG180" s="130">
        <v>58</v>
      </c>
      <c r="AH180" s="130">
        <v>74</v>
      </c>
      <c r="AI180" s="131">
        <f t="shared" si="61"/>
        <v>41</v>
      </c>
      <c r="AJ180" s="132">
        <v>0.28917197452229298</v>
      </c>
      <c r="AK180" s="132"/>
      <c r="AL180" s="128">
        <v>7</v>
      </c>
      <c r="AM180" s="128">
        <v>1138.45</v>
      </c>
      <c r="AN180" s="128">
        <v>7.4</v>
      </c>
      <c r="AO180" s="129">
        <v>8.2999999999999989</v>
      </c>
      <c r="AP180" s="128">
        <v>15.7</v>
      </c>
      <c r="AQ180" s="128">
        <v>16</v>
      </c>
      <c r="AR180" s="133">
        <v>16</v>
      </c>
      <c r="AS180" s="133">
        <v>6.58</v>
      </c>
      <c r="AT180" s="128">
        <v>105</v>
      </c>
      <c r="AU180" s="128">
        <v>4.54</v>
      </c>
      <c r="AV180" s="132">
        <v>0.28917197452229298</v>
      </c>
      <c r="AW180" s="138"/>
      <c r="AX180" s="138"/>
      <c r="AY180" s="138"/>
      <c r="AZ180" s="138"/>
    </row>
    <row r="181" spans="1:52" x14ac:dyDescent="0.25">
      <c r="A181" s="128">
        <v>9005</v>
      </c>
      <c r="B181" s="129" t="s">
        <v>30</v>
      </c>
      <c r="C181" s="128" t="s">
        <v>35</v>
      </c>
      <c r="D181" s="142">
        <v>43640</v>
      </c>
      <c r="E181" s="130">
        <v>2</v>
      </c>
      <c r="F181" s="130">
        <v>4</v>
      </c>
      <c r="G181" s="130">
        <v>12</v>
      </c>
      <c r="H181" s="130">
        <v>18</v>
      </c>
      <c r="I181" s="130">
        <v>20</v>
      </c>
      <c r="J181" s="130">
        <v>24</v>
      </c>
      <c r="K181" s="130">
        <v>28</v>
      </c>
      <c r="L181" s="130">
        <v>31</v>
      </c>
      <c r="M181" s="130">
        <v>37</v>
      </c>
      <c r="N181" s="130">
        <v>38</v>
      </c>
      <c r="O181" s="130">
        <v>39</v>
      </c>
      <c r="P181" s="130">
        <v>42</v>
      </c>
      <c r="Q181" s="130"/>
      <c r="R181" s="130"/>
      <c r="S181" s="130">
        <v>40</v>
      </c>
      <c r="T181" s="130">
        <v>37</v>
      </c>
      <c r="U181" s="130">
        <v>39</v>
      </c>
      <c r="V181" s="130">
        <v>42</v>
      </c>
      <c r="W181" s="130">
        <v>46</v>
      </c>
      <c r="X181" s="130"/>
      <c r="Y181" s="130"/>
      <c r="Z181" s="130"/>
      <c r="AA181" s="130"/>
      <c r="AB181" s="130">
        <v>44</v>
      </c>
      <c r="AC181" s="130"/>
      <c r="AD181" s="130">
        <v>45</v>
      </c>
      <c r="AE181" s="130">
        <v>46</v>
      </c>
      <c r="AF181" s="130">
        <v>10</v>
      </c>
      <c r="AG181" s="130">
        <v>59</v>
      </c>
      <c r="AH181" s="130">
        <v>68</v>
      </c>
      <c r="AI181" s="131">
        <f t="shared" si="61"/>
        <v>37</v>
      </c>
      <c r="AJ181" s="132">
        <v>0.22434646898166213</v>
      </c>
      <c r="AK181" s="132"/>
      <c r="AL181" s="128">
        <v>9</v>
      </c>
      <c r="AM181" s="128">
        <v>1779.69</v>
      </c>
      <c r="AN181" s="128">
        <v>12.28</v>
      </c>
      <c r="AO181" s="129">
        <v>13.35</v>
      </c>
      <c r="AP181" s="137">
        <v>25.63</v>
      </c>
      <c r="AQ181" s="128">
        <v>17</v>
      </c>
      <c r="AR181" s="133">
        <v>14</v>
      </c>
      <c r="AS181" s="133">
        <v>7.95</v>
      </c>
      <c r="AT181" s="128">
        <v>169</v>
      </c>
      <c r="AU181" s="128">
        <v>5.75</v>
      </c>
      <c r="AV181" s="132">
        <v>0.22434646898166213</v>
      </c>
      <c r="AW181" s="138"/>
      <c r="AX181" s="138"/>
      <c r="AY181" s="138"/>
      <c r="AZ181" s="138"/>
    </row>
    <row r="182" spans="1:52" x14ac:dyDescent="0.25">
      <c r="A182" s="128">
        <v>9011</v>
      </c>
      <c r="B182" s="139" t="s">
        <v>30</v>
      </c>
      <c r="C182" s="128" t="s">
        <v>31</v>
      </c>
      <c r="D182" s="142">
        <v>43640</v>
      </c>
      <c r="E182" s="130">
        <v>2</v>
      </c>
      <c r="F182" s="130">
        <v>4</v>
      </c>
      <c r="G182" s="130">
        <v>12</v>
      </c>
      <c r="H182" s="130">
        <v>18</v>
      </c>
      <c r="I182" s="130">
        <v>22</v>
      </c>
      <c r="J182" s="130">
        <v>24</v>
      </c>
      <c r="K182" s="130">
        <v>28</v>
      </c>
      <c r="L182" s="130">
        <v>31</v>
      </c>
      <c r="M182" s="130">
        <v>37</v>
      </c>
      <c r="N182" s="130"/>
      <c r="O182" s="130"/>
      <c r="P182" s="130"/>
      <c r="Q182" s="130"/>
      <c r="R182" s="130"/>
      <c r="S182" s="130">
        <v>36</v>
      </c>
      <c r="T182" s="130">
        <v>37</v>
      </c>
      <c r="U182" s="130">
        <v>39</v>
      </c>
      <c r="V182" s="130">
        <v>42</v>
      </c>
      <c r="W182" s="130"/>
      <c r="X182" s="130">
        <v>46</v>
      </c>
      <c r="Y182" s="130"/>
      <c r="Z182" s="130"/>
      <c r="AA182" s="130">
        <v>39</v>
      </c>
      <c r="AB182" s="130">
        <v>42</v>
      </c>
      <c r="AC182" s="130"/>
      <c r="AD182" s="130">
        <v>43</v>
      </c>
      <c r="AE182" s="130">
        <v>44</v>
      </c>
      <c r="AF182" s="130">
        <v>7</v>
      </c>
      <c r="AG182" s="130">
        <v>58</v>
      </c>
      <c r="AH182" s="130">
        <v>68</v>
      </c>
      <c r="AI182" s="131">
        <f t="shared" si="61"/>
        <v>41</v>
      </c>
      <c r="AJ182" s="132">
        <v>0.36961628817541109</v>
      </c>
      <c r="AK182" s="132"/>
      <c r="AL182" s="128">
        <v>7</v>
      </c>
      <c r="AM182" s="128">
        <v>1409.94</v>
      </c>
      <c r="AN182" s="128">
        <v>5.64</v>
      </c>
      <c r="AO182" s="129">
        <v>7.13</v>
      </c>
      <c r="AP182" s="128">
        <v>12.77</v>
      </c>
      <c r="AQ182" s="128">
        <v>6</v>
      </c>
      <c r="AR182" s="133">
        <v>16</v>
      </c>
      <c r="AS182" s="133">
        <v>6.93</v>
      </c>
      <c r="AT182" s="128">
        <v>165</v>
      </c>
      <c r="AU182" s="128">
        <v>4.72</v>
      </c>
      <c r="AV182" s="132">
        <v>0.36961628817541109</v>
      </c>
      <c r="AW182" s="138"/>
      <c r="AX182" s="138"/>
      <c r="AY182" s="138"/>
      <c r="AZ182" s="138"/>
    </row>
    <row r="183" spans="1:52" x14ac:dyDescent="0.25">
      <c r="A183" s="128">
        <v>9011</v>
      </c>
      <c r="B183" s="139" t="s">
        <v>30</v>
      </c>
      <c r="C183" s="128" t="s">
        <v>32</v>
      </c>
      <c r="D183" s="142">
        <v>43640</v>
      </c>
      <c r="E183" s="130">
        <v>2</v>
      </c>
      <c r="F183" s="130">
        <v>4</v>
      </c>
      <c r="G183" s="130">
        <v>12</v>
      </c>
      <c r="H183" s="130">
        <v>14</v>
      </c>
      <c r="I183" s="130">
        <v>18</v>
      </c>
      <c r="J183" s="130">
        <v>20</v>
      </c>
      <c r="K183" s="130">
        <v>26</v>
      </c>
      <c r="L183" s="130">
        <v>28</v>
      </c>
      <c r="M183" s="130">
        <v>31</v>
      </c>
      <c r="N183" s="130">
        <v>32</v>
      </c>
      <c r="O183" s="130">
        <v>33</v>
      </c>
      <c r="P183" s="130">
        <v>35</v>
      </c>
      <c r="Q183" s="130">
        <v>35</v>
      </c>
      <c r="R183" s="130">
        <v>37</v>
      </c>
      <c r="S183" s="130">
        <v>36</v>
      </c>
      <c r="T183" s="130">
        <v>37</v>
      </c>
      <c r="U183" s="130">
        <v>39</v>
      </c>
      <c r="V183" s="130">
        <v>42</v>
      </c>
      <c r="W183" s="130"/>
      <c r="X183" s="130">
        <v>46</v>
      </c>
      <c r="Y183" s="130"/>
      <c r="Z183" s="130"/>
      <c r="AA183" s="130">
        <v>39</v>
      </c>
      <c r="AB183" s="130">
        <v>42</v>
      </c>
      <c r="AC183" s="130"/>
      <c r="AD183" s="130">
        <v>43</v>
      </c>
      <c r="AE183" s="130">
        <v>44</v>
      </c>
      <c r="AF183" s="130">
        <v>12</v>
      </c>
      <c r="AG183" s="130">
        <v>57</v>
      </c>
      <c r="AH183" s="130">
        <v>74</v>
      </c>
      <c r="AI183" s="131">
        <f t="shared" si="61"/>
        <v>41</v>
      </c>
      <c r="AJ183" s="132">
        <v>0.25622775800711745</v>
      </c>
      <c r="AK183" s="132"/>
      <c r="AL183" s="128">
        <v>8</v>
      </c>
      <c r="AM183" s="128">
        <v>1313.08</v>
      </c>
      <c r="AN183" s="128">
        <v>6.26</v>
      </c>
      <c r="AO183" s="129">
        <v>7.7900000000000009</v>
      </c>
      <c r="AP183" s="128">
        <v>14.05</v>
      </c>
      <c r="AQ183" s="128">
        <v>11</v>
      </c>
      <c r="AR183" s="133">
        <v>8</v>
      </c>
      <c r="AS183" s="133">
        <v>4.4399999999999995</v>
      </c>
      <c r="AT183" s="128">
        <v>90</v>
      </c>
      <c r="AU183" s="128">
        <v>3.6</v>
      </c>
      <c r="AV183" s="132">
        <v>0.25622775800711745</v>
      </c>
      <c r="AW183" s="138"/>
      <c r="AX183" s="138"/>
      <c r="AY183" s="138"/>
      <c r="AZ183" s="138"/>
    </row>
    <row r="184" spans="1:52" x14ac:dyDescent="0.25">
      <c r="A184" s="128">
        <v>9011</v>
      </c>
      <c r="B184" s="139" t="s">
        <v>30</v>
      </c>
      <c r="C184" s="128" t="s">
        <v>33</v>
      </c>
      <c r="D184" s="142">
        <v>43640</v>
      </c>
      <c r="E184" s="130">
        <v>2</v>
      </c>
      <c r="F184" s="130">
        <v>4</v>
      </c>
      <c r="G184" s="130">
        <v>12</v>
      </c>
      <c r="H184" s="130">
        <v>18</v>
      </c>
      <c r="I184" s="130">
        <v>20</v>
      </c>
      <c r="J184" s="130">
        <v>24</v>
      </c>
      <c r="K184" s="130">
        <v>28</v>
      </c>
      <c r="L184" s="130">
        <v>33</v>
      </c>
      <c r="M184" s="130">
        <v>34</v>
      </c>
      <c r="N184" s="130">
        <v>39</v>
      </c>
      <c r="O184" s="130">
        <v>48</v>
      </c>
      <c r="P184" s="130"/>
      <c r="Q184" s="130"/>
      <c r="R184" s="130"/>
      <c r="S184" s="130">
        <v>38</v>
      </c>
      <c r="T184" s="130">
        <v>37</v>
      </c>
      <c r="U184" s="130">
        <v>39</v>
      </c>
      <c r="V184" s="130"/>
      <c r="W184" s="130">
        <v>42</v>
      </c>
      <c r="X184" s="130"/>
      <c r="Y184" s="130"/>
      <c r="Z184" s="130"/>
      <c r="AA184" s="130">
        <v>42</v>
      </c>
      <c r="AB184" s="130"/>
      <c r="AC184" s="130">
        <v>44</v>
      </c>
      <c r="AD184" s="130">
        <v>45</v>
      </c>
      <c r="AE184" s="130">
        <v>46</v>
      </c>
      <c r="AF184" s="130">
        <v>9</v>
      </c>
      <c r="AG184" s="130">
        <v>60</v>
      </c>
      <c r="AH184" s="130">
        <v>74</v>
      </c>
      <c r="AI184" s="131">
        <f t="shared" si="61"/>
        <v>39</v>
      </c>
      <c r="AJ184" s="132">
        <v>0.44905130007027405</v>
      </c>
      <c r="AK184" s="132"/>
      <c r="AL184" s="128">
        <v>9</v>
      </c>
      <c r="AM184" s="128">
        <v>1434.07</v>
      </c>
      <c r="AN184" s="128">
        <v>6.61</v>
      </c>
      <c r="AO184" s="129">
        <v>7.62</v>
      </c>
      <c r="AP184" s="128">
        <v>14.23</v>
      </c>
      <c r="AQ184" s="128">
        <v>22</v>
      </c>
      <c r="AR184" s="133">
        <v>19</v>
      </c>
      <c r="AS184" s="133">
        <v>7.9700000000000006</v>
      </c>
      <c r="AT184" s="128">
        <v>168</v>
      </c>
      <c r="AU184" s="128">
        <v>6.39</v>
      </c>
      <c r="AV184" s="132">
        <v>0.44905130007027405</v>
      </c>
      <c r="AW184" s="138"/>
      <c r="AX184" s="138"/>
      <c r="AY184" s="138"/>
      <c r="AZ184" s="138"/>
    </row>
    <row r="185" spans="1:52" x14ac:dyDescent="0.25">
      <c r="A185" s="128">
        <v>9011</v>
      </c>
      <c r="B185" s="139" t="s">
        <v>30</v>
      </c>
      <c r="C185" s="128" t="s">
        <v>34</v>
      </c>
      <c r="D185" s="142">
        <v>43640</v>
      </c>
      <c r="E185" s="130">
        <v>2</v>
      </c>
      <c r="F185" s="130">
        <v>4</v>
      </c>
      <c r="G185" s="130">
        <v>12</v>
      </c>
      <c r="H185" s="130">
        <v>18</v>
      </c>
      <c r="I185" s="130">
        <v>20</v>
      </c>
      <c r="J185" s="130">
        <v>20</v>
      </c>
      <c r="K185" s="130">
        <v>24</v>
      </c>
      <c r="L185" s="130">
        <v>28</v>
      </c>
      <c r="M185" s="130">
        <v>33</v>
      </c>
      <c r="N185" s="130">
        <v>33</v>
      </c>
      <c r="O185" s="130">
        <v>37</v>
      </c>
      <c r="P185" s="130">
        <v>42</v>
      </c>
      <c r="Q185" s="130"/>
      <c r="R185" s="130"/>
      <c r="S185" s="130">
        <v>36</v>
      </c>
      <c r="T185" s="130"/>
      <c r="U185" s="130">
        <v>37</v>
      </c>
      <c r="V185" s="130"/>
      <c r="W185" s="130">
        <v>42</v>
      </c>
      <c r="X185" s="130"/>
      <c r="Y185" s="130"/>
      <c r="Z185" s="130"/>
      <c r="AA185" s="130">
        <v>39</v>
      </c>
      <c r="AB185" s="130">
        <v>42</v>
      </c>
      <c r="AC185" s="130"/>
      <c r="AD185" s="130">
        <v>43</v>
      </c>
      <c r="AE185" s="130">
        <v>44</v>
      </c>
      <c r="AF185" s="130">
        <v>10</v>
      </c>
      <c r="AG185" s="130">
        <v>57</v>
      </c>
      <c r="AH185" s="130">
        <v>68</v>
      </c>
      <c r="AI185" s="131">
        <f t="shared" si="61"/>
        <v>41</v>
      </c>
      <c r="AJ185" s="132">
        <v>0.30513595166163143</v>
      </c>
      <c r="AK185" s="132"/>
      <c r="AL185" s="128">
        <v>6</v>
      </c>
      <c r="AM185" s="128">
        <v>1523.19</v>
      </c>
      <c r="AN185" s="128">
        <v>6.23</v>
      </c>
      <c r="AO185" s="129">
        <v>7.01</v>
      </c>
      <c r="AP185" s="128">
        <v>13.24</v>
      </c>
      <c r="AQ185" s="128">
        <v>15</v>
      </c>
      <c r="AR185" s="133">
        <v>13</v>
      </c>
      <c r="AS185" s="133">
        <v>4.9400000000000004</v>
      </c>
      <c r="AT185" s="128">
        <v>136</v>
      </c>
      <c r="AU185" s="128">
        <v>4.04</v>
      </c>
      <c r="AV185" s="132">
        <v>0.30513595166163143</v>
      </c>
      <c r="AW185" s="138"/>
      <c r="AX185" s="138"/>
      <c r="AY185" s="138"/>
      <c r="AZ185" s="138"/>
    </row>
    <row r="186" spans="1:52" x14ac:dyDescent="0.25">
      <c r="A186" s="128">
        <v>9011</v>
      </c>
      <c r="B186" s="139" t="s">
        <v>30</v>
      </c>
      <c r="C186" s="128" t="s">
        <v>35</v>
      </c>
      <c r="D186" s="142">
        <v>43640</v>
      </c>
      <c r="E186" s="130">
        <v>2</v>
      </c>
      <c r="F186" s="130">
        <v>4</v>
      </c>
      <c r="G186" s="130">
        <v>12</v>
      </c>
      <c r="H186" s="130">
        <v>19</v>
      </c>
      <c r="I186" s="130">
        <v>21</v>
      </c>
      <c r="J186" s="130">
        <v>24</v>
      </c>
      <c r="K186" s="130">
        <v>26</v>
      </c>
      <c r="L186" s="130">
        <v>28</v>
      </c>
      <c r="M186" s="130">
        <v>31</v>
      </c>
      <c r="N186" s="130">
        <v>32</v>
      </c>
      <c r="O186" s="130">
        <v>33</v>
      </c>
      <c r="P186" s="130">
        <v>48</v>
      </c>
      <c r="Q186" s="130"/>
      <c r="R186" s="130"/>
      <c r="S186" s="130">
        <v>37</v>
      </c>
      <c r="T186" s="130"/>
      <c r="U186" s="130">
        <v>37</v>
      </c>
      <c r="V186" s="130">
        <v>39</v>
      </c>
      <c r="W186" s="130">
        <v>42</v>
      </c>
      <c r="X186" s="130"/>
      <c r="Y186" s="130"/>
      <c r="Z186" s="130"/>
      <c r="AA186" s="130">
        <v>39</v>
      </c>
      <c r="AB186" s="130">
        <v>42</v>
      </c>
      <c r="AC186" s="130"/>
      <c r="AD186" s="130">
        <v>43</v>
      </c>
      <c r="AE186" s="130">
        <v>44</v>
      </c>
      <c r="AF186" s="130">
        <v>10</v>
      </c>
      <c r="AG186" s="130">
        <v>57</v>
      </c>
      <c r="AH186" s="130">
        <v>68</v>
      </c>
      <c r="AI186" s="131">
        <f t="shared" si="61"/>
        <v>40</v>
      </c>
      <c r="AJ186" s="132">
        <v>0.30900621118012422</v>
      </c>
      <c r="AK186" s="132"/>
      <c r="AL186" s="128">
        <v>9</v>
      </c>
      <c r="AM186" s="128">
        <v>1124.55</v>
      </c>
      <c r="AN186" s="128">
        <v>5.21</v>
      </c>
      <c r="AO186" s="129">
        <v>7.6700000000000008</v>
      </c>
      <c r="AP186" s="128">
        <v>12.88</v>
      </c>
      <c r="AQ186" s="128">
        <v>12</v>
      </c>
      <c r="AR186" s="133">
        <v>10</v>
      </c>
      <c r="AS186" s="133">
        <v>5.35</v>
      </c>
      <c r="AT186" s="128">
        <v>110</v>
      </c>
      <c r="AU186" s="128">
        <v>3.98</v>
      </c>
      <c r="AV186" s="132">
        <v>0.30900621118012422</v>
      </c>
      <c r="AW186" s="138"/>
      <c r="AX186" s="138"/>
      <c r="AY186" s="138"/>
      <c r="AZ186" s="138"/>
    </row>
    <row r="189" spans="1:52" s="127" customFormat="1" ht="60" x14ac:dyDescent="0.25">
      <c r="A189" s="122" t="s">
        <v>0</v>
      </c>
      <c r="B189" s="122" t="s">
        <v>1</v>
      </c>
      <c r="C189" s="122" t="s">
        <v>2</v>
      </c>
      <c r="D189" s="123" t="s">
        <v>81</v>
      </c>
      <c r="E189" s="124" t="s">
        <v>156</v>
      </c>
      <c r="F189" s="124" t="s">
        <v>157</v>
      </c>
      <c r="G189" s="124" t="s">
        <v>158</v>
      </c>
      <c r="H189" s="124" t="s">
        <v>159</v>
      </c>
      <c r="I189" s="124" t="s">
        <v>160</v>
      </c>
      <c r="J189" s="124" t="s">
        <v>161</v>
      </c>
      <c r="K189" s="124" t="s">
        <v>162</v>
      </c>
      <c r="L189" s="124" t="s">
        <v>163</v>
      </c>
      <c r="M189" s="124" t="s">
        <v>164</v>
      </c>
      <c r="N189" s="124" t="s">
        <v>165</v>
      </c>
      <c r="O189" s="124" t="s">
        <v>166</v>
      </c>
      <c r="P189" s="124" t="s">
        <v>167</v>
      </c>
      <c r="Q189" s="124" t="s">
        <v>168</v>
      </c>
      <c r="R189" s="124" t="s">
        <v>169</v>
      </c>
      <c r="S189" s="124" t="s">
        <v>170</v>
      </c>
      <c r="T189" s="124" t="s">
        <v>171</v>
      </c>
      <c r="U189" s="124" t="s">
        <v>172</v>
      </c>
      <c r="V189" s="124" t="s">
        <v>173</v>
      </c>
      <c r="W189" s="124" t="s">
        <v>174</v>
      </c>
      <c r="X189" s="124" t="s">
        <v>175</v>
      </c>
      <c r="Y189" s="124" t="s">
        <v>176</v>
      </c>
      <c r="Z189" s="124" t="s">
        <v>177</v>
      </c>
      <c r="AA189" s="124" t="s">
        <v>178</v>
      </c>
      <c r="AB189" s="124" t="s">
        <v>179</v>
      </c>
      <c r="AC189" s="124" t="s">
        <v>180</v>
      </c>
      <c r="AD189" s="124" t="s">
        <v>181</v>
      </c>
      <c r="AE189" s="124" t="s">
        <v>182</v>
      </c>
      <c r="AF189" s="124" t="s">
        <v>183</v>
      </c>
      <c r="AG189" s="124" t="s">
        <v>184</v>
      </c>
      <c r="AH189" s="124" t="s">
        <v>185</v>
      </c>
      <c r="AI189" s="122" t="s">
        <v>187</v>
      </c>
      <c r="AJ189" s="122" t="s">
        <v>18</v>
      </c>
      <c r="AK189" s="125" t="s">
        <v>186</v>
      </c>
      <c r="AL189" s="126" t="s">
        <v>8</v>
      </c>
      <c r="AM189" s="126" t="s">
        <v>9</v>
      </c>
      <c r="AN189" s="126" t="s">
        <v>10</v>
      </c>
      <c r="AO189" s="126" t="s">
        <v>11</v>
      </c>
      <c r="AP189" s="126" t="s">
        <v>12</v>
      </c>
      <c r="AQ189" s="126" t="s">
        <v>13</v>
      </c>
      <c r="AR189" s="126" t="s">
        <v>14</v>
      </c>
      <c r="AS189" s="126" t="s">
        <v>15</v>
      </c>
      <c r="AT189" s="126" t="s">
        <v>16</v>
      </c>
      <c r="AU189" s="126" t="s">
        <v>17</v>
      </c>
      <c r="AV189" s="126" t="s">
        <v>18</v>
      </c>
      <c r="AW189" s="126" t="s">
        <v>19</v>
      </c>
      <c r="AX189" s="126" t="s">
        <v>20</v>
      </c>
      <c r="AY189" s="126" t="s">
        <v>21</v>
      </c>
      <c r="AZ189" s="126" t="s">
        <v>22</v>
      </c>
    </row>
    <row r="190" spans="1:52" x14ac:dyDescent="0.25">
      <c r="A190" s="128">
        <v>9001</v>
      </c>
      <c r="B190" s="129" t="s">
        <v>23</v>
      </c>
      <c r="C190" s="128" t="s">
        <v>31</v>
      </c>
      <c r="D190" s="142">
        <v>43640</v>
      </c>
      <c r="E190" s="130">
        <v>2</v>
      </c>
      <c r="F190" s="130">
        <v>4</v>
      </c>
      <c r="G190" s="130">
        <v>11</v>
      </c>
      <c r="H190" s="130">
        <v>18</v>
      </c>
      <c r="I190" s="130">
        <v>19</v>
      </c>
      <c r="J190" s="130">
        <v>22</v>
      </c>
      <c r="K190" s="130">
        <v>28</v>
      </c>
      <c r="L190" s="130">
        <v>31</v>
      </c>
      <c r="M190" s="130">
        <v>37</v>
      </c>
      <c r="N190" s="130">
        <v>58</v>
      </c>
      <c r="O190" s="130"/>
      <c r="P190" s="130"/>
      <c r="Q190" s="130"/>
      <c r="R190" s="130"/>
      <c r="S190" s="130">
        <v>38</v>
      </c>
      <c r="T190" s="130"/>
      <c r="U190" s="130">
        <v>37</v>
      </c>
      <c r="V190" s="130">
        <v>39</v>
      </c>
      <c r="W190" s="130">
        <v>46</v>
      </c>
      <c r="X190" s="130"/>
      <c r="Y190" s="130"/>
      <c r="Z190" s="130"/>
      <c r="AA190" s="130">
        <v>39</v>
      </c>
      <c r="AB190" s="130">
        <v>46</v>
      </c>
      <c r="AC190" s="130"/>
      <c r="AD190" s="130">
        <v>58</v>
      </c>
      <c r="AE190" s="130">
        <v>58</v>
      </c>
      <c r="AF190" s="130">
        <v>8</v>
      </c>
      <c r="AG190" s="130">
        <v>62</v>
      </c>
      <c r="AH190" s="130">
        <v>68</v>
      </c>
      <c r="AI190" s="131">
        <f t="shared" ref="AI190:AI249" si="62">77-S190</f>
        <v>39</v>
      </c>
      <c r="AJ190" s="132">
        <v>0.14285714285714285</v>
      </c>
      <c r="AK190" s="132"/>
      <c r="AL190" s="128">
        <v>8</v>
      </c>
      <c r="AM190" s="128">
        <v>988.02</v>
      </c>
      <c r="AN190" s="128">
        <v>4.82</v>
      </c>
      <c r="AO190" s="129">
        <v>6.0299999999999994</v>
      </c>
      <c r="AP190" s="128">
        <v>10.85</v>
      </c>
      <c r="AQ190" s="128">
        <v>8</v>
      </c>
      <c r="AR190" s="133">
        <v>7</v>
      </c>
      <c r="AS190" s="133">
        <v>2.66</v>
      </c>
      <c r="AT190" s="128">
        <v>59</v>
      </c>
      <c r="AU190" s="128">
        <v>1.5499999999999998</v>
      </c>
      <c r="AV190" s="132">
        <v>0.14285714285714285</v>
      </c>
      <c r="AW190" s="134">
        <f>AVERAGE(AP190:AP204)</f>
        <v>13.173999999999999</v>
      </c>
      <c r="AX190" s="134">
        <f>STDEV(AP190:AP204)</f>
        <v>5.6249327615028921</v>
      </c>
      <c r="AY190" s="134">
        <f>AW190+1.5*AX190</f>
        <v>21.611399142254339</v>
      </c>
      <c r="AZ190" s="134">
        <f>AW190-1.5*AX190</f>
        <v>4.7366008577456604</v>
      </c>
    </row>
    <row r="191" spans="1:52" x14ac:dyDescent="0.25">
      <c r="A191" s="128">
        <v>9001</v>
      </c>
      <c r="B191" s="135" t="s">
        <v>23</v>
      </c>
      <c r="C191" s="128" t="s">
        <v>32</v>
      </c>
      <c r="D191" s="142">
        <v>43640</v>
      </c>
      <c r="E191" s="130">
        <v>2</v>
      </c>
      <c r="F191" s="130">
        <v>4</v>
      </c>
      <c r="G191" s="130">
        <v>11</v>
      </c>
      <c r="H191" s="130">
        <v>18</v>
      </c>
      <c r="I191" s="130">
        <v>22</v>
      </c>
      <c r="J191" s="130">
        <v>24</v>
      </c>
      <c r="K191" s="130">
        <v>28</v>
      </c>
      <c r="L191" s="130">
        <v>32</v>
      </c>
      <c r="M191" s="130">
        <v>33</v>
      </c>
      <c r="N191" s="130">
        <v>48</v>
      </c>
      <c r="O191" s="130">
        <v>50</v>
      </c>
      <c r="P191" s="130"/>
      <c r="Q191" s="130"/>
      <c r="R191" s="130"/>
      <c r="S191" s="130">
        <v>36</v>
      </c>
      <c r="T191" s="130"/>
      <c r="U191" s="130">
        <v>37</v>
      </c>
      <c r="V191" s="130">
        <v>39</v>
      </c>
      <c r="W191" s="130">
        <v>42</v>
      </c>
      <c r="X191" s="130">
        <v>46</v>
      </c>
      <c r="Y191" s="130"/>
      <c r="Z191" s="130"/>
      <c r="AA191" s="130">
        <v>39</v>
      </c>
      <c r="AB191" s="130">
        <v>44</v>
      </c>
      <c r="AC191" s="130"/>
      <c r="AD191" s="130">
        <v>47</v>
      </c>
      <c r="AE191" s="130">
        <v>48</v>
      </c>
      <c r="AF191" s="130">
        <v>9</v>
      </c>
      <c r="AG191" s="130">
        <v>59</v>
      </c>
      <c r="AH191" s="130">
        <v>68</v>
      </c>
      <c r="AI191" s="131">
        <f t="shared" si="62"/>
        <v>41</v>
      </c>
      <c r="AJ191" s="132">
        <v>0.28767123287671231</v>
      </c>
      <c r="AK191" s="132"/>
      <c r="AL191" s="128">
        <v>9</v>
      </c>
      <c r="AM191" s="128">
        <v>1014.93</v>
      </c>
      <c r="AN191" s="128">
        <v>5.78</v>
      </c>
      <c r="AO191" s="129">
        <v>6.63</v>
      </c>
      <c r="AP191" s="128">
        <v>12.41</v>
      </c>
      <c r="AQ191" s="128">
        <v>18</v>
      </c>
      <c r="AR191" s="133">
        <v>12</v>
      </c>
      <c r="AS191" s="133">
        <v>4.8499999999999996</v>
      </c>
      <c r="AT191" s="128">
        <v>112</v>
      </c>
      <c r="AU191" s="128">
        <v>3.57</v>
      </c>
      <c r="AV191" s="132">
        <v>0.28767123287671231</v>
      </c>
      <c r="AW191" s="136"/>
      <c r="AX191" s="136"/>
      <c r="AY191" s="136"/>
      <c r="AZ191" s="136"/>
    </row>
    <row r="192" spans="1:52" x14ac:dyDescent="0.25">
      <c r="A192" s="128">
        <v>9001</v>
      </c>
      <c r="B192" s="129" t="s">
        <v>23</v>
      </c>
      <c r="C192" s="128" t="s">
        <v>33</v>
      </c>
      <c r="D192" s="142">
        <v>43640</v>
      </c>
      <c r="E192" s="130">
        <v>2</v>
      </c>
      <c r="F192" s="130">
        <v>4</v>
      </c>
      <c r="G192" s="130">
        <v>11</v>
      </c>
      <c r="H192" s="130">
        <v>18</v>
      </c>
      <c r="I192" s="130">
        <v>20</v>
      </c>
      <c r="J192" s="130">
        <v>24</v>
      </c>
      <c r="K192" s="130">
        <v>28</v>
      </c>
      <c r="L192" s="130">
        <v>31</v>
      </c>
      <c r="M192" s="130"/>
      <c r="N192" s="130">
        <v>50</v>
      </c>
      <c r="O192" s="130"/>
      <c r="P192" s="130"/>
      <c r="Q192" s="130"/>
      <c r="R192" s="130"/>
      <c r="S192" s="130">
        <v>34</v>
      </c>
      <c r="T192" s="130"/>
      <c r="U192" s="130">
        <v>37</v>
      </c>
      <c r="V192" s="130">
        <v>42</v>
      </c>
      <c r="W192" s="130">
        <v>46</v>
      </c>
      <c r="X192" s="130"/>
      <c r="Y192" s="130"/>
      <c r="Z192" s="130"/>
      <c r="AA192" s="130">
        <v>39</v>
      </c>
      <c r="AB192" s="130">
        <v>42</v>
      </c>
      <c r="AC192" s="130">
        <v>44</v>
      </c>
      <c r="AD192" s="130">
        <v>45</v>
      </c>
      <c r="AE192" s="130">
        <v>46</v>
      </c>
      <c r="AF192" s="130">
        <v>8</v>
      </c>
      <c r="AG192" s="130">
        <v>58</v>
      </c>
      <c r="AH192" s="130">
        <v>68</v>
      </c>
      <c r="AI192" s="131">
        <f t="shared" si="62"/>
        <v>43</v>
      </c>
      <c r="AJ192" s="132">
        <v>0.58036573628488919</v>
      </c>
      <c r="AK192" s="132"/>
      <c r="AL192" s="128">
        <v>4</v>
      </c>
      <c r="AM192" s="128">
        <v>594.22</v>
      </c>
      <c r="AN192" s="128">
        <v>3.46</v>
      </c>
      <c r="AO192" s="129">
        <v>6.9300000000000006</v>
      </c>
      <c r="AP192" s="128">
        <v>10.39</v>
      </c>
      <c r="AQ192" s="128">
        <v>15</v>
      </c>
      <c r="AR192" s="133">
        <v>15</v>
      </c>
      <c r="AS192" s="133">
        <v>7.96</v>
      </c>
      <c r="AT192" s="128">
        <v>159</v>
      </c>
      <c r="AU192" s="128">
        <v>6.0299999999999994</v>
      </c>
      <c r="AV192" s="132">
        <v>0.58036573628488919</v>
      </c>
      <c r="AW192" s="136"/>
      <c r="AX192" s="136"/>
      <c r="AY192" s="136"/>
      <c r="AZ192" s="136"/>
    </row>
    <row r="193" spans="1:52" x14ac:dyDescent="0.25">
      <c r="A193" s="128">
        <v>9001</v>
      </c>
      <c r="B193" s="129" t="s">
        <v>23</v>
      </c>
      <c r="C193" s="128" t="s">
        <v>34</v>
      </c>
      <c r="D193" s="142">
        <v>43640</v>
      </c>
      <c r="E193" s="130">
        <v>2</v>
      </c>
      <c r="F193" s="130">
        <v>4</v>
      </c>
      <c r="G193" s="130">
        <v>11</v>
      </c>
      <c r="H193" s="130">
        <v>14</v>
      </c>
      <c r="I193" s="130">
        <v>18</v>
      </c>
      <c r="J193" s="130">
        <v>22</v>
      </c>
      <c r="K193" s="130">
        <v>24</v>
      </c>
      <c r="L193" s="130">
        <v>28</v>
      </c>
      <c r="M193" s="130">
        <v>31</v>
      </c>
      <c r="N193" s="130">
        <v>33</v>
      </c>
      <c r="O193" s="130">
        <v>37</v>
      </c>
      <c r="P193" s="130">
        <v>48</v>
      </c>
      <c r="Q193" s="130"/>
      <c r="R193" s="130"/>
      <c r="S193" s="130">
        <v>34</v>
      </c>
      <c r="T193" s="130"/>
      <c r="U193" s="130"/>
      <c r="V193" s="130">
        <v>39</v>
      </c>
      <c r="W193" s="130">
        <v>37</v>
      </c>
      <c r="X193" s="130">
        <v>46</v>
      </c>
      <c r="Y193" s="130"/>
      <c r="Z193" s="130"/>
      <c r="AA193" s="130"/>
      <c r="AB193" s="130">
        <v>39</v>
      </c>
      <c r="AC193" s="130">
        <v>44</v>
      </c>
      <c r="AD193" s="130">
        <v>45</v>
      </c>
      <c r="AE193" s="130">
        <v>46</v>
      </c>
      <c r="AF193" s="130">
        <v>10</v>
      </c>
      <c r="AG193" s="130">
        <v>56</v>
      </c>
      <c r="AH193" s="130">
        <v>68</v>
      </c>
      <c r="AI193" s="131">
        <f t="shared" si="62"/>
        <v>43</v>
      </c>
      <c r="AJ193" s="132">
        <v>0.282600664942741</v>
      </c>
      <c r="AK193" s="132"/>
      <c r="AL193" s="128">
        <v>7</v>
      </c>
      <c r="AM193" s="128">
        <v>1832.64</v>
      </c>
      <c r="AN193" s="128">
        <v>12.11</v>
      </c>
      <c r="AO193" s="129">
        <v>14.96</v>
      </c>
      <c r="AP193" s="137">
        <v>27.07</v>
      </c>
      <c r="AQ193" s="128">
        <v>21</v>
      </c>
      <c r="AR193" s="133">
        <v>21</v>
      </c>
      <c r="AS193" s="133">
        <v>10.7</v>
      </c>
      <c r="AT193" s="128">
        <v>204</v>
      </c>
      <c r="AU193" s="128">
        <v>7.6499999999999995</v>
      </c>
      <c r="AV193" s="132">
        <v>0.282600664942741</v>
      </c>
      <c r="AW193" s="134"/>
      <c r="AX193" s="134"/>
      <c r="AY193" s="134"/>
      <c r="AZ193" s="134"/>
    </row>
    <row r="194" spans="1:52" x14ac:dyDescent="0.25">
      <c r="A194" s="128">
        <v>9001</v>
      </c>
      <c r="B194" s="129" t="s">
        <v>23</v>
      </c>
      <c r="C194" s="128" t="s">
        <v>35</v>
      </c>
      <c r="D194" s="142">
        <v>43640</v>
      </c>
      <c r="E194" s="130">
        <v>2</v>
      </c>
      <c r="F194" s="130">
        <v>4</v>
      </c>
      <c r="G194" s="130">
        <v>11</v>
      </c>
      <c r="H194" s="130">
        <v>18</v>
      </c>
      <c r="I194" s="130">
        <v>20</v>
      </c>
      <c r="J194" s="130">
        <v>24</v>
      </c>
      <c r="K194" s="130">
        <v>28</v>
      </c>
      <c r="L194" s="130">
        <v>31</v>
      </c>
      <c r="M194" s="130">
        <v>33</v>
      </c>
      <c r="N194" s="130">
        <v>48</v>
      </c>
      <c r="O194" s="130">
        <v>50</v>
      </c>
      <c r="P194" s="130"/>
      <c r="Q194" s="130"/>
      <c r="R194" s="130"/>
      <c r="S194" s="130">
        <v>35</v>
      </c>
      <c r="T194" s="130"/>
      <c r="U194" s="130">
        <v>37</v>
      </c>
      <c r="V194" s="130">
        <v>39</v>
      </c>
      <c r="W194" s="130">
        <v>42</v>
      </c>
      <c r="X194" s="130">
        <v>46</v>
      </c>
      <c r="Y194" s="130"/>
      <c r="Z194" s="130"/>
      <c r="AA194" s="130">
        <v>39</v>
      </c>
      <c r="AB194" s="130">
        <v>44</v>
      </c>
      <c r="AC194" s="130">
        <v>45</v>
      </c>
      <c r="AD194" s="130">
        <v>45</v>
      </c>
      <c r="AE194" s="130">
        <v>46</v>
      </c>
      <c r="AF194" s="130">
        <v>9</v>
      </c>
      <c r="AG194" s="130">
        <v>59</v>
      </c>
      <c r="AH194" s="130">
        <v>68</v>
      </c>
      <c r="AI194" s="131">
        <f t="shared" si="62"/>
        <v>42</v>
      </c>
      <c r="AJ194" s="132">
        <v>0.38461538461538458</v>
      </c>
      <c r="AK194" s="132"/>
      <c r="AL194" s="128">
        <v>6</v>
      </c>
      <c r="AM194" s="128">
        <v>987.11</v>
      </c>
      <c r="AN194" s="128">
        <v>5.33</v>
      </c>
      <c r="AO194" s="129">
        <v>7.8000000000000007</v>
      </c>
      <c r="AP194" s="128">
        <v>13.13</v>
      </c>
      <c r="AQ194" s="128">
        <v>16</v>
      </c>
      <c r="AR194" s="133">
        <v>15</v>
      </c>
      <c r="AS194" s="133">
        <v>6.66</v>
      </c>
      <c r="AT194" s="128">
        <v>139</v>
      </c>
      <c r="AU194" s="128">
        <v>5.05</v>
      </c>
      <c r="AV194" s="132">
        <v>0.38461538461538458</v>
      </c>
      <c r="AW194" s="136"/>
      <c r="AX194" s="136"/>
      <c r="AY194" s="136"/>
      <c r="AZ194" s="136"/>
    </row>
    <row r="195" spans="1:52" x14ac:dyDescent="0.25">
      <c r="A195" s="128">
        <v>9008</v>
      </c>
      <c r="B195" s="129" t="s">
        <v>23</v>
      </c>
      <c r="C195" s="128" t="s">
        <v>31</v>
      </c>
      <c r="D195" s="142">
        <v>43640</v>
      </c>
      <c r="E195" s="130">
        <v>2</v>
      </c>
      <c r="F195" s="130">
        <v>4</v>
      </c>
      <c r="G195" s="130">
        <v>11</v>
      </c>
      <c r="H195" s="130">
        <v>18</v>
      </c>
      <c r="I195" s="130">
        <v>19</v>
      </c>
      <c r="J195" s="130">
        <v>24</v>
      </c>
      <c r="K195" s="130">
        <v>28</v>
      </c>
      <c r="L195" s="130">
        <v>33</v>
      </c>
      <c r="M195" s="130">
        <v>37</v>
      </c>
      <c r="N195" s="130">
        <v>46</v>
      </c>
      <c r="O195" s="130">
        <v>48</v>
      </c>
      <c r="P195" s="130"/>
      <c r="Q195" s="130"/>
      <c r="R195" s="130"/>
      <c r="S195" s="130">
        <v>36</v>
      </c>
      <c r="T195" s="130">
        <v>37</v>
      </c>
      <c r="U195" s="130"/>
      <c r="V195" s="130">
        <v>39</v>
      </c>
      <c r="W195" s="130">
        <v>46</v>
      </c>
      <c r="X195" s="130"/>
      <c r="Y195" s="130"/>
      <c r="Z195" s="130"/>
      <c r="AA195" s="130">
        <v>39</v>
      </c>
      <c r="AB195" s="130">
        <v>42</v>
      </c>
      <c r="AC195" s="130">
        <v>44</v>
      </c>
      <c r="AD195" s="130">
        <v>45</v>
      </c>
      <c r="AE195" s="130">
        <v>46</v>
      </c>
      <c r="AF195" s="130">
        <v>9</v>
      </c>
      <c r="AG195" s="130">
        <v>59</v>
      </c>
      <c r="AH195" s="130">
        <v>71</v>
      </c>
      <c r="AI195" s="131">
        <f t="shared" si="62"/>
        <v>41</v>
      </c>
      <c r="AJ195" s="132">
        <v>0.23963457484188336</v>
      </c>
      <c r="AK195" s="132"/>
      <c r="AL195" s="128">
        <v>4</v>
      </c>
      <c r="AM195" s="128">
        <v>835.3</v>
      </c>
      <c r="AN195" s="128">
        <v>5.17</v>
      </c>
      <c r="AO195" s="129">
        <v>9.06</v>
      </c>
      <c r="AP195" s="128">
        <v>14.23</v>
      </c>
      <c r="AQ195" s="128">
        <v>12</v>
      </c>
      <c r="AR195" s="133">
        <v>12</v>
      </c>
      <c r="AS195" s="133">
        <v>4.6900000000000004</v>
      </c>
      <c r="AT195" s="128">
        <v>100</v>
      </c>
      <c r="AU195" s="128">
        <v>3.41</v>
      </c>
      <c r="AV195" s="132">
        <v>0.23963457484188336</v>
      </c>
      <c r="AW195" s="136"/>
      <c r="AX195" s="136"/>
      <c r="AY195" s="136"/>
      <c r="AZ195" s="136"/>
    </row>
    <row r="196" spans="1:52" x14ac:dyDescent="0.25">
      <c r="A196" s="128">
        <v>9008</v>
      </c>
      <c r="B196" s="129" t="s">
        <v>23</v>
      </c>
      <c r="C196" s="128" t="s">
        <v>32</v>
      </c>
      <c r="D196" s="142">
        <v>43640</v>
      </c>
      <c r="E196" s="130">
        <v>2</v>
      </c>
      <c r="F196" s="130">
        <v>4</v>
      </c>
      <c r="G196" s="130">
        <v>11</v>
      </c>
      <c r="H196" s="130">
        <v>18</v>
      </c>
      <c r="I196" s="130">
        <v>19</v>
      </c>
      <c r="J196" s="130">
        <v>24</v>
      </c>
      <c r="K196" s="130">
        <v>28</v>
      </c>
      <c r="L196" s="130">
        <v>31</v>
      </c>
      <c r="M196" s="130">
        <v>37</v>
      </c>
      <c r="N196" s="130">
        <v>46</v>
      </c>
      <c r="O196" s="130">
        <v>48</v>
      </c>
      <c r="P196" s="130"/>
      <c r="Q196" s="130"/>
      <c r="R196" s="130"/>
      <c r="S196" s="130">
        <v>37</v>
      </c>
      <c r="T196" s="130"/>
      <c r="U196" s="130">
        <v>37</v>
      </c>
      <c r="V196" s="130">
        <v>42</v>
      </c>
      <c r="W196" s="130">
        <v>46</v>
      </c>
      <c r="X196" s="130"/>
      <c r="Y196" s="130"/>
      <c r="Z196" s="130"/>
      <c r="AA196" s="130"/>
      <c r="AB196" s="130">
        <v>39</v>
      </c>
      <c r="AC196" s="130">
        <v>42</v>
      </c>
      <c r="AD196" s="130">
        <v>43</v>
      </c>
      <c r="AE196" s="130">
        <v>44</v>
      </c>
      <c r="AF196" s="130">
        <v>9</v>
      </c>
      <c r="AG196" s="130">
        <v>60</v>
      </c>
      <c r="AH196" s="130">
        <v>63</v>
      </c>
      <c r="AI196" s="131">
        <f t="shared" si="62"/>
        <v>40</v>
      </c>
      <c r="AJ196" s="132">
        <v>0.15981735159817351</v>
      </c>
      <c r="AK196" s="132"/>
      <c r="AL196" s="128">
        <v>6</v>
      </c>
      <c r="AM196" s="128">
        <v>909.41</v>
      </c>
      <c r="AN196" s="128">
        <v>5.64</v>
      </c>
      <c r="AO196" s="129">
        <v>7.5000000000000009</v>
      </c>
      <c r="AP196" s="128">
        <v>13.14</v>
      </c>
      <c r="AQ196" s="128">
        <v>16</v>
      </c>
      <c r="AR196" s="133">
        <v>5</v>
      </c>
      <c r="AS196" s="133">
        <v>2.8</v>
      </c>
      <c r="AT196" s="128">
        <v>57</v>
      </c>
      <c r="AU196" s="128">
        <v>2.1</v>
      </c>
      <c r="AV196" s="132">
        <v>0.15981735159817351</v>
      </c>
      <c r="AW196" s="138"/>
      <c r="AX196" s="138"/>
      <c r="AY196" s="138"/>
      <c r="AZ196" s="138"/>
    </row>
    <row r="197" spans="1:52" x14ac:dyDescent="0.25">
      <c r="A197" s="128">
        <v>9008</v>
      </c>
      <c r="B197" s="129" t="s">
        <v>23</v>
      </c>
      <c r="C197" s="128" t="s">
        <v>33</v>
      </c>
      <c r="D197" s="142">
        <v>43640</v>
      </c>
      <c r="E197" s="130">
        <v>2</v>
      </c>
      <c r="F197" s="130">
        <v>4</v>
      </c>
      <c r="G197" s="130">
        <v>11</v>
      </c>
      <c r="H197" s="130">
        <v>18</v>
      </c>
      <c r="I197" s="130">
        <v>20</v>
      </c>
      <c r="J197" s="130">
        <v>22</v>
      </c>
      <c r="K197" s="130">
        <v>28</v>
      </c>
      <c r="L197" s="130">
        <v>31</v>
      </c>
      <c r="M197" s="130">
        <v>33</v>
      </c>
      <c r="N197" s="130">
        <v>35</v>
      </c>
      <c r="O197" s="130">
        <v>37</v>
      </c>
      <c r="P197" s="130">
        <v>42</v>
      </c>
      <c r="Q197" s="130"/>
      <c r="R197" s="130"/>
      <c r="S197" s="130">
        <v>35</v>
      </c>
      <c r="T197" s="130">
        <v>37</v>
      </c>
      <c r="U197" s="130">
        <v>39</v>
      </c>
      <c r="V197" s="130">
        <v>42</v>
      </c>
      <c r="W197" s="130">
        <v>46</v>
      </c>
      <c r="X197" s="130"/>
      <c r="Y197" s="130"/>
      <c r="Z197" s="130"/>
      <c r="AA197" s="130">
        <v>39</v>
      </c>
      <c r="AB197" s="130">
        <v>42</v>
      </c>
      <c r="AC197" s="130">
        <v>44</v>
      </c>
      <c r="AD197" s="130">
        <v>45</v>
      </c>
      <c r="AE197" s="130">
        <v>46</v>
      </c>
      <c r="AF197" s="130">
        <v>10</v>
      </c>
      <c r="AG197" s="130">
        <v>58</v>
      </c>
      <c r="AH197" s="130">
        <v>63</v>
      </c>
      <c r="AI197" s="131">
        <f t="shared" si="62"/>
        <v>42</v>
      </c>
      <c r="AJ197" s="132">
        <v>0.33877551020408164</v>
      </c>
      <c r="AK197" s="132"/>
      <c r="AL197" s="128">
        <v>5</v>
      </c>
      <c r="AM197" s="128">
        <v>919.04</v>
      </c>
      <c r="AN197" s="128">
        <v>4.54</v>
      </c>
      <c r="AO197" s="129">
        <v>7.71</v>
      </c>
      <c r="AP197" s="128">
        <v>12.25</v>
      </c>
      <c r="AQ197" s="128">
        <v>6</v>
      </c>
      <c r="AR197" s="133">
        <v>14</v>
      </c>
      <c r="AS197" s="133">
        <v>5.8999999999999995</v>
      </c>
      <c r="AT197" s="128">
        <v>117</v>
      </c>
      <c r="AU197" s="128">
        <v>4.1500000000000004</v>
      </c>
      <c r="AV197" s="132">
        <v>0.33877551020408164</v>
      </c>
      <c r="AW197" s="138"/>
      <c r="AX197" s="138"/>
      <c r="AY197" s="138"/>
      <c r="AZ197" s="138"/>
    </row>
    <row r="198" spans="1:52" x14ac:dyDescent="0.25">
      <c r="A198" s="128">
        <v>9008</v>
      </c>
      <c r="B198" s="129" t="s">
        <v>23</v>
      </c>
      <c r="C198" s="128" t="s">
        <v>34</v>
      </c>
      <c r="D198" s="142">
        <v>43640</v>
      </c>
      <c r="E198" s="130">
        <v>2</v>
      </c>
      <c r="F198" s="130">
        <v>4</v>
      </c>
      <c r="G198" s="130">
        <v>11</v>
      </c>
      <c r="H198" s="130">
        <v>18</v>
      </c>
      <c r="I198" s="130">
        <v>22</v>
      </c>
      <c r="J198" s="130">
        <v>26</v>
      </c>
      <c r="K198" s="130">
        <v>28</v>
      </c>
      <c r="L198" s="130">
        <v>33</v>
      </c>
      <c r="M198" s="130">
        <v>37</v>
      </c>
      <c r="N198" s="130">
        <v>46</v>
      </c>
      <c r="O198" s="130">
        <v>48</v>
      </c>
      <c r="P198" s="130"/>
      <c r="Q198" s="130"/>
      <c r="R198" s="130"/>
      <c r="S198" s="130">
        <v>38</v>
      </c>
      <c r="T198" s="130">
        <v>37</v>
      </c>
      <c r="U198" s="130"/>
      <c r="V198" s="130">
        <v>39</v>
      </c>
      <c r="W198" s="130">
        <v>46</v>
      </c>
      <c r="X198" s="130">
        <v>46</v>
      </c>
      <c r="Y198" s="130"/>
      <c r="Z198" s="130"/>
      <c r="AA198" s="130"/>
      <c r="AB198" s="130">
        <v>42</v>
      </c>
      <c r="AC198" s="130">
        <v>44</v>
      </c>
      <c r="AD198" s="130">
        <v>47</v>
      </c>
      <c r="AE198" s="130">
        <v>48</v>
      </c>
      <c r="AF198" s="130">
        <v>9</v>
      </c>
      <c r="AG198" s="130">
        <v>61</v>
      </c>
      <c r="AH198" s="130">
        <v>71</v>
      </c>
      <c r="AI198" s="131">
        <f t="shared" si="62"/>
        <v>39</v>
      </c>
      <c r="AJ198" s="132">
        <v>0.51208014142604596</v>
      </c>
      <c r="AK198" s="132"/>
      <c r="AL198" s="128">
        <v>7</v>
      </c>
      <c r="AM198" s="128">
        <v>123.018</v>
      </c>
      <c r="AN198" s="128">
        <v>8.41</v>
      </c>
      <c r="AO198" s="129">
        <v>8.5599999999999987</v>
      </c>
      <c r="AP198" s="128">
        <v>16.97</v>
      </c>
      <c r="AQ198" s="128">
        <v>33</v>
      </c>
      <c r="AR198" s="133">
        <v>26</v>
      </c>
      <c r="AS198" s="133">
        <v>11.739999999999998</v>
      </c>
      <c r="AT198" s="128">
        <v>234</v>
      </c>
      <c r="AU198" s="128">
        <v>8.69</v>
      </c>
      <c r="AV198" s="132">
        <v>0.51208014142604596</v>
      </c>
      <c r="AW198" s="138"/>
      <c r="AX198" s="138"/>
      <c r="AY198" s="138"/>
      <c r="AZ198" s="138"/>
    </row>
    <row r="199" spans="1:52" x14ac:dyDescent="0.25">
      <c r="A199" s="128">
        <v>9008</v>
      </c>
      <c r="B199" s="129" t="s">
        <v>23</v>
      </c>
      <c r="C199" s="128" t="s">
        <v>35</v>
      </c>
      <c r="D199" s="142">
        <v>43640</v>
      </c>
      <c r="E199" s="130">
        <v>2</v>
      </c>
      <c r="F199" s="130">
        <v>4</v>
      </c>
      <c r="G199" s="130">
        <v>11</v>
      </c>
      <c r="H199" s="130">
        <v>18</v>
      </c>
      <c r="I199" s="130">
        <v>20</v>
      </c>
      <c r="J199" s="130">
        <v>24</v>
      </c>
      <c r="K199" s="130">
        <v>28</v>
      </c>
      <c r="L199" s="130">
        <v>31</v>
      </c>
      <c r="M199" s="130">
        <v>37</v>
      </c>
      <c r="N199" s="130">
        <v>39</v>
      </c>
      <c r="O199" s="130">
        <v>42</v>
      </c>
      <c r="P199" s="130"/>
      <c r="Q199" s="130"/>
      <c r="R199" s="130"/>
      <c r="S199" s="130">
        <v>38</v>
      </c>
      <c r="T199" s="130">
        <v>37</v>
      </c>
      <c r="U199" s="130"/>
      <c r="V199" s="130">
        <v>42</v>
      </c>
      <c r="W199" s="130">
        <v>39</v>
      </c>
      <c r="X199" s="130"/>
      <c r="Y199" s="130"/>
      <c r="Z199" s="130"/>
      <c r="AA199" s="130">
        <v>39</v>
      </c>
      <c r="AB199" s="130">
        <v>42</v>
      </c>
      <c r="AC199" s="130">
        <v>42</v>
      </c>
      <c r="AD199" s="130">
        <v>43</v>
      </c>
      <c r="AE199" s="130">
        <v>44</v>
      </c>
      <c r="AF199" s="130">
        <v>9</v>
      </c>
      <c r="AG199" s="130">
        <v>58</v>
      </c>
      <c r="AH199" s="130">
        <v>63</v>
      </c>
      <c r="AI199" s="131">
        <f t="shared" si="62"/>
        <v>39</v>
      </c>
      <c r="AJ199" s="132">
        <v>0.32048192771084338</v>
      </c>
      <c r="AK199" s="132"/>
      <c r="AL199" s="128">
        <v>7</v>
      </c>
      <c r="AM199" s="128">
        <v>1026.03</v>
      </c>
      <c r="AN199" s="128">
        <v>5.72</v>
      </c>
      <c r="AO199" s="129">
        <v>6.7299999999999995</v>
      </c>
      <c r="AP199" s="128">
        <v>12.45</v>
      </c>
      <c r="AQ199" s="128">
        <v>22</v>
      </c>
      <c r="AR199" s="133">
        <v>12</v>
      </c>
      <c r="AS199" s="133">
        <v>5.4300000000000006</v>
      </c>
      <c r="AT199" s="128">
        <v>104</v>
      </c>
      <c r="AU199" s="128">
        <v>3.99</v>
      </c>
      <c r="AV199" s="132">
        <v>0.32048192771084338</v>
      </c>
      <c r="AW199" s="138"/>
      <c r="AX199" s="138"/>
      <c r="AY199" s="138"/>
      <c r="AZ199" s="138"/>
    </row>
    <row r="200" spans="1:52" x14ac:dyDescent="0.25">
      <c r="A200" s="128">
        <v>9010</v>
      </c>
      <c r="B200" s="129" t="s">
        <v>23</v>
      </c>
      <c r="C200" s="128" t="s">
        <v>31</v>
      </c>
      <c r="D200" s="142">
        <v>43640</v>
      </c>
      <c r="E200" s="130">
        <v>2</v>
      </c>
      <c r="F200" s="130">
        <v>4</v>
      </c>
      <c r="G200" s="130">
        <v>11</v>
      </c>
      <c r="H200" s="130">
        <v>18</v>
      </c>
      <c r="I200" s="130">
        <v>19</v>
      </c>
      <c r="J200" s="130">
        <v>22</v>
      </c>
      <c r="K200" s="130">
        <v>28</v>
      </c>
      <c r="L200" s="130">
        <v>30</v>
      </c>
      <c r="M200" s="130">
        <v>31</v>
      </c>
      <c r="N200" s="130">
        <v>33</v>
      </c>
      <c r="O200" s="130">
        <v>39</v>
      </c>
      <c r="P200" s="130"/>
      <c r="Q200" s="130"/>
      <c r="R200" s="130"/>
      <c r="S200" s="130">
        <v>34</v>
      </c>
      <c r="T200" s="130"/>
      <c r="U200" s="130">
        <v>37</v>
      </c>
      <c r="V200" s="130">
        <v>39</v>
      </c>
      <c r="W200" s="130">
        <v>42</v>
      </c>
      <c r="X200" s="130"/>
      <c r="Y200" s="130"/>
      <c r="Z200" s="130"/>
      <c r="AA200" s="130"/>
      <c r="AB200" s="130">
        <v>39</v>
      </c>
      <c r="AC200" s="130">
        <v>42</v>
      </c>
      <c r="AD200" s="130">
        <v>43</v>
      </c>
      <c r="AE200" s="130">
        <v>44</v>
      </c>
      <c r="AF200" s="130">
        <v>9</v>
      </c>
      <c r="AG200" s="130">
        <v>56</v>
      </c>
      <c r="AH200" s="130">
        <v>63</v>
      </c>
      <c r="AI200" s="131">
        <f t="shared" si="62"/>
        <v>43</v>
      </c>
      <c r="AJ200" s="132">
        <v>0.25524475524475526</v>
      </c>
      <c r="AK200" s="132"/>
      <c r="AL200" s="128">
        <v>5</v>
      </c>
      <c r="AM200" s="128">
        <v>338.64</v>
      </c>
      <c r="AN200" s="128">
        <v>1.18</v>
      </c>
      <c r="AO200" s="129">
        <v>1.68</v>
      </c>
      <c r="AP200" s="137">
        <v>2.86</v>
      </c>
      <c r="AQ200" s="128">
        <v>18</v>
      </c>
      <c r="AR200" s="133">
        <v>3</v>
      </c>
      <c r="AS200" s="133">
        <v>0.63</v>
      </c>
      <c r="AT200" s="128">
        <v>13</v>
      </c>
      <c r="AU200" s="128">
        <v>0.73</v>
      </c>
      <c r="AV200" s="132">
        <v>0.25524475524475526</v>
      </c>
      <c r="AW200" s="138"/>
      <c r="AX200" s="138"/>
      <c r="AY200" s="138"/>
      <c r="AZ200" s="138"/>
    </row>
    <row r="201" spans="1:52" x14ac:dyDescent="0.25">
      <c r="A201" s="128">
        <v>9010</v>
      </c>
      <c r="B201" s="129" t="s">
        <v>23</v>
      </c>
      <c r="C201" s="128" t="s">
        <v>32</v>
      </c>
      <c r="D201" s="142">
        <v>43640</v>
      </c>
      <c r="E201" s="130">
        <v>2</v>
      </c>
      <c r="F201" s="130">
        <v>4</v>
      </c>
      <c r="G201" s="130">
        <v>11</v>
      </c>
      <c r="H201" s="130">
        <v>18</v>
      </c>
      <c r="I201" s="130">
        <v>19</v>
      </c>
      <c r="J201" s="130">
        <v>22</v>
      </c>
      <c r="K201" s="130">
        <v>26</v>
      </c>
      <c r="L201" s="130">
        <v>31</v>
      </c>
      <c r="M201" s="130">
        <v>32</v>
      </c>
      <c r="N201" s="130">
        <v>33</v>
      </c>
      <c r="O201" s="130"/>
      <c r="P201" s="130"/>
      <c r="Q201" s="130"/>
      <c r="R201" s="130"/>
      <c r="S201" s="130">
        <v>34</v>
      </c>
      <c r="T201" s="130">
        <v>37</v>
      </c>
      <c r="U201" s="130">
        <v>39</v>
      </c>
      <c r="V201" s="130">
        <v>42</v>
      </c>
      <c r="W201" s="130">
        <v>46</v>
      </c>
      <c r="X201" s="130"/>
      <c r="Y201" s="130"/>
      <c r="Z201" s="130"/>
      <c r="AA201" s="130"/>
      <c r="AB201" s="130">
        <v>37</v>
      </c>
      <c r="AC201" s="130"/>
      <c r="AD201" s="130">
        <v>43</v>
      </c>
      <c r="AE201" s="130">
        <v>44</v>
      </c>
      <c r="AF201" s="130">
        <v>8</v>
      </c>
      <c r="AG201" s="130">
        <v>55</v>
      </c>
      <c r="AH201" s="130">
        <v>63</v>
      </c>
      <c r="AI201" s="131">
        <f t="shared" si="62"/>
        <v>43</v>
      </c>
      <c r="AJ201" s="132">
        <v>0.65062111801242239</v>
      </c>
      <c r="AK201" s="132"/>
      <c r="AL201" s="128">
        <v>4</v>
      </c>
      <c r="AM201" s="128">
        <v>303.48</v>
      </c>
      <c r="AN201" s="128">
        <v>1.48</v>
      </c>
      <c r="AO201" s="129">
        <v>4.9600000000000009</v>
      </c>
      <c r="AP201" s="128">
        <v>6.44</v>
      </c>
      <c r="AQ201" s="128">
        <v>18</v>
      </c>
      <c r="AR201" s="133">
        <v>15</v>
      </c>
      <c r="AS201" s="133">
        <v>5.68</v>
      </c>
      <c r="AT201" s="128">
        <v>132</v>
      </c>
      <c r="AU201" s="128">
        <v>4.1900000000000004</v>
      </c>
      <c r="AV201" s="132">
        <v>0.65062111801242239</v>
      </c>
      <c r="AW201" s="138"/>
      <c r="AX201" s="138"/>
      <c r="AY201" s="138"/>
      <c r="AZ201" s="138"/>
    </row>
    <row r="202" spans="1:52" x14ac:dyDescent="0.25">
      <c r="A202" s="128">
        <v>9010</v>
      </c>
      <c r="B202" s="129" t="s">
        <v>23</v>
      </c>
      <c r="C202" s="128" t="s">
        <v>33</v>
      </c>
      <c r="D202" s="142">
        <v>43640</v>
      </c>
      <c r="E202" s="130">
        <v>2</v>
      </c>
      <c r="F202" s="130">
        <v>4</v>
      </c>
      <c r="G202" s="130">
        <v>11</v>
      </c>
      <c r="H202" s="130">
        <v>18</v>
      </c>
      <c r="I202" s="130">
        <v>20</v>
      </c>
      <c r="J202" s="130">
        <v>24</v>
      </c>
      <c r="K202" s="130">
        <v>28</v>
      </c>
      <c r="L202" s="130">
        <v>33</v>
      </c>
      <c r="M202" s="130">
        <v>42</v>
      </c>
      <c r="N202" s="130"/>
      <c r="O202" s="130"/>
      <c r="P202" s="130"/>
      <c r="Q202" s="130"/>
      <c r="R202" s="130"/>
      <c r="S202" s="130">
        <v>38</v>
      </c>
      <c r="T202" s="130"/>
      <c r="U202" s="130">
        <v>37</v>
      </c>
      <c r="V202" s="130"/>
      <c r="W202" s="130"/>
      <c r="X202" s="130">
        <v>46</v>
      </c>
      <c r="Y202" s="130"/>
      <c r="Z202" s="130"/>
      <c r="AA202" s="130"/>
      <c r="AB202" s="130">
        <v>42</v>
      </c>
      <c r="AC202" s="130"/>
      <c r="AD202" s="130">
        <v>43</v>
      </c>
      <c r="AE202" s="130">
        <v>44</v>
      </c>
      <c r="AF202" s="130">
        <v>7</v>
      </c>
      <c r="AG202" s="130">
        <v>57</v>
      </c>
      <c r="AH202" s="130">
        <v>61</v>
      </c>
      <c r="AI202" s="131">
        <f t="shared" si="62"/>
        <v>39</v>
      </c>
      <c r="AJ202" s="132">
        <v>0.39367816091954022</v>
      </c>
      <c r="AK202" s="132"/>
      <c r="AL202" s="128">
        <v>5</v>
      </c>
      <c r="AM202" s="128">
        <v>842.64</v>
      </c>
      <c r="AN202" s="128">
        <v>5.24</v>
      </c>
      <c r="AO202" s="129">
        <v>8.68</v>
      </c>
      <c r="AP202" s="128">
        <v>13.92</v>
      </c>
      <c r="AQ202" s="128">
        <v>32</v>
      </c>
      <c r="AR202" s="133">
        <v>21</v>
      </c>
      <c r="AS202" s="133">
        <v>7.98</v>
      </c>
      <c r="AT202" s="128">
        <v>164</v>
      </c>
      <c r="AU202" s="128">
        <v>5.4799999999999995</v>
      </c>
      <c r="AV202" s="132">
        <v>0.39367816091954022</v>
      </c>
      <c r="AW202" s="138"/>
      <c r="AX202" s="138"/>
      <c r="AY202" s="138"/>
      <c r="AZ202" s="138"/>
    </row>
    <row r="203" spans="1:52" x14ac:dyDescent="0.25">
      <c r="A203" s="128">
        <v>9010</v>
      </c>
      <c r="B203" s="129" t="s">
        <v>23</v>
      </c>
      <c r="C203" s="128" t="s">
        <v>34</v>
      </c>
      <c r="D203" s="142">
        <v>43640</v>
      </c>
      <c r="E203" s="130">
        <v>2</v>
      </c>
      <c r="F203" s="130">
        <v>4</v>
      </c>
      <c r="G203" s="130">
        <v>11</v>
      </c>
      <c r="H203" s="130">
        <v>18</v>
      </c>
      <c r="I203" s="130">
        <v>19</v>
      </c>
      <c r="J203" s="130">
        <v>22</v>
      </c>
      <c r="K203" s="130">
        <v>26</v>
      </c>
      <c r="L203" s="130">
        <v>30</v>
      </c>
      <c r="M203" s="130">
        <v>31</v>
      </c>
      <c r="N203" s="130">
        <v>34</v>
      </c>
      <c r="O203" s="130">
        <v>39</v>
      </c>
      <c r="P203" s="130"/>
      <c r="Q203" s="130"/>
      <c r="R203" s="130"/>
      <c r="S203" s="130">
        <v>34</v>
      </c>
      <c r="T203" s="130"/>
      <c r="U203" s="130"/>
      <c r="V203" s="130">
        <v>37</v>
      </c>
      <c r="W203" s="130">
        <v>42</v>
      </c>
      <c r="X203" s="130"/>
      <c r="Y203" s="130"/>
      <c r="Z203" s="130"/>
      <c r="AA203" s="130"/>
      <c r="AB203" s="130"/>
      <c r="AC203" s="130">
        <v>37</v>
      </c>
      <c r="AD203" s="130">
        <v>43</v>
      </c>
      <c r="AE203" s="130">
        <v>44</v>
      </c>
      <c r="AF203" s="130">
        <v>9</v>
      </c>
      <c r="AG203" s="130">
        <v>55</v>
      </c>
      <c r="AH203" s="130">
        <v>77</v>
      </c>
      <c r="AI203" s="131">
        <f t="shared" si="62"/>
        <v>43</v>
      </c>
      <c r="AJ203" s="132">
        <v>0.41997133301481132</v>
      </c>
      <c r="AK203" s="132"/>
      <c r="AL203" s="128">
        <v>6</v>
      </c>
      <c r="AM203" s="128">
        <v>1535.48</v>
      </c>
      <c r="AN203" s="128">
        <v>9.2200000000000006</v>
      </c>
      <c r="AO203" s="129">
        <v>11.709999999999999</v>
      </c>
      <c r="AP203" s="128">
        <v>20.93</v>
      </c>
      <c r="AQ203" s="128">
        <v>29</v>
      </c>
      <c r="AR203" s="133">
        <v>27</v>
      </c>
      <c r="AS203" s="133">
        <v>12.18</v>
      </c>
      <c r="AT203" s="128">
        <v>251</v>
      </c>
      <c r="AU203" s="128">
        <v>8.7900000000000009</v>
      </c>
      <c r="AV203" s="132">
        <v>0.41997133301481132</v>
      </c>
      <c r="AW203" s="138"/>
      <c r="AX203" s="138"/>
      <c r="AY203" s="138"/>
      <c r="AZ203" s="138"/>
    </row>
    <row r="204" spans="1:52" x14ac:dyDescent="0.25">
      <c r="A204" s="128">
        <v>9010</v>
      </c>
      <c r="B204" s="129" t="s">
        <v>23</v>
      </c>
      <c r="C204" s="128" t="s">
        <v>35</v>
      </c>
      <c r="D204" s="142">
        <v>43640</v>
      </c>
      <c r="E204" s="130">
        <v>2</v>
      </c>
      <c r="F204" s="130">
        <v>4</v>
      </c>
      <c r="G204" s="130">
        <v>11</v>
      </c>
      <c r="H204" s="130">
        <v>18</v>
      </c>
      <c r="I204" s="130">
        <v>20</v>
      </c>
      <c r="J204" s="130">
        <v>22</v>
      </c>
      <c r="K204" s="130">
        <v>28</v>
      </c>
      <c r="L204" s="130">
        <v>31</v>
      </c>
      <c r="M204" s="130">
        <v>37</v>
      </c>
      <c r="N204" s="130"/>
      <c r="O204" s="130"/>
      <c r="P204" s="130"/>
      <c r="Q204" s="130"/>
      <c r="R204" s="130"/>
      <c r="S204" s="130">
        <v>33</v>
      </c>
      <c r="T204" s="130"/>
      <c r="U204" s="130"/>
      <c r="V204" s="130">
        <v>37</v>
      </c>
      <c r="W204" s="130">
        <v>39</v>
      </c>
      <c r="X204" s="130">
        <v>42</v>
      </c>
      <c r="Y204" s="130"/>
      <c r="Z204" s="130"/>
      <c r="AA204" s="130">
        <v>35</v>
      </c>
      <c r="AB204" s="130"/>
      <c r="AC204" s="130"/>
      <c r="AD204" s="130">
        <v>36</v>
      </c>
      <c r="AE204" s="130">
        <v>37</v>
      </c>
      <c r="AF204" s="130">
        <v>7</v>
      </c>
      <c r="AG204" s="130">
        <v>54</v>
      </c>
      <c r="AH204" s="130">
        <v>61</v>
      </c>
      <c r="AI204" s="131">
        <f t="shared" si="62"/>
        <v>44</v>
      </c>
      <c r="AJ204" s="132">
        <v>0.55534531693472089</v>
      </c>
      <c r="AK204" s="132"/>
      <c r="AL204" s="128">
        <v>5</v>
      </c>
      <c r="AM204" s="128">
        <v>789.78</v>
      </c>
      <c r="AN204" s="128">
        <v>3.7</v>
      </c>
      <c r="AO204" s="129">
        <v>6.87</v>
      </c>
      <c r="AP204" s="128">
        <v>10.57</v>
      </c>
      <c r="AQ204" s="128">
        <v>7</v>
      </c>
      <c r="AR204" s="133">
        <v>17</v>
      </c>
      <c r="AS204" s="133">
        <v>7.9</v>
      </c>
      <c r="AT204" s="128">
        <v>174</v>
      </c>
      <c r="AU204" s="128">
        <v>5.87</v>
      </c>
      <c r="AV204" s="132">
        <v>0.55534531693472089</v>
      </c>
      <c r="AW204" s="138"/>
      <c r="AX204" s="138"/>
      <c r="AY204" s="138"/>
      <c r="AZ204" s="138"/>
    </row>
    <row r="205" spans="1:52" x14ac:dyDescent="0.25">
      <c r="A205" s="128">
        <v>9002</v>
      </c>
      <c r="B205" s="129" t="s">
        <v>28</v>
      </c>
      <c r="C205" s="128" t="s">
        <v>31</v>
      </c>
      <c r="D205" s="142">
        <v>43640</v>
      </c>
      <c r="E205" s="130">
        <v>2</v>
      </c>
      <c r="F205" s="130">
        <v>4</v>
      </c>
      <c r="G205" s="130">
        <v>12</v>
      </c>
      <c r="H205" s="130">
        <v>18</v>
      </c>
      <c r="I205" s="130">
        <v>19</v>
      </c>
      <c r="J205" s="130">
        <v>22</v>
      </c>
      <c r="K205" s="130">
        <v>26</v>
      </c>
      <c r="L205" s="130">
        <v>28</v>
      </c>
      <c r="M205" s="130">
        <v>31</v>
      </c>
      <c r="N205" s="130">
        <v>33</v>
      </c>
      <c r="O205" s="130">
        <v>35</v>
      </c>
      <c r="P205" s="130">
        <v>37</v>
      </c>
      <c r="Q205" s="130"/>
      <c r="R205" s="130"/>
      <c r="S205" s="130">
        <v>38</v>
      </c>
      <c r="T205" s="130">
        <v>37</v>
      </c>
      <c r="U205" s="130"/>
      <c r="V205" s="130">
        <v>39</v>
      </c>
      <c r="W205" s="130">
        <v>42</v>
      </c>
      <c r="X205" s="130"/>
      <c r="Y205" s="130"/>
      <c r="Z205" s="130"/>
      <c r="AA205" s="130"/>
      <c r="AB205" s="130">
        <v>42</v>
      </c>
      <c r="AC205" s="130">
        <v>44</v>
      </c>
      <c r="AD205" s="130">
        <v>45</v>
      </c>
      <c r="AE205" s="130">
        <v>46</v>
      </c>
      <c r="AF205" s="130">
        <v>10</v>
      </c>
      <c r="AG205" s="130">
        <v>59</v>
      </c>
      <c r="AH205" s="130">
        <v>68</v>
      </c>
      <c r="AI205" s="131">
        <f t="shared" si="62"/>
        <v>39</v>
      </c>
      <c r="AJ205" s="132">
        <v>0.50335570469798663</v>
      </c>
      <c r="AK205" s="132"/>
      <c r="AL205" s="128">
        <v>4</v>
      </c>
      <c r="AM205" s="128">
        <v>761.26</v>
      </c>
      <c r="AN205" s="128">
        <v>4.8899999999999997</v>
      </c>
      <c r="AO205" s="129">
        <v>5.54</v>
      </c>
      <c r="AP205" s="128">
        <v>10.43</v>
      </c>
      <c r="AQ205" s="128">
        <v>11</v>
      </c>
      <c r="AR205" s="133">
        <v>11</v>
      </c>
      <c r="AS205" s="133">
        <v>5.76</v>
      </c>
      <c r="AT205" s="128">
        <v>125</v>
      </c>
      <c r="AU205" s="128">
        <v>5.25</v>
      </c>
      <c r="AV205" s="132">
        <v>0.50335570469798663</v>
      </c>
      <c r="AW205" s="134">
        <f>AVERAGE(AP205:AP219)</f>
        <v>13.128666666666664</v>
      </c>
      <c r="AX205" s="134">
        <f>STDEV(AP205:AP219)</f>
        <v>4.7095357166781069</v>
      </c>
      <c r="AY205" s="134">
        <f>AW205+1.5*AX205</f>
        <v>20.192970241683824</v>
      </c>
      <c r="AZ205" s="134">
        <f>AW205-1.5*AX205</f>
        <v>6.0643630916495042</v>
      </c>
    </row>
    <row r="206" spans="1:52" x14ac:dyDescent="0.25">
      <c r="A206" s="128">
        <v>9002</v>
      </c>
      <c r="B206" s="129" t="s">
        <v>28</v>
      </c>
      <c r="C206" s="128" t="s">
        <v>32</v>
      </c>
      <c r="D206" s="142">
        <v>43640</v>
      </c>
      <c r="E206" s="130">
        <v>2</v>
      </c>
      <c r="F206" s="130">
        <v>4</v>
      </c>
      <c r="G206" s="130">
        <v>12</v>
      </c>
      <c r="H206" s="130">
        <v>14</v>
      </c>
      <c r="I206" s="130">
        <v>18</v>
      </c>
      <c r="J206" s="130">
        <v>20</v>
      </c>
      <c r="K206" s="130">
        <v>24</v>
      </c>
      <c r="L206" s="130">
        <v>28</v>
      </c>
      <c r="M206" s="130">
        <v>33</v>
      </c>
      <c r="N206" s="130">
        <v>35</v>
      </c>
      <c r="O206" s="130">
        <v>35</v>
      </c>
      <c r="P206" s="130">
        <v>36</v>
      </c>
      <c r="Q206" s="130">
        <v>37</v>
      </c>
      <c r="R206" s="130"/>
      <c r="S206" s="130">
        <v>40</v>
      </c>
      <c r="T206" s="130"/>
      <c r="U206" s="130">
        <v>39</v>
      </c>
      <c r="V206" s="130"/>
      <c r="W206" s="130">
        <v>46</v>
      </c>
      <c r="X206" s="130"/>
      <c r="Y206" s="130"/>
      <c r="Z206" s="130"/>
      <c r="AA206" s="130">
        <v>42</v>
      </c>
      <c r="AB206" s="130">
        <v>44</v>
      </c>
      <c r="AC206" s="130"/>
      <c r="AD206" s="130">
        <v>45</v>
      </c>
      <c r="AE206" s="130">
        <v>46</v>
      </c>
      <c r="AF206" s="130">
        <v>11</v>
      </c>
      <c r="AG206" s="130">
        <v>58</v>
      </c>
      <c r="AH206" s="130">
        <v>68</v>
      </c>
      <c r="AI206" s="131">
        <f t="shared" si="62"/>
        <v>37</v>
      </c>
      <c r="AJ206" s="132">
        <v>0.50130890052356025</v>
      </c>
      <c r="AK206" s="132"/>
      <c r="AL206" s="128">
        <v>4</v>
      </c>
      <c r="AM206" s="128">
        <v>718.1</v>
      </c>
      <c r="AN206" s="128">
        <v>3.47</v>
      </c>
      <c r="AO206" s="129">
        <v>4.17</v>
      </c>
      <c r="AP206" s="128">
        <v>7.64</v>
      </c>
      <c r="AQ206" s="128">
        <v>10</v>
      </c>
      <c r="AR206" s="133">
        <v>10</v>
      </c>
      <c r="AS206" s="133">
        <v>5.0599999999999996</v>
      </c>
      <c r="AT206" s="128">
        <v>97</v>
      </c>
      <c r="AU206" s="128">
        <v>3.83</v>
      </c>
      <c r="AV206" s="132">
        <v>0.50130890052356025</v>
      </c>
      <c r="AW206" s="136"/>
      <c r="AX206" s="136"/>
      <c r="AY206" s="136"/>
      <c r="AZ206" s="136"/>
    </row>
    <row r="207" spans="1:52" x14ac:dyDescent="0.25">
      <c r="A207" s="128">
        <v>9002</v>
      </c>
      <c r="B207" s="129" t="s">
        <v>28</v>
      </c>
      <c r="C207" s="128" t="s">
        <v>33</v>
      </c>
      <c r="D207" s="142">
        <v>43640</v>
      </c>
      <c r="E207" s="130">
        <v>2</v>
      </c>
      <c r="F207" s="130">
        <v>4</v>
      </c>
      <c r="G207" s="130">
        <v>12</v>
      </c>
      <c r="H207" s="130">
        <v>18</v>
      </c>
      <c r="I207" s="130">
        <v>19</v>
      </c>
      <c r="J207" s="130">
        <v>22</v>
      </c>
      <c r="K207" s="130">
        <v>26</v>
      </c>
      <c r="L207" s="130">
        <v>28</v>
      </c>
      <c r="M207" s="130">
        <v>33</v>
      </c>
      <c r="N207" s="130">
        <v>37</v>
      </c>
      <c r="O207" s="130">
        <v>39</v>
      </c>
      <c r="P207" s="130">
        <v>42</v>
      </c>
      <c r="Q207" s="130"/>
      <c r="R207" s="130"/>
      <c r="S207" s="130">
        <v>37</v>
      </c>
      <c r="T207" s="130">
        <v>37</v>
      </c>
      <c r="U207" s="130">
        <v>39</v>
      </c>
      <c r="V207" s="130">
        <v>42</v>
      </c>
      <c r="W207" s="130"/>
      <c r="X207" s="130"/>
      <c r="Y207" s="130"/>
      <c r="Z207" s="130"/>
      <c r="AA207" s="130">
        <v>39</v>
      </c>
      <c r="AB207" s="130"/>
      <c r="AC207" s="130">
        <v>42</v>
      </c>
      <c r="AD207" s="130">
        <v>44</v>
      </c>
      <c r="AE207" s="130">
        <v>46</v>
      </c>
      <c r="AF207" s="130">
        <v>10</v>
      </c>
      <c r="AG207" s="130">
        <v>58</v>
      </c>
      <c r="AH207" s="130">
        <v>63</v>
      </c>
      <c r="AI207" s="131">
        <f t="shared" si="62"/>
        <v>40</v>
      </c>
      <c r="AJ207" s="132">
        <v>0.31289111389236546</v>
      </c>
      <c r="AK207" s="132"/>
      <c r="AL207" s="128">
        <v>6</v>
      </c>
      <c r="AM207" s="128">
        <v>771.04</v>
      </c>
      <c r="AN207" s="128">
        <v>2.9</v>
      </c>
      <c r="AO207" s="129">
        <v>5.09</v>
      </c>
      <c r="AP207" s="128">
        <v>7.99</v>
      </c>
      <c r="AQ207" s="128">
        <v>9</v>
      </c>
      <c r="AR207" s="133">
        <v>9</v>
      </c>
      <c r="AS207" s="133">
        <v>3.2</v>
      </c>
      <c r="AT207" s="128">
        <v>64</v>
      </c>
      <c r="AU207" s="128">
        <v>2.5</v>
      </c>
      <c r="AV207" s="132">
        <v>0.31289111389236546</v>
      </c>
      <c r="AW207" s="136"/>
      <c r="AX207" s="136"/>
      <c r="AY207" s="136"/>
      <c r="AZ207" s="136"/>
    </row>
    <row r="208" spans="1:52" x14ac:dyDescent="0.25">
      <c r="A208" s="128">
        <v>9002</v>
      </c>
      <c r="B208" s="129" t="s">
        <v>28</v>
      </c>
      <c r="C208" s="128" t="s">
        <v>34</v>
      </c>
      <c r="D208" s="142">
        <v>43640</v>
      </c>
      <c r="E208" s="130">
        <v>2</v>
      </c>
      <c r="F208" s="130">
        <v>4</v>
      </c>
      <c r="G208" s="130">
        <v>12</v>
      </c>
      <c r="H208" s="130">
        <v>18</v>
      </c>
      <c r="I208" s="130">
        <v>22</v>
      </c>
      <c r="J208" s="130">
        <v>24</v>
      </c>
      <c r="K208" s="130">
        <v>28</v>
      </c>
      <c r="L208" s="130">
        <v>31</v>
      </c>
      <c r="M208" s="130">
        <v>35</v>
      </c>
      <c r="N208" s="130">
        <v>35</v>
      </c>
      <c r="O208" s="130">
        <v>37</v>
      </c>
      <c r="P208" s="130">
        <v>42</v>
      </c>
      <c r="Q208" s="130"/>
      <c r="R208" s="130"/>
      <c r="S208" s="130">
        <v>38</v>
      </c>
      <c r="T208" s="130"/>
      <c r="U208" s="130">
        <v>37</v>
      </c>
      <c r="V208" s="130">
        <v>42</v>
      </c>
      <c r="W208" s="130">
        <v>46</v>
      </c>
      <c r="X208" s="130"/>
      <c r="Y208" s="130"/>
      <c r="Z208" s="130"/>
      <c r="AA208" s="130">
        <v>39</v>
      </c>
      <c r="AB208" s="130"/>
      <c r="AC208" s="130">
        <v>44</v>
      </c>
      <c r="AD208" s="130">
        <v>45</v>
      </c>
      <c r="AE208" s="130">
        <v>46</v>
      </c>
      <c r="AF208" s="130">
        <v>10</v>
      </c>
      <c r="AG208" s="130">
        <v>55</v>
      </c>
      <c r="AH208" s="130">
        <v>63</v>
      </c>
      <c r="AI208" s="131">
        <f t="shared" si="62"/>
        <v>39</v>
      </c>
      <c r="AJ208" s="132">
        <v>0.4256926952141058</v>
      </c>
      <c r="AK208" s="132"/>
      <c r="AL208" s="128">
        <v>8</v>
      </c>
      <c r="AM208" s="128">
        <v>1254.5999999999999</v>
      </c>
      <c r="AN208" s="128">
        <v>6.14</v>
      </c>
      <c r="AO208" s="129">
        <v>5.7700000000000005</v>
      </c>
      <c r="AP208" s="128">
        <v>11.91</v>
      </c>
      <c r="AQ208" s="128">
        <v>14</v>
      </c>
      <c r="AR208" s="133">
        <v>12</v>
      </c>
      <c r="AS208" s="133">
        <v>6.24</v>
      </c>
      <c r="AT208" s="128">
        <v>125</v>
      </c>
      <c r="AU208" s="128">
        <v>5.07</v>
      </c>
      <c r="AV208" s="132">
        <v>0.4256926952141058</v>
      </c>
      <c r="AW208" s="134"/>
      <c r="AX208" s="134"/>
      <c r="AY208" s="134"/>
      <c r="AZ208" s="134"/>
    </row>
    <row r="209" spans="1:52" x14ac:dyDescent="0.25">
      <c r="A209" s="128">
        <v>9002</v>
      </c>
      <c r="B209" s="129" t="s">
        <v>28</v>
      </c>
      <c r="C209" s="128" t="s">
        <v>35</v>
      </c>
      <c r="D209" s="142">
        <v>43640</v>
      </c>
      <c r="E209" s="130">
        <v>2</v>
      </c>
      <c r="F209" s="130">
        <v>4</v>
      </c>
      <c r="G209" s="130">
        <v>12</v>
      </c>
      <c r="H209" s="130">
        <v>18</v>
      </c>
      <c r="I209" s="130">
        <v>19</v>
      </c>
      <c r="J209" s="130">
        <v>22</v>
      </c>
      <c r="K209" s="130">
        <v>26</v>
      </c>
      <c r="L209" s="130">
        <v>31</v>
      </c>
      <c r="M209" s="130">
        <v>37</v>
      </c>
      <c r="N209" s="130">
        <v>39</v>
      </c>
      <c r="O209" s="130">
        <v>48</v>
      </c>
      <c r="P209" s="130"/>
      <c r="Q209" s="130"/>
      <c r="R209" s="130"/>
      <c r="S209" s="130">
        <v>38</v>
      </c>
      <c r="T209" s="130"/>
      <c r="U209" s="130">
        <v>37</v>
      </c>
      <c r="V209" s="130">
        <v>42</v>
      </c>
      <c r="W209" s="130">
        <v>46</v>
      </c>
      <c r="X209" s="130"/>
      <c r="Y209" s="130"/>
      <c r="Z209" s="130"/>
      <c r="AA209" s="130">
        <v>39</v>
      </c>
      <c r="AB209" s="130"/>
      <c r="AC209" s="130">
        <v>44</v>
      </c>
      <c r="AD209" s="130">
        <v>45</v>
      </c>
      <c r="AE209" s="130">
        <v>46</v>
      </c>
      <c r="AF209" s="130">
        <v>9</v>
      </c>
      <c r="AG209" s="130">
        <v>56</v>
      </c>
      <c r="AH209" s="130">
        <v>68</v>
      </c>
      <c r="AI209" s="131">
        <f t="shared" si="62"/>
        <v>39</v>
      </c>
      <c r="AJ209" s="132">
        <v>0.54753820033955858</v>
      </c>
      <c r="AK209" s="132"/>
      <c r="AL209" s="128">
        <v>5</v>
      </c>
      <c r="AM209" s="128">
        <v>1047.96</v>
      </c>
      <c r="AN209" s="128">
        <v>5.05</v>
      </c>
      <c r="AO209" s="129">
        <v>6.7299999999999995</v>
      </c>
      <c r="AP209" s="128">
        <v>11.78</v>
      </c>
      <c r="AQ209" s="128">
        <v>13</v>
      </c>
      <c r="AR209" s="133">
        <v>11</v>
      </c>
      <c r="AS209" s="133">
        <v>8.48</v>
      </c>
      <c r="AT209" s="128">
        <v>151</v>
      </c>
      <c r="AU209" s="128">
        <v>6.45</v>
      </c>
      <c r="AV209" s="132">
        <v>0.54753820033955858</v>
      </c>
      <c r="AW209" s="136"/>
      <c r="AX209" s="136"/>
      <c r="AY209" s="136"/>
      <c r="AZ209" s="136"/>
    </row>
    <row r="210" spans="1:52" x14ac:dyDescent="0.25">
      <c r="A210" s="128">
        <v>9007</v>
      </c>
      <c r="B210" s="129" t="s">
        <v>28</v>
      </c>
      <c r="C210" s="128" t="s">
        <v>31</v>
      </c>
      <c r="D210" s="142">
        <v>43640</v>
      </c>
      <c r="E210" s="130">
        <v>2</v>
      </c>
      <c r="F210" s="130">
        <v>4</v>
      </c>
      <c r="G210" s="130">
        <v>12</v>
      </c>
      <c r="H210" s="130">
        <v>18</v>
      </c>
      <c r="I210" s="130">
        <v>19</v>
      </c>
      <c r="J210" s="130">
        <v>22</v>
      </c>
      <c r="K210" s="130">
        <v>26</v>
      </c>
      <c r="L210" s="130">
        <v>28</v>
      </c>
      <c r="M210" s="130">
        <v>33</v>
      </c>
      <c r="N210" s="130">
        <v>37</v>
      </c>
      <c r="O210" s="130">
        <v>48</v>
      </c>
      <c r="P210" s="130"/>
      <c r="Q210" s="130"/>
      <c r="R210" s="130"/>
      <c r="S210" s="130">
        <v>37</v>
      </c>
      <c r="T210" s="130"/>
      <c r="U210" s="130">
        <v>37</v>
      </c>
      <c r="V210" s="130"/>
      <c r="W210" s="130">
        <v>42</v>
      </c>
      <c r="X210" s="130"/>
      <c r="Y210" s="130"/>
      <c r="Z210" s="130"/>
      <c r="AA210" s="130">
        <v>39</v>
      </c>
      <c r="AB210" s="130"/>
      <c r="AC210" s="130">
        <v>42</v>
      </c>
      <c r="AD210" s="130">
        <v>47</v>
      </c>
      <c r="AE210" s="130">
        <v>48</v>
      </c>
      <c r="AF210" s="130">
        <v>9</v>
      </c>
      <c r="AG210" s="130">
        <v>57</v>
      </c>
      <c r="AH210" s="130">
        <v>68</v>
      </c>
      <c r="AI210" s="131">
        <f t="shared" si="62"/>
        <v>40</v>
      </c>
      <c r="AJ210" s="132">
        <v>0.23784024988844266</v>
      </c>
      <c r="AK210" s="132"/>
      <c r="AL210" s="128">
        <v>9</v>
      </c>
      <c r="AM210" s="128">
        <v>1972.03</v>
      </c>
      <c r="AN210" s="128">
        <v>10.88</v>
      </c>
      <c r="AO210" s="129">
        <v>11.53</v>
      </c>
      <c r="AP210" s="137">
        <v>22.41</v>
      </c>
      <c r="AQ210" s="128">
        <v>3</v>
      </c>
      <c r="AR210" s="133">
        <v>10</v>
      </c>
      <c r="AS210" s="133">
        <v>7.02</v>
      </c>
      <c r="AT210" s="128">
        <v>131</v>
      </c>
      <c r="AU210" s="128">
        <v>5.33</v>
      </c>
      <c r="AV210" s="132">
        <v>0.23784024988844266</v>
      </c>
      <c r="AW210" s="136"/>
      <c r="AX210" s="136"/>
      <c r="AY210" s="136"/>
      <c r="AZ210" s="136"/>
    </row>
    <row r="211" spans="1:52" x14ac:dyDescent="0.25">
      <c r="A211" s="128">
        <v>9007</v>
      </c>
      <c r="B211" s="129" t="s">
        <v>28</v>
      </c>
      <c r="C211" s="128" t="s">
        <v>32</v>
      </c>
      <c r="D211" s="142">
        <v>43640</v>
      </c>
      <c r="E211" s="130">
        <v>2</v>
      </c>
      <c r="F211" s="130">
        <v>4</v>
      </c>
      <c r="G211" s="130">
        <v>12</v>
      </c>
      <c r="H211" s="130">
        <v>18</v>
      </c>
      <c r="I211" s="130">
        <v>21</v>
      </c>
      <c r="J211" s="130">
        <v>22</v>
      </c>
      <c r="K211" s="130">
        <v>26</v>
      </c>
      <c r="L211" s="130">
        <v>31</v>
      </c>
      <c r="M211" s="130">
        <v>32</v>
      </c>
      <c r="N211" s="130">
        <v>33</v>
      </c>
      <c r="O211" s="130"/>
      <c r="P211" s="130"/>
      <c r="Q211" s="130"/>
      <c r="R211" s="130"/>
      <c r="S211" s="130">
        <v>40</v>
      </c>
      <c r="T211" s="130">
        <v>37</v>
      </c>
      <c r="U211" s="130">
        <v>42</v>
      </c>
      <c r="V211" s="130"/>
      <c r="W211" s="130">
        <v>46</v>
      </c>
      <c r="X211" s="130"/>
      <c r="Y211" s="130"/>
      <c r="Z211" s="130"/>
      <c r="AA211" s="130">
        <v>42</v>
      </c>
      <c r="AB211" s="130">
        <v>44</v>
      </c>
      <c r="AC211" s="130">
        <v>46</v>
      </c>
      <c r="AD211" s="130">
        <v>48</v>
      </c>
      <c r="AE211" s="130">
        <v>49</v>
      </c>
      <c r="AF211" s="130">
        <v>8</v>
      </c>
      <c r="AG211" s="130">
        <v>58</v>
      </c>
      <c r="AH211" s="130"/>
      <c r="AI211" s="131">
        <f t="shared" si="62"/>
        <v>37</v>
      </c>
      <c r="AJ211" s="132">
        <v>0.50851305334846764</v>
      </c>
      <c r="AK211" s="132"/>
      <c r="AL211" s="128">
        <v>5</v>
      </c>
      <c r="AM211" s="128">
        <v>637.5</v>
      </c>
      <c r="AN211" s="128">
        <v>3.4</v>
      </c>
      <c r="AO211" s="129">
        <v>5.41</v>
      </c>
      <c r="AP211" s="128">
        <v>8.81</v>
      </c>
      <c r="AQ211" s="128">
        <v>7</v>
      </c>
      <c r="AR211" s="133">
        <v>9</v>
      </c>
      <c r="AS211" s="133">
        <v>5.57</v>
      </c>
      <c r="AT211" s="128">
        <v>115</v>
      </c>
      <c r="AU211" s="128">
        <v>4.4800000000000004</v>
      </c>
      <c r="AV211" s="132">
        <v>0.50851305334846764</v>
      </c>
      <c r="AW211" s="138"/>
      <c r="AX211" s="138"/>
      <c r="AY211" s="138"/>
      <c r="AZ211" s="138"/>
    </row>
    <row r="212" spans="1:52" x14ac:dyDescent="0.25">
      <c r="A212" s="128">
        <v>9007</v>
      </c>
      <c r="B212" s="129" t="s">
        <v>28</v>
      </c>
      <c r="C212" s="128" t="s">
        <v>33</v>
      </c>
      <c r="D212" s="142">
        <v>43640</v>
      </c>
      <c r="E212" s="130">
        <v>2</v>
      </c>
      <c r="F212" s="130">
        <v>4</v>
      </c>
      <c r="G212" s="130">
        <v>12</v>
      </c>
      <c r="H212" s="130">
        <v>18</v>
      </c>
      <c r="I212" s="130">
        <v>20</v>
      </c>
      <c r="J212" s="130">
        <v>22</v>
      </c>
      <c r="K212" s="130">
        <v>28</v>
      </c>
      <c r="L212" s="130">
        <v>29</v>
      </c>
      <c r="M212" s="130">
        <v>30</v>
      </c>
      <c r="N212" s="130">
        <v>37</v>
      </c>
      <c r="O212" s="130">
        <v>48</v>
      </c>
      <c r="P212" s="130"/>
      <c r="Q212" s="130"/>
      <c r="R212" s="130"/>
      <c r="S212" s="130">
        <v>38</v>
      </c>
      <c r="T212" s="130">
        <v>37</v>
      </c>
      <c r="U212" s="130">
        <v>39</v>
      </c>
      <c r="V212" s="130">
        <v>42</v>
      </c>
      <c r="W212" s="130">
        <v>46</v>
      </c>
      <c r="X212" s="130"/>
      <c r="Y212" s="130"/>
      <c r="Z212" s="130"/>
      <c r="AA212" s="130">
        <v>39</v>
      </c>
      <c r="AB212" s="130">
        <v>42</v>
      </c>
      <c r="AC212" s="130">
        <v>44</v>
      </c>
      <c r="AD212" s="130">
        <v>45</v>
      </c>
      <c r="AE212" s="130">
        <v>46</v>
      </c>
      <c r="AF212" s="130">
        <v>9</v>
      </c>
      <c r="AG212" s="130">
        <v>59</v>
      </c>
      <c r="AH212" s="130">
        <v>63</v>
      </c>
      <c r="AI212" s="131">
        <f t="shared" si="62"/>
        <v>39</v>
      </c>
      <c r="AJ212" s="132">
        <v>0.35181818181818181</v>
      </c>
      <c r="AK212" s="132"/>
      <c r="AL212" s="128">
        <v>5</v>
      </c>
      <c r="AM212" s="128">
        <v>931.82</v>
      </c>
      <c r="AN212" s="128">
        <v>5.33</v>
      </c>
      <c r="AO212" s="129">
        <v>5.67</v>
      </c>
      <c r="AP212" s="128">
        <v>11</v>
      </c>
      <c r="AQ212" s="128">
        <v>20</v>
      </c>
      <c r="AR212" s="133">
        <v>6</v>
      </c>
      <c r="AS212" s="133">
        <v>4.92</v>
      </c>
      <c r="AT212" s="128">
        <v>86</v>
      </c>
      <c r="AU212" s="128">
        <v>3.87</v>
      </c>
      <c r="AV212" s="132">
        <v>0.35181818181818181</v>
      </c>
      <c r="AW212" s="138"/>
      <c r="AX212" s="138"/>
      <c r="AY212" s="138"/>
      <c r="AZ212" s="138"/>
    </row>
    <row r="213" spans="1:52" x14ac:dyDescent="0.25">
      <c r="A213" s="128">
        <v>9007</v>
      </c>
      <c r="B213" s="129" t="s">
        <v>28</v>
      </c>
      <c r="C213" s="128" t="s">
        <v>34</v>
      </c>
      <c r="D213" s="142">
        <v>43640</v>
      </c>
      <c r="E213" s="130">
        <v>2</v>
      </c>
      <c r="F213" s="130">
        <v>4</v>
      </c>
      <c r="G213" s="130">
        <v>12</v>
      </c>
      <c r="H213" s="130">
        <v>18</v>
      </c>
      <c r="I213" s="130">
        <v>22</v>
      </c>
      <c r="J213" s="130">
        <v>24</v>
      </c>
      <c r="K213" s="130">
        <v>26</v>
      </c>
      <c r="L213" s="130">
        <v>31</v>
      </c>
      <c r="M213" s="130">
        <v>34</v>
      </c>
      <c r="N213" s="130">
        <v>34</v>
      </c>
      <c r="O213" s="130">
        <v>37</v>
      </c>
      <c r="P213" s="130">
        <v>58</v>
      </c>
      <c r="Q213" s="130"/>
      <c r="R213" s="130"/>
      <c r="S213" s="130">
        <v>35</v>
      </c>
      <c r="T213" s="130"/>
      <c r="U213" s="130">
        <v>37</v>
      </c>
      <c r="V213" s="130">
        <v>39</v>
      </c>
      <c r="W213" s="130">
        <v>46</v>
      </c>
      <c r="X213" s="130"/>
      <c r="Y213" s="130"/>
      <c r="Z213" s="130"/>
      <c r="AA213" s="130">
        <v>42</v>
      </c>
      <c r="AB213" s="130">
        <v>44</v>
      </c>
      <c r="AC213" s="130"/>
      <c r="AD213" s="130">
        <v>45</v>
      </c>
      <c r="AE213" s="130">
        <v>46</v>
      </c>
      <c r="AF213" s="130">
        <v>10</v>
      </c>
      <c r="AG213" s="130">
        <v>59</v>
      </c>
      <c r="AH213" s="130"/>
      <c r="AI213" s="131">
        <f t="shared" si="62"/>
        <v>42</v>
      </c>
      <c r="AJ213" s="132">
        <v>0.25812873258128732</v>
      </c>
      <c r="AK213" s="132"/>
      <c r="AL213" s="128">
        <v>9</v>
      </c>
      <c r="AM213" s="128">
        <v>2169.65</v>
      </c>
      <c r="AN213" s="128">
        <v>6.61</v>
      </c>
      <c r="AO213" s="129">
        <v>8.4600000000000009</v>
      </c>
      <c r="AP213" s="128">
        <v>15.07</v>
      </c>
      <c r="AQ213" s="128">
        <v>12</v>
      </c>
      <c r="AR213" s="133">
        <v>7</v>
      </c>
      <c r="AS213" s="133">
        <v>4.8600000000000003</v>
      </c>
      <c r="AT213" s="128">
        <v>91</v>
      </c>
      <c r="AU213" s="128">
        <v>3.89</v>
      </c>
      <c r="AV213" s="132">
        <v>0.25812873258128732</v>
      </c>
      <c r="AW213" s="138"/>
      <c r="AX213" s="138"/>
      <c r="AY213" s="138"/>
      <c r="AZ213" s="138"/>
    </row>
    <row r="214" spans="1:52" x14ac:dyDescent="0.25">
      <c r="A214" s="128">
        <v>9007</v>
      </c>
      <c r="B214" s="129" t="s">
        <v>28</v>
      </c>
      <c r="C214" s="128" t="s">
        <v>35</v>
      </c>
      <c r="D214" s="142">
        <v>43640</v>
      </c>
      <c r="E214" s="130">
        <v>2</v>
      </c>
      <c r="F214" s="130">
        <v>4</v>
      </c>
      <c r="G214" s="130">
        <v>12</v>
      </c>
      <c r="H214" s="130">
        <v>18</v>
      </c>
      <c r="I214" s="130">
        <v>20</v>
      </c>
      <c r="J214" s="130">
        <v>24</v>
      </c>
      <c r="K214" s="130">
        <v>28</v>
      </c>
      <c r="L214" s="130">
        <v>31</v>
      </c>
      <c r="M214" s="130">
        <v>33</v>
      </c>
      <c r="N214" s="130">
        <v>35</v>
      </c>
      <c r="O214" s="130">
        <v>35</v>
      </c>
      <c r="P214" s="130">
        <v>37</v>
      </c>
      <c r="Q214" s="130">
        <v>42</v>
      </c>
      <c r="R214" s="130"/>
      <c r="S214" s="130">
        <v>38</v>
      </c>
      <c r="T214" s="130">
        <v>37</v>
      </c>
      <c r="U214" s="130">
        <v>39</v>
      </c>
      <c r="V214" s="130">
        <v>42</v>
      </c>
      <c r="W214" s="130">
        <v>46</v>
      </c>
      <c r="X214" s="130"/>
      <c r="Y214" s="130"/>
      <c r="Z214" s="130"/>
      <c r="AA214" s="130">
        <v>39</v>
      </c>
      <c r="AB214" s="130"/>
      <c r="AC214" s="130">
        <v>44</v>
      </c>
      <c r="AD214" s="130">
        <v>45</v>
      </c>
      <c r="AE214" s="130">
        <v>46</v>
      </c>
      <c r="AF214" s="130">
        <v>11</v>
      </c>
      <c r="AG214" s="130">
        <v>55</v>
      </c>
      <c r="AH214" s="130">
        <v>63</v>
      </c>
      <c r="AI214" s="131">
        <f t="shared" si="62"/>
        <v>39</v>
      </c>
      <c r="AJ214" s="132">
        <v>0.5610730593607306</v>
      </c>
      <c r="AK214" s="132"/>
      <c r="AL214" s="128">
        <v>7</v>
      </c>
      <c r="AM214" s="128">
        <v>1307.3</v>
      </c>
      <c r="AN214" s="128">
        <v>8.57</v>
      </c>
      <c r="AO214" s="129">
        <v>8.9499999999999993</v>
      </c>
      <c r="AP214" s="128">
        <v>17.52</v>
      </c>
      <c r="AQ214" s="128">
        <v>8</v>
      </c>
      <c r="AR214" s="133">
        <v>20</v>
      </c>
      <c r="AS214" s="133">
        <v>12.41</v>
      </c>
      <c r="AT214" s="128">
        <v>243</v>
      </c>
      <c r="AU214" s="128">
        <v>9.83</v>
      </c>
      <c r="AV214" s="132">
        <v>0.5610730593607306</v>
      </c>
      <c r="AW214" s="138"/>
      <c r="AX214" s="138"/>
      <c r="AY214" s="138"/>
      <c r="AZ214" s="138"/>
    </row>
    <row r="215" spans="1:52" x14ac:dyDescent="0.25">
      <c r="A215" s="128">
        <v>9012</v>
      </c>
      <c r="B215" s="129" t="s">
        <v>28</v>
      </c>
      <c r="C215" s="128" t="s">
        <v>31</v>
      </c>
      <c r="D215" s="142">
        <v>43640</v>
      </c>
      <c r="E215" s="130">
        <v>2</v>
      </c>
      <c r="F215" s="130">
        <v>4</v>
      </c>
      <c r="G215" s="130">
        <v>11</v>
      </c>
      <c r="H215" s="130">
        <v>18</v>
      </c>
      <c r="I215" s="130">
        <v>22</v>
      </c>
      <c r="J215" s="130">
        <v>24</v>
      </c>
      <c r="K215" s="130">
        <v>28</v>
      </c>
      <c r="L215" s="130">
        <v>33</v>
      </c>
      <c r="M215" s="130">
        <v>37</v>
      </c>
      <c r="N215" s="130">
        <v>39</v>
      </c>
      <c r="O215" s="130">
        <v>48</v>
      </c>
      <c r="P215" s="130"/>
      <c r="Q215" s="130"/>
      <c r="R215" s="130"/>
      <c r="S215" s="130">
        <v>37</v>
      </c>
      <c r="T215" s="130">
        <v>37</v>
      </c>
      <c r="U215" s="130">
        <v>39</v>
      </c>
      <c r="V215" s="130">
        <v>46</v>
      </c>
      <c r="W215" s="130"/>
      <c r="X215" s="130"/>
      <c r="Y215" s="130"/>
      <c r="Z215" s="130"/>
      <c r="AA215" s="130">
        <v>39</v>
      </c>
      <c r="AB215" s="130"/>
      <c r="AC215" s="130">
        <v>44</v>
      </c>
      <c r="AD215" s="130">
        <v>45</v>
      </c>
      <c r="AE215" s="130">
        <v>46</v>
      </c>
      <c r="AF215" s="130">
        <v>9</v>
      </c>
      <c r="AG215" s="130">
        <v>57</v>
      </c>
      <c r="AH215" s="130">
        <v>63</v>
      </c>
      <c r="AI215" s="131">
        <f t="shared" si="62"/>
        <v>40</v>
      </c>
      <c r="AJ215" s="132">
        <v>0.47725245316681536</v>
      </c>
      <c r="AK215" s="132"/>
      <c r="AL215" s="128">
        <v>6</v>
      </c>
      <c r="AM215" s="128">
        <v>1009.47</v>
      </c>
      <c r="AN215" s="128">
        <v>5.44</v>
      </c>
      <c r="AO215" s="129">
        <v>5.7700000000000005</v>
      </c>
      <c r="AP215" s="128">
        <v>11.21</v>
      </c>
      <c r="AQ215" s="128">
        <v>12</v>
      </c>
      <c r="AR215" s="133">
        <v>12</v>
      </c>
      <c r="AS215" s="133">
        <v>6.79</v>
      </c>
      <c r="AT215" s="128">
        <v>130</v>
      </c>
      <c r="AU215" s="128">
        <v>5.3500000000000005</v>
      </c>
      <c r="AV215" s="132">
        <v>0.47725245316681536</v>
      </c>
      <c r="AW215" s="138"/>
      <c r="AX215" s="138"/>
      <c r="AY215" s="138"/>
      <c r="AZ215" s="138"/>
    </row>
    <row r="216" spans="1:52" x14ac:dyDescent="0.25">
      <c r="A216" s="128">
        <v>9012</v>
      </c>
      <c r="B216" s="129" t="s">
        <v>28</v>
      </c>
      <c r="C216" s="128" t="s">
        <v>32</v>
      </c>
      <c r="D216" s="142">
        <v>43640</v>
      </c>
      <c r="E216" s="130">
        <v>2</v>
      </c>
      <c r="F216" s="130">
        <v>4</v>
      </c>
      <c r="G216" s="130">
        <v>11</v>
      </c>
      <c r="H216" s="130">
        <v>19</v>
      </c>
      <c r="I216" s="130">
        <v>21</v>
      </c>
      <c r="J216" s="130">
        <v>24</v>
      </c>
      <c r="K216" s="130">
        <v>28</v>
      </c>
      <c r="L216" s="130">
        <v>29</v>
      </c>
      <c r="M216" s="130">
        <v>31</v>
      </c>
      <c r="N216" s="130">
        <v>33</v>
      </c>
      <c r="O216" s="130">
        <v>37</v>
      </c>
      <c r="P216" s="130"/>
      <c r="Q216" s="130"/>
      <c r="R216" s="130"/>
      <c r="S216" s="130">
        <v>34</v>
      </c>
      <c r="T216" s="130"/>
      <c r="U216" s="130">
        <v>37</v>
      </c>
      <c r="V216" s="130">
        <v>39</v>
      </c>
      <c r="W216" s="130">
        <v>46</v>
      </c>
      <c r="X216" s="130"/>
      <c r="Y216" s="130"/>
      <c r="Z216" s="130"/>
      <c r="AA216" s="130">
        <v>36</v>
      </c>
      <c r="AB216" s="130">
        <v>37</v>
      </c>
      <c r="AC216" s="130">
        <v>40</v>
      </c>
      <c r="AD216" s="130">
        <v>41</v>
      </c>
      <c r="AE216" s="130">
        <v>42</v>
      </c>
      <c r="AF216" s="130">
        <v>9</v>
      </c>
      <c r="AG216" s="130">
        <v>57</v>
      </c>
      <c r="AH216" s="130">
        <v>68</v>
      </c>
      <c r="AI216" s="131">
        <f t="shared" si="62"/>
        <v>43</v>
      </c>
      <c r="AJ216" s="132">
        <v>0.53911564625850339</v>
      </c>
      <c r="AK216" s="132"/>
      <c r="AL216" s="128">
        <v>9</v>
      </c>
      <c r="AM216" s="128">
        <v>1411.79</v>
      </c>
      <c r="AN216" s="128">
        <v>7.16</v>
      </c>
      <c r="AO216" s="129">
        <v>10.48</v>
      </c>
      <c r="AP216" s="128">
        <v>17.64</v>
      </c>
      <c r="AQ216" s="128">
        <v>27</v>
      </c>
      <c r="AR216" s="133">
        <v>17</v>
      </c>
      <c r="AS216" s="133">
        <v>12.68</v>
      </c>
      <c r="AT216" s="128">
        <v>218</v>
      </c>
      <c r="AU216" s="128">
        <v>9.51</v>
      </c>
      <c r="AV216" s="132">
        <v>0.53911564625850339</v>
      </c>
      <c r="AW216" s="138"/>
      <c r="AX216" s="138"/>
      <c r="AY216" s="138"/>
      <c r="AZ216" s="138"/>
    </row>
    <row r="217" spans="1:52" x14ac:dyDescent="0.25">
      <c r="A217" s="128">
        <v>9012</v>
      </c>
      <c r="B217" s="129" t="s">
        <v>28</v>
      </c>
      <c r="C217" s="128" t="s">
        <v>33</v>
      </c>
      <c r="D217" s="142">
        <v>43640</v>
      </c>
      <c r="E217" s="130">
        <v>2</v>
      </c>
      <c r="F217" s="130">
        <v>4</v>
      </c>
      <c r="G217" s="130">
        <v>11</v>
      </c>
      <c r="H217" s="130">
        <v>19</v>
      </c>
      <c r="I217" s="130">
        <v>21</v>
      </c>
      <c r="J217" s="130">
        <v>22</v>
      </c>
      <c r="K217" s="130">
        <v>27</v>
      </c>
      <c r="L217" s="130">
        <v>28</v>
      </c>
      <c r="M217" s="130">
        <v>31</v>
      </c>
      <c r="N217" s="130">
        <v>35</v>
      </c>
      <c r="O217" s="130">
        <v>37</v>
      </c>
      <c r="P217" s="130">
        <v>42</v>
      </c>
      <c r="Q217" s="130"/>
      <c r="R217" s="130"/>
      <c r="S217" s="130">
        <v>34</v>
      </c>
      <c r="T217" s="130"/>
      <c r="U217" s="130">
        <v>37</v>
      </c>
      <c r="V217" s="130">
        <v>42</v>
      </c>
      <c r="W217" s="130"/>
      <c r="X217" s="130">
        <v>46</v>
      </c>
      <c r="Y217" s="130"/>
      <c r="Z217" s="130"/>
      <c r="AA217" s="130">
        <v>37</v>
      </c>
      <c r="AB217" s="130">
        <v>39</v>
      </c>
      <c r="AC217" s="130"/>
      <c r="AD217" s="130">
        <v>43</v>
      </c>
      <c r="AE217" s="130">
        <v>44</v>
      </c>
      <c r="AF217" s="130">
        <v>10</v>
      </c>
      <c r="AG217" s="130">
        <v>57</v>
      </c>
      <c r="AH217" s="130">
        <v>63</v>
      </c>
      <c r="AI217" s="131">
        <f t="shared" si="62"/>
        <v>43</v>
      </c>
      <c r="AJ217" s="132">
        <v>0.5668016194331984</v>
      </c>
      <c r="AK217" s="132"/>
      <c r="AL217" s="128">
        <v>4</v>
      </c>
      <c r="AM217" s="128">
        <v>406.41</v>
      </c>
      <c r="AN217" s="128">
        <v>2.63</v>
      </c>
      <c r="AO217" s="129">
        <v>4.78</v>
      </c>
      <c r="AP217" s="128">
        <v>7.41</v>
      </c>
      <c r="AQ217" s="128">
        <v>11</v>
      </c>
      <c r="AR217" s="133">
        <v>10</v>
      </c>
      <c r="AS217" s="133">
        <v>5.4799999999999995</v>
      </c>
      <c r="AT217" s="128">
        <v>103</v>
      </c>
      <c r="AU217" s="128">
        <v>4.2</v>
      </c>
      <c r="AV217" s="132">
        <v>0.5668016194331984</v>
      </c>
      <c r="AW217" s="138"/>
      <c r="AX217" s="138"/>
      <c r="AY217" s="138"/>
      <c r="AZ217" s="138"/>
    </row>
    <row r="218" spans="1:52" x14ac:dyDescent="0.25">
      <c r="A218" s="128">
        <v>9012</v>
      </c>
      <c r="B218" s="129" t="s">
        <v>28</v>
      </c>
      <c r="C218" s="128" t="s">
        <v>34</v>
      </c>
      <c r="D218" s="142">
        <v>43640</v>
      </c>
      <c r="E218" s="130">
        <v>2</v>
      </c>
      <c r="F218" s="130">
        <v>4</v>
      </c>
      <c r="G218" s="130">
        <v>11</v>
      </c>
      <c r="H218" s="130">
        <v>18</v>
      </c>
      <c r="I218" s="130">
        <v>22</v>
      </c>
      <c r="J218" s="130">
        <v>26</v>
      </c>
      <c r="K218" s="130">
        <v>31</v>
      </c>
      <c r="L218" s="130">
        <v>33</v>
      </c>
      <c r="M218" s="130">
        <v>37</v>
      </c>
      <c r="N218" s="130">
        <v>42</v>
      </c>
      <c r="O218" s="130">
        <v>48</v>
      </c>
      <c r="P218" s="130"/>
      <c r="Q218" s="130"/>
      <c r="R218" s="130"/>
      <c r="S218" s="130">
        <v>37</v>
      </c>
      <c r="T218" s="130"/>
      <c r="U218" s="130">
        <v>37</v>
      </c>
      <c r="V218" s="130">
        <v>42</v>
      </c>
      <c r="W218" s="130">
        <v>46</v>
      </c>
      <c r="X218" s="130"/>
      <c r="Y218" s="130"/>
      <c r="Z218" s="130"/>
      <c r="AA218" s="130">
        <v>39</v>
      </c>
      <c r="AB218" s="130">
        <v>42</v>
      </c>
      <c r="AC218" s="130"/>
      <c r="AD218" s="130">
        <v>43</v>
      </c>
      <c r="AE218" s="130">
        <v>44</v>
      </c>
      <c r="AF218" s="130">
        <v>9</v>
      </c>
      <c r="AG218" s="130">
        <v>57</v>
      </c>
      <c r="AH218" s="130"/>
      <c r="AI218" s="131">
        <f t="shared" si="62"/>
        <v>40</v>
      </c>
      <c r="AJ218" s="132">
        <v>0.71393643031784837</v>
      </c>
      <c r="AK218" s="132"/>
      <c r="AL218" s="128">
        <v>10</v>
      </c>
      <c r="AM218" s="128">
        <v>1507.81</v>
      </c>
      <c r="AN218" s="128">
        <v>7.43</v>
      </c>
      <c r="AO218" s="129">
        <v>8.93</v>
      </c>
      <c r="AP218" s="128">
        <v>16.36</v>
      </c>
      <c r="AQ218" s="128">
        <v>2</v>
      </c>
      <c r="AR218" s="133">
        <v>20</v>
      </c>
      <c r="AS218" s="133">
        <v>14.68</v>
      </c>
      <c r="AT218" s="128">
        <v>263</v>
      </c>
      <c r="AU218" s="128">
        <v>11.68</v>
      </c>
      <c r="AV218" s="132">
        <v>0.71393643031784837</v>
      </c>
      <c r="AW218" s="138"/>
      <c r="AX218" s="138"/>
      <c r="AY218" s="138"/>
      <c r="AZ218" s="138"/>
    </row>
    <row r="219" spans="1:52" x14ac:dyDescent="0.25">
      <c r="A219" s="128">
        <v>9012</v>
      </c>
      <c r="B219" s="129" t="s">
        <v>28</v>
      </c>
      <c r="C219" s="128" t="s">
        <v>35</v>
      </c>
      <c r="D219" s="142">
        <v>43640</v>
      </c>
      <c r="E219" s="130">
        <v>2</v>
      </c>
      <c r="F219" s="130">
        <v>4</v>
      </c>
      <c r="G219" s="130">
        <v>11</v>
      </c>
      <c r="H219" s="130">
        <v>18</v>
      </c>
      <c r="I219" s="130">
        <v>20</v>
      </c>
      <c r="J219" s="130">
        <v>24</v>
      </c>
      <c r="K219" s="130">
        <v>28</v>
      </c>
      <c r="L219" s="130">
        <v>33</v>
      </c>
      <c r="M219" s="130">
        <v>35</v>
      </c>
      <c r="N219" s="130">
        <v>35</v>
      </c>
      <c r="O219" s="130">
        <v>37</v>
      </c>
      <c r="P219" s="130"/>
      <c r="Q219" s="130"/>
      <c r="R219" s="130"/>
      <c r="S219" s="130">
        <v>38</v>
      </c>
      <c r="T219" s="130">
        <v>37</v>
      </c>
      <c r="U219" s="130"/>
      <c r="V219" s="130">
        <v>39</v>
      </c>
      <c r="W219" s="130">
        <v>42</v>
      </c>
      <c r="X219" s="130">
        <v>46</v>
      </c>
      <c r="Y219" s="130"/>
      <c r="Z219" s="130"/>
      <c r="AA219" s="130">
        <v>39</v>
      </c>
      <c r="AB219" s="130">
        <v>42</v>
      </c>
      <c r="AC219" s="130">
        <v>44</v>
      </c>
      <c r="AD219" s="130">
        <v>45</v>
      </c>
      <c r="AE219" s="130">
        <v>46</v>
      </c>
      <c r="AF219" s="130">
        <v>9</v>
      </c>
      <c r="AG219" s="130">
        <v>55</v>
      </c>
      <c r="AH219" s="130">
        <v>68</v>
      </c>
      <c r="AI219" s="131">
        <f t="shared" si="62"/>
        <v>39</v>
      </c>
      <c r="AJ219" s="132">
        <v>0.32506329113924048</v>
      </c>
      <c r="AK219" s="132"/>
      <c r="AL219" s="128">
        <v>10</v>
      </c>
      <c r="AM219" s="128">
        <v>1625.98</v>
      </c>
      <c r="AN219" s="128">
        <v>9.34</v>
      </c>
      <c r="AO219" s="129">
        <v>10.41</v>
      </c>
      <c r="AP219" s="128">
        <v>19.75</v>
      </c>
      <c r="AQ219" s="128">
        <v>5</v>
      </c>
      <c r="AR219" s="133">
        <v>12</v>
      </c>
      <c r="AS219" s="133">
        <v>8.64</v>
      </c>
      <c r="AT219" s="128">
        <v>158</v>
      </c>
      <c r="AU219" s="128">
        <v>6.42</v>
      </c>
      <c r="AV219" s="132">
        <v>0.32506329113924048</v>
      </c>
      <c r="AW219" s="138"/>
      <c r="AX219" s="138"/>
      <c r="AY219" s="138"/>
      <c r="AZ219" s="138"/>
    </row>
    <row r="220" spans="1:52" x14ac:dyDescent="0.25">
      <c r="A220" s="128">
        <v>9003</v>
      </c>
      <c r="B220" s="129" t="s">
        <v>29</v>
      </c>
      <c r="C220" s="128" t="s">
        <v>31</v>
      </c>
      <c r="D220" s="142">
        <v>43640</v>
      </c>
      <c r="E220" s="130">
        <v>2</v>
      </c>
      <c r="F220" s="130">
        <v>4</v>
      </c>
      <c r="G220" s="130">
        <v>11</v>
      </c>
      <c r="H220" s="130">
        <v>18</v>
      </c>
      <c r="I220" s="130">
        <v>19</v>
      </c>
      <c r="J220" s="130">
        <v>24</v>
      </c>
      <c r="K220" s="130">
        <v>26</v>
      </c>
      <c r="L220" s="130">
        <v>30</v>
      </c>
      <c r="M220" s="130">
        <v>31</v>
      </c>
      <c r="N220" s="130">
        <v>33</v>
      </c>
      <c r="O220" s="130">
        <v>37</v>
      </c>
      <c r="P220" s="130">
        <v>48</v>
      </c>
      <c r="Q220" s="130"/>
      <c r="R220" s="130"/>
      <c r="S220" s="130">
        <v>38</v>
      </c>
      <c r="T220" s="130"/>
      <c r="U220" s="130">
        <v>37</v>
      </c>
      <c r="V220" s="130"/>
      <c r="W220" s="130">
        <v>42</v>
      </c>
      <c r="X220" s="130">
        <v>46</v>
      </c>
      <c r="Y220" s="130"/>
      <c r="Z220" s="130"/>
      <c r="AA220" s="130">
        <v>40</v>
      </c>
      <c r="AB220" s="130">
        <v>42</v>
      </c>
      <c r="AC220" s="130"/>
      <c r="AD220" s="130">
        <v>43</v>
      </c>
      <c r="AE220" s="130">
        <v>44</v>
      </c>
      <c r="AF220" s="130">
        <v>10</v>
      </c>
      <c r="AG220" s="130">
        <v>57</v>
      </c>
      <c r="AH220" s="130">
        <v>63</v>
      </c>
      <c r="AI220" s="131">
        <f t="shared" si="62"/>
        <v>39</v>
      </c>
      <c r="AJ220" s="132">
        <v>9.7532314923619287E-2</v>
      </c>
      <c r="AK220" s="132"/>
      <c r="AL220" s="128">
        <v>6</v>
      </c>
      <c r="AM220" s="128">
        <v>1168.2</v>
      </c>
      <c r="AN220" s="128">
        <v>8.01</v>
      </c>
      <c r="AO220" s="129">
        <v>9.01</v>
      </c>
      <c r="AP220" s="128">
        <v>17.02</v>
      </c>
      <c r="AQ220" s="128">
        <v>6</v>
      </c>
      <c r="AR220" s="133">
        <v>6</v>
      </c>
      <c r="AS220" s="133">
        <v>2.1</v>
      </c>
      <c r="AT220" s="128">
        <v>57</v>
      </c>
      <c r="AU220" s="128">
        <v>1.6600000000000001</v>
      </c>
      <c r="AV220" s="132">
        <v>9.7532314923619287E-2</v>
      </c>
      <c r="AW220" s="134">
        <f>AVERAGE(AP220:AP234)</f>
        <v>16.372000000000003</v>
      </c>
      <c r="AX220" s="134">
        <f>STDEV(AP220:AP234)</f>
        <v>4.2193875655800195</v>
      </c>
      <c r="AY220" s="134">
        <f>AW220+1.5*AX220</f>
        <v>22.701081348370032</v>
      </c>
      <c r="AZ220" s="134">
        <f>AW220-1.5*AX220</f>
        <v>10.042918651629975</v>
      </c>
    </row>
    <row r="221" spans="1:52" x14ac:dyDescent="0.25">
      <c r="A221" s="128">
        <v>9003</v>
      </c>
      <c r="B221" s="129" t="s">
        <v>29</v>
      </c>
      <c r="C221" s="128" t="s">
        <v>32</v>
      </c>
      <c r="D221" s="142">
        <v>43640</v>
      </c>
      <c r="E221" s="130">
        <v>2</v>
      </c>
      <c r="F221" s="130">
        <v>4</v>
      </c>
      <c r="G221" s="130">
        <v>11</v>
      </c>
      <c r="H221" s="130">
        <v>18</v>
      </c>
      <c r="I221" s="130">
        <v>19</v>
      </c>
      <c r="J221" s="130">
        <v>24</v>
      </c>
      <c r="K221" s="130">
        <v>26</v>
      </c>
      <c r="L221" s="130">
        <v>28</v>
      </c>
      <c r="M221" s="130">
        <v>31</v>
      </c>
      <c r="N221" s="130">
        <v>33</v>
      </c>
      <c r="O221" s="130">
        <v>48</v>
      </c>
      <c r="P221" s="130">
        <v>50</v>
      </c>
      <c r="Q221" s="130"/>
      <c r="R221" s="130"/>
      <c r="S221" s="130">
        <v>37</v>
      </c>
      <c r="T221" s="130"/>
      <c r="U221" s="130">
        <v>37</v>
      </c>
      <c r="V221" s="130"/>
      <c r="W221" s="130">
        <v>42</v>
      </c>
      <c r="X221" s="130"/>
      <c r="Y221" s="130"/>
      <c r="Z221" s="130"/>
      <c r="AA221" s="130">
        <v>39</v>
      </c>
      <c r="AB221" s="130">
        <v>44</v>
      </c>
      <c r="AC221" s="130"/>
      <c r="AD221" s="130">
        <v>45</v>
      </c>
      <c r="AE221" s="130">
        <v>46</v>
      </c>
      <c r="AF221" s="130">
        <v>10</v>
      </c>
      <c r="AG221" s="130">
        <v>61</v>
      </c>
      <c r="AH221" s="130">
        <v>63</v>
      </c>
      <c r="AI221" s="131">
        <f t="shared" si="62"/>
        <v>40</v>
      </c>
      <c r="AJ221" s="132">
        <v>0.18206521739130435</v>
      </c>
      <c r="AK221" s="132"/>
      <c r="AL221" s="128">
        <v>6</v>
      </c>
      <c r="AM221" s="128">
        <v>1414.5</v>
      </c>
      <c r="AN221" s="128">
        <v>8.4</v>
      </c>
      <c r="AO221" s="129">
        <v>9.9999999999999982</v>
      </c>
      <c r="AP221" s="128">
        <v>18.399999999999999</v>
      </c>
      <c r="AQ221" s="128">
        <v>11</v>
      </c>
      <c r="AR221" s="133">
        <v>11</v>
      </c>
      <c r="AS221" s="133">
        <v>4.75</v>
      </c>
      <c r="AT221" s="128">
        <v>114</v>
      </c>
      <c r="AU221" s="128">
        <v>3.3499999999999996</v>
      </c>
      <c r="AV221" s="132">
        <v>0.18206521739130435</v>
      </c>
      <c r="AW221" s="136"/>
      <c r="AX221" s="136"/>
      <c r="AY221" s="136"/>
      <c r="AZ221" s="136"/>
    </row>
    <row r="222" spans="1:52" x14ac:dyDescent="0.25">
      <c r="A222" s="128">
        <v>9003</v>
      </c>
      <c r="B222" s="129" t="s">
        <v>29</v>
      </c>
      <c r="C222" s="128" t="s">
        <v>33</v>
      </c>
      <c r="D222" s="142">
        <v>43640</v>
      </c>
      <c r="E222" s="130">
        <v>2</v>
      </c>
      <c r="F222" s="130">
        <v>4</v>
      </c>
      <c r="G222" s="130">
        <v>11</v>
      </c>
      <c r="H222" s="130">
        <v>18</v>
      </c>
      <c r="I222" s="130">
        <v>20</v>
      </c>
      <c r="J222" s="130">
        <v>24</v>
      </c>
      <c r="K222" s="130">
        <v>28</v>
      </c>
      <c r="L222" s="130">
        <v>31</v>
      </c>
      <c r="M222" s="130">
        <v>37</v>
      </c>
      <c r="N222" s="130"/>
      <c r="O222" s="130"/>
      <c r="P222" s="130"/>
      <c r="Q222" s="130"/>
      <c r="R222" s="130"/>
      <c r="S222" s="130">
        <v>37</v>
      </c>
      <c r="T222" s="130"/>
      <c r="U222" s="130">
        <v>37</v>
      </c>
      <c r="V222" s="130">
        <v>42</v>
      </c>
      <c r="W222" s="130"/>
      <c r="X222" s="130">
        <v>46</v>
      </c>
      <c r="Y222" s="130"/>
      <c r="Z222" s="130"/>
      <c r="AA222" s="130">
        <v>39</v>
      </c>
      <c r="AB222" s="130">
        <v>42</v>
      </c>
      <c r="AC222" s="130"/>
      <c r="AD222" s="130">
        <v>43</v>
      </c>
      <c r="AE222" s="130">
        <v>44</v>
      </c>
      <c r="AF222" s="130">
        <v>7</v>
      </c>
      <c r="AG222" s="130">
        <v>54</v>
      </c>
      <c r="AH222" s="130">
        <v>74</v>
      </c>
      <c r="AI222" s="131">
        <f t="shared" si="62"/>
        <v>40</v>
      </c>
      <c r="AJ222" s="132">
        <v>0.32464255677039527</v>
      </c>
      <c r="AK222" s="132"/>
      <c r="AL222" s="128">
        <v>7</v>
      </c>
      <c r="AM222" s="128">
        <v>921.16</v>
      </c>
      <c r="AN222" s="128">
        <v>4.8899999999999997</v>
      </c>
      <c r="AO222" s="129">
        <v>7.0000000000000009</v>
      </c>
      <c r="AP222" s="128">
        <v>11.89</v>
      </c>
      <c r="AQ222" s="128">
        <v>12</v>
      </c>
      <c r="AR222" s="133">
        <v>10</v>
      </c>
      <c r="AS222" s="133">
        <v>5.41</v>
      </c>
      <c r="AT222" s="128">
        <v>111</v>
      </c>
      <c r="AU222" s="128">
        <v>3.8600000000000003</v>
      </c>
      <c r="AV222" s="132">
        <v>0.32464255677039527</v>
      </c>
      <c r="AW222" s="136"/>
      <c r="AX222" s="136"/>
      <c r="AY222" s="136"/>
      <c r="AZ222" s="136"/>
    </row>
    <row r="223" spans="1:52" x14ac:dyDescent="0.25">
      <c r="A223" s="128">
        <v>9003</v>
      </c>
      <c r="B223" s="129" t="s">
        <v>29</v>
      </c>
      <c r="C223" s="128" t="s">
        <v>34</v>
      </c>
      <c r="D223" s="142">
        <v>43640</v>
      </c>
      <c r="E223" s="130">
        <v>2</v>
      </c>
      <c r="F223" s="130">
        <v>4</v>
      </c>
      <c r="G223" s="130">
        <v>11</v>
      </c>
      <c r="H223" s="130">
        <v>18</v>
      </c>
      <c r="I223" s="130">
        <v>19</v>
      </c>
      <c r="J223" s="130">
        <v>24</v>
      </c>
      <c r="K223" s="130">
        <v>28</v>
      </c>
      <c r="L223" s="130">
        <v>31</v>
      </c>
      <c r="M223" s="130">
        <v>33</v>
      </c>
      <c r="N223" s="130">
        <v>37</v>
      </c>
      <c r="O223" s="130">
        <v>39</v>
      </c>
      <c r="P223" s="130">
        <v>48</v>
      </c>
      <c r="Q223" s="130"/>
      <c r="R223" s="130"/>
      <c r="S223" s="130">
        <v>37</v>
      </c>
      <c r="T223" s="130"/>
      <c r="U223" s="130">
        <v>37</v>
      </c>
      <c r="V223" s="130">
        <v>42</v>
      </c>
      <c r="W223" s="130">
        <v>46</v>
      </c>
      <c r="X223" s="130"/>
      <c r="Y223" s="130"/>
      <c r="Z223" s="130"/>
      <c r="AA223" s="130">
        <v>39</v>
      </c>
      <c r="AB223" s="130">
        <v>42</v>
      </c>
      <c r="AC223" s="130"/>
      <c r="AD223" s="130">
        <v>43</v>
      </c>
      <c r="AE223" s="130">
        <v>44</v>
      </c>
      <c r="AF223" s="130">
        <v>10</v>
      </c>
      <c r="AG223" s="130">
        <v>58</v>
      </c>
      <c r="AH223" s="130">
        <v>63</v>
      </c>
      <c r="AI223" s="131">
        <f t="shared" si="62"/>
        <v>40</v>
      </c>
      <c r="AJ223" s="132">
        <v>0.27172195892575041</v>
      </c>
      <c r="AK223" s="132"/>
      <c r="AL223" s="128">
        <v>7</v>
      </c>
      <c r="AM223" s="128">
        <v>921.48</v>
      </c>
      <c r="AN223" s="128">
        <v>6.05</v>
      </c>
      <c r="AO223" s="129">
        <v>6.61</v>
      </c>
      <c r="AP223" s="128">
        <v>12.66</v>
      </c>
      <c r="AQ223" s="128">
        <v>9</v>
      </c>
      <c r="AR223" s="133">
        <v>9</v>
      </c>
      <c r="AS223" s="133">
        <v>4.8599999999999994</v>
      </c>
      <c r="AT223" s="128">
        <v>113</v>
      </c>
      <c r="AU223" s="128">
        <v>3.44</v>
      </c>
      <c r="AV223" s="132">
        <v>0.27172195892575041</v>
      </c>
      <c r="AW223" s="134"/>
      <c r="AX223" s="134"/>
      <c r="AY223" s="134"/>
      <c r="AZ223" s="134"/>
    </row>
    <row r="224" spans="1:52" x14ac:dyDescent="0.25">
      <c r="A224" s="128">
        <v>9003</v>
      </c>
      <c r="B224" s="129" t="s">
        <v>29</v>
      </c>
      <c r="C224" s="128" t="s">
        <v>35</v>
      </c>
      <c r="D224" s="142">
        <v>43640</v>
      </c>
      <c r="E224" s="130">
        <v>2</v>
      </c>
      <c r="F224" s="130">
        <v>4</v>
      </c>
      <c r="G224" s="130">
        <v>11</v>
      </c>
      <c r="H224" s="130">
        <v>18</v>
      </c>
      <c r="I224" s="130">
        <v>20</v>
      </c>
      <c r="J224" s="130">
        <v>24</v>
      </c>
      <c r="K224" s="130">
        <v>28</v>
      </c>
      <c r="L224" s="130">
        <v>31</v>
      </c>
      <c r="M224" s="130">
        <v>33</v>
      </c>
      <c r="N224" s="130">
        <v>37</v>
      </c>
      <c r="O224" s="130">
        <v>42</v>
      </c>
      <c r="P224" s="130"/>
      <c r="Q224" s="130"/>
      <c r="R224" s="130"/>
      <c r="S224" s="130">
        <v>40</v>
      </c>
      <c r="T224" s="130">
        <v>37</v>
      </c>
      <c r="U224" s="130"/>
      <c r="V224" s="130">
        <v>42</v>
      </c>
      <c r="W224" s="130">
        <v>46</v>
      </c>
      <c r="X224" s="130"/>
      <c r="Y224" s="130"/>
      <c r="Z224" s="130"/>
      <c r="AA224" s="130">
        <v>42</v>
      </c>
      <c r="AB224" s="130">
        <v>44</v>
      </c>
      <c r="AC224" s="130"/>
      <c r="AD224" s="130">
        <v>45</v>
      </c>
      <c r="AE224" s="130">
        <v>46</v>
      </c>
      <c r="AF224" s="130">
        <v>9</v>
      </c>
      <c r="AG224" s="130">
        <v>60</v>
      </c>
      <c r="AH224" s="130">
        <v>71</v>
      </c>
      <c r="AI224" s="131">
        <f t="shared" si="62"/>
        <v>37</v>
      </c>
      <c r="AJ224" s="132">
        <v>7.2519083969465659E-2</v>
      </c>
      <c r="AK224" s="132"/>
      <c r="AL224" s="128">
        <v>6</v>
      </c>
      <c r="AM224" s="128">
        <v>1323.04</v>
      </c>
      <c r="AN224" s="128">
        <v>10.78</v>
      </c>
      <c r="AO224" s="129">
        <v>7.5600000000000005</v>
      </c>
      <c r="AP224" s="128">
        <v>18.34</v>
      </c>
      <c r="AQ224" s="128">
        <v>6</v>
      </c>
      <c r="AR224" s="133">
        <v>5</v>
      </c>
      <c r="AS224" s="133">
        <v>1.84</v>
      </c>
      <c r="AT224" s="128">
        <v>45</v>
      </c>
      <c r="AU224" s="128">
        <v>1.33</v>
      </c>
      <c r="AV224" s="132">
        <v>7.2519083969465659E-2</v>
      </c>
      <c r="AW224" s="136"/>
      <c r="AX224" s="136"/>
      <c r="AY224" s="136"/>
      <c r="AZ224" s="136"/>
    </row>
    <row r="225" spans="1:52" x14ac:dyDescent="0.25">
      <c r="A225" s="128">
        <v>9006</v>
      </c>
      <c r="B225" s="129" t="s">
        <v>29</v>
      </c>
      <c r="C225" s="128" t="s">
        <v>31</v>
      </c>
      <c r="D225" s="142">
        <v>43640</v>
      </c>
      <c r="E225" s="130">
        <v>2</v>
      </c>
      <c r="F225" s="130">
        <v>4</v>
      </c>
      <c r="G225" s="130">
        <v>11</v>
      </c>
      <c r="H225" s="130">
        <v>18</v>
      </c>
      <c r="I225" s="130">
        <v>20</v>
      </c>
      <c r="J225" s="130">
        <v>24</v>
      </c>
      <c r="K225" s="130">
        <v>26</v>
      </c>
      <c r="L225" s="130">
        <v>31</v>
      </c>
      <c r="M225" s="130">
        <v>35</v>
      </c>
      <c r="N225" s="130">
        <v>48</v>
      </c>
      <c r="O225" s="130"/>
      <c r="P225" s="130"/>
      <c r="Q225" s="130"/>
      <c r="R225" s="130"/>
      <c r="S225" s="130">
        <v>34</v>
      </c>
      <c r="T225" s="130"/>
      <c r="U225" s="130">
        <v>37</v>
      </c>
      <c r="V225" s="130">
        <v>39</v>
      </c>
      <c r="W225" s="130"/>
      <c r="X225" s="130">
        <v>46</v>
      </c>
      <c r="Y225" s="130"/>
      <c r="Z225" s="130"/>
      <c r="AA225" s="130">
        <v>37</v>
      </c>
      <c r="AB225" s="130"/>
      <c r="AC225" s="130"/>
      <c r="AD225" s="130">
        <v>43</v>
      </c>
      <c r="AE225" s="130">
        <v>44</v>
      </c>
      <c r="AF225" s="130">
        <v>8</v>
      </c>
      <c r="AG225" s="130">
        <v>56</v>
      </c>
      <c r="AH225" s="130">
        <v>63</v>
      </c>
      <c r="AI225" s="131">
        <f t="shared" si="62"/>
        <v>43</v>
      </c>
      <c r="AJ225" s="132">
        <v>0.20668693009118541</v>
      </c>
      <c r="AK225" s="132"/>
      <c r="AL225" s="128">
        <v>6</v>
      </c>
      <c r="AM225" s="128">
        <v>1201.8800000000001</v>
      </c>
      <c r="AN225" s="128">
        <v>7.87</v>
      </c>
      <c r="AO225" s="129">
        <v>8.5799999999999983</v>
      </c>
      <c r="AP225" s="128">
        <v>16.45</v>
      </c>
      <c r="AQ225" s="128">
        <v>15</v>
      </c>
      <c r="AR225" s="133">
        <v>8</v>
      </c>
      <c r="AS225" s="133">
        <v>4.3499999999999996</v>
      </c>
      <c r="AT225" s="128">
        <v>101</v>
      </c>
      <c r="AU225" s="128">
        <v>3.4</v>
      </c>
      <c r="AV225" s="132">
        <v>0.20668693009118541</v>
      </c>
      <c r="AW225" s="136"/>
      <c r="AX225" s="136"/>
      <c r="AY225" s="136"/>
      <c r="AZ225" s="136"/>
    </row>
    <row r="226" spans="1:52" x14ac:dyDescent="0.25">
      <c r="A226" s="128">
        <v>9006</v>
      </c>
      <c r="B226" s="129" t="s">
        <v>29</v>
      </c>
      <c r="C226" s="128" t="s">
        <v>32</v>
      </c>
      <c r="D226" s="142">
        <v>43640</v>
      </c>
      <c r="E226" s="130">
        <v>2</v>
      </c>
      <c r="F226" s="130">
        <v>4</v>
      </c>
      <c r="G226" s="130">
        <v>11</v>
      </c>
      <c r="H226" s="130">
        <v>18</v>
      </c>
      <c r="I226" s="130">
        <v>19</v>
      </c>
      <c r="J226" s="130">
        <v>24</v>
      </c>
      <c r="K226" s="130">
        <v>26</v>
      </c>
      <c r="L226" s="130">
        <v>31</v>
      </c>
      <c r="M226" s="130">
        <v>35</v>
      </c>
      <c r="N226" s="130">
        <v>48</v>
      </c>
      <c r="O226" s="130"/>
      <c r="P226" s="130"/>
      <c r="Q226" s="130"/>
      <c r="R226" s="130"/>
      <c r="S226" s="130">
        <v>34</v>
      </c>
      <c r="T226" s="130"/>
      <c r="U226" s="130">
        <v>37</v>
      </c>
      <c r="V226" s="130">
        <v>39</v>
      </c>
      <c r="W226" s="130">
        <v>42</v>
      </c>
      <c r="X226" s="130">
        <v>46</v>
      </c>
      <c r="Y226" s="130"/>
      <c r="Z226" s="130"/>
      <c r="AA226" s="130">
        <v>37</v>
      </c>
      <c r="AB226" s="130">
        <v>42</v>
      </c>
      <c r="AC226" s="130"/>
      <c r="AD226" s="130">
        <v>43</v>
      </c>
      <c r="AE226" s="130">
        <v>44</v>
      </c>
      <c r="AF226" s="130">
        <v>8</v>
      </c>
      <c r="AG226" s="130">
        <v>57</v>
      </c>
      <c r="AH226" s="130">
        <v>63</v>
      </c>
      <c r="AI226" s="131">
        <f t="shared" si="62"/>
        <v>43</v>
      </c>
      <c r="AJ226" s="132">
        <v>0.26516129032258062</v>
      </c>
      <c r="AK226" s="132"/>
      <c r="AL226" s="128">
        <v>6</v>
      </c>
      <c r="AM226" s="128">
        <v>1305.96</v>
      </c>
      <c r="AN226" s="128">
        <v>7.16</v>
      </c>
      <c r="AO226" s="129">
        <v>8.34</v>
      </c>
      <c r="AP226" s="128">
        <v>15.5</v>
      </c>
      <c r="AQ226" s="128">
        <v>13</v>
      </c>
      <c r="AR226" s="133">
        <v>14</v>
      </c>
      <c r="AS226" s="133">
        <v>5.97</v>
      </c>
      <c r="AT226" s="128">
        <v>143</v>
      </c>
      <c r="AU226" s="128">
        <v>4.1099999999999994</v>
      </c>
      <c r="AV226" s="132">
        <v>0.26516129032258062</v>
      </c>
      <c r="AW226" s="138"/>
      <c r="AX226" s="138"/>
      <c r="AY226" s="138"/>
      <c r="AZ226" s="138"/>
    </row>
    <row r="227" spans="1:52" x14ac:dyDescent="0.25">
      <c r="A227" s="128">
        <v>9006</v>
      </c>
      <c r="B227" s="129" t="s">
        <v>29</v>
      </c>
      <c r="C227" s="128" t="s">
        <v>33</v>
      </c>
      <c r="D227" s="142">
        <v>43640</v>
      </c>
      <c r="E227" s="130">
        <v>2</v>
      </c>
      <c r="F227" s="130">
        <v>4</v>
      </c>
      <c r="G227" s="130">
        <v>11</v>
      </c>
      <c r="H227" s="130">
        <v>18</v>
      </c>
      <c r="I227" s="130">
        <v>21</v>
      </c>
      <c r="J227" s="130">
        <v>24</v>
      </c>
      <c r="K227" s="130">
        <v>28</v>
      </c>
      <c r="L227" s="130">
        <v>31</v>
      </c>
      <c r="M227" s="130">
        <v>35</v>
      </c>
      <c r="N227" s="130">
        <v>37</v>
      </c>
      <c r="O227" s="130"/>
      <c r="P227" s="130"/>
      <c r="Q227" s="130"/>
      <c r="R227" s="130"/>
      <c r="S227" s="130">
        <v>34</v>
      </c>
      <c r="T227" s="130">
        <v>37</v>
      </c>
      <c r="U227" s="130"/>
      <c r="V227" s="130">
        <v>39</v>
      </c>
      <c r="W227" s="130">
        <v>46</v>
      </c>
      <c r="X227" s="130"/>
      <c r="Y227" s="130"/>
      <c r="Z227" s="130"/>
      <c r="AA227" s="130">
        <v>36</v>
      </c>
      <c r="AB227" s="130">
        <v>39</v>
      </c>
      <c r="AC227" s="130">
        <v>37</v>
      </c>
      <c r="AD227" s="130">
        <v>42</v>
      </c>
      <c r="AE227" s="130">
        <v>42</v>
      </c>
      <c r="AF227" s="130">
        <v>8</v>
      </c>
      <c r="AG227" s="130">
        <v>57</v>
      </c>
      <c r="AH227" s="130">
        <v>71</v>
      </c>
      <c r="AI227" s="131">
        <f t="shared" si="62"/>
        <v>43</v>
      </c>
      <c r="AJ227" s="132">
        <v>0.20933087783916515</v>
      </c>
      <c r="AK227" s="132"/>
      <c r="AL227" s="128">
        <v>6</v>
      </c>
      <c r="AM227" s="128">
        <v>1218.69</v>
      </c>
      <c r="AN227" s="128">
        <v>7.18</v>
      </c>
      <c r="AO227" s="129">
        <v>9.11</v>
      </c>
      <c r="AP227" s="128">
        <v>16.29</v>
      </c>
      <c r="AQ227" s="128">
        <v>5</v>
      </c>
      <c r="AR227" s="133">
        <v>11</v>
      </c>
      <c r="AS227" s="133">
        <v>4.55</v>
      </c>
      <c r="AT227" s="128">
        <v>124</v>
      </c>
      <c r="AU227" s="128">
        <v>3.41</v>
      </c>
      <c r="AV227" s="132">
        <v>0.20933087783916515</v>
      </c>
      <c r="AW227" s="138"/>
      <c r="AX227" s="138"/>
      <c r="AY227" s="138"/>
      <c r="AZ227" s="138"/>
    </row>
    <row r="228" spans="1:52" x14ac:dyDescent="0.25">
      <c r="A228" s="128">
        <v>9006</v>
      </c>
      <c r="B228" s="129" t="s">
        <v>29</v>
      </c>
      <c r="C228" s="128" t="s">
        <v>34</v>
      </c>
      <c r="D228" s="142">
        <v>43640</v>
      </c>
      <c r="E228" s="130">
        <v>2</v>
      </c>
      <c r="F228" s="130">
        <v>4</v>
      </c>
      <c r="G228" s="130">
        <v>11</v>
      </c>
      <c r="H228" s="130">
        <v>14</v>
      </c>
      <c r="I228" s="130">
        <v>18</v>
      </c>
      <c r="J228" s="130">
        <v>22</v>
      </c>
      <c r="K228" s="130">
        <v>24</v>
      </c>
      <c r="L228" s="130">
        <v>28</v>
      </c>
      <c r="M228" s="130">
        <v>31</v>
      </c>
      <c r="N228" s="130">
        <v>33</v>
      </c>
      <c r="O228" s="130">
        <v>48</v>
      </c>
      <c r="P228" s="130"/>
      <c r="Q228" s="130"/>
      <c r="R228" s="130"/>
      <c r="S228" s="130">
        <v>44</v>
      </c>
      <c r="T228" s="130">
        <v>37</v>
      </c>
      <c r="U228" s="130">
        <v>39</v>
      </c>
      <c r="V228" s="130">
        <v>42</v>
      </c>
      <c r="W228" s="130">
        <v>46</v>
      </c>
      <c r="X228" s="130"/>
      <c r="Y228" s="130"/>
      <c r="Z228" s="130"/>
      <c r="AA228" s="130"/>
      <c r="AB228" s="130"/>
      <c r="AC228" s="130"/>
      <c r="AD228" s="130">
        <v>45</v>
      </c>
      <c r="AE228" s="130">
        <v>46</v>
      </c>
      <c r="AF228" s="130">
        <v>9</v>
      </c>
      <c r="AG228" s="130">
        <v>55</v>
      </c>
      <c r="AH228" s="130">
        <v>71</v>
      </c>
      <c r="AI228" s="131">
        <f t="shared" si="62"/>
        <v>33</v>
      </c>
      <c r="AJ228" s="132">
        <v>0.1804062126642772</v>
      </c>
      <c r="AK228" s="132"/>
      <c r="AL228" s="128">
        <v>7</v>
      </c>
      <c r="AM228" s="128">
        <v>1639.33</v>
      </c>
      <c r="AN228" s="128">
        <v>12.39</v>
      </c>
      <c r="AO228" s="129">
        <v>12.719999999999999</v>
      </c>
      <c r="AP228" s="137">
        <v>25.11</v>
      </c>
      <c r="AQ228" s="128">
        <v>17</v>
      </c>
      <c r="AR228" s="133">
        <v>10</v>
      </c>
      <c r="AS228" s="133">
        <v>6.08</v>
      </c>
      <c r="AT228" s="128">
        <v>122</v>
      </c>
      <c r="AU228" s="128">
        <v>4.53</v>
      </c>
      <c r="AV228" s="132">
        <v>0.1804062126642772</v>
      </c>
      <c r="AW228" s="138"/>
      <c r="AX228" s="138"/>
      <c r="AY228" s="138"/>
      <c r="AZ228" s="138"/>
    </row>
    <row r="229" spans="1:52" x14ac:dyDescent="0.25">
      <c r="A229" s="128">
        <v>9006</v>
      </c>
      <c r="B229" s="129" t="s">
        <v>29</v>
      </c>
      <c r="C229" s="128" t="s">
        <v>35</v>
      </c>
      <c r="D229" s="142">
        <v>43640</v>
      </c>
      <c r="E229" s="130">
        <v>2</v>
      </c>
      <c r="F229" s="130">
        <v>4</v>
      </c>
      <c r="G229" s="130">
        <v>11</v>
      </c>
      <c r="H229" s="130">
        <v>18</v>
      </c>
      <c r="I229" s="130">
        <v>19</v>
      </c>
      <c r="J229" s="130">
        <v>24</v>
      </c>
      <c r="K229" s="130">
        <v>26</v>
      </c>
      <c r="L229" s="130">
        <v>28</v>
      </c>
      <c r="M229" s="130">
        <v>33</v>
      </c>
      <c r="N229" s="130">
        <v>37</v>
      </c>
      <c r="O229" s="130">
        <v>40</v>
      </c>
      <c r="P229" s="130"/>
      <c r="Q229" s="130"/>
      <c r="R229" s="130"/>
      <c r="S229" s="130">
        <v>38</v>
      </c>
      <c r="T229" s="130">
        <v>37</v>
      </c>
      <c r="U229" s="130"/>
      <c r="V229" s="130">
        <v>39</v>
      </c>
      <c r="W229" s="130">
        <v>46</v>
      </c>
      <c r="X229" s="130"/>
      <c r="Y229" s="130"/>
      <c r="Z229" s="130"/>
      <c r="AA229" s="130">
        <v>42</v>
      </c>
      <c r="AB229" s="130"/>
      <c r="AC229" s="130">
        <v>44</v>
      </c>
      <c r="AD229" s="130">
        <v>48</v>
      </c>
      <c r="AE229" s="130">
        <v>49</v>
      </c>
      <c r="AF229" s="130">
        <v>9</v>
      </c>
      <c r="AG229" s="130">
        <v>59</v>
      </c>
      <c r="AH229" s="130">
        <v>77</v>
      </c>
      <c r="AI229" s="131">
        <f t="shared" si="62"/>
        <v>39</v>
      </c>
      <c r="AJ229" s="132">
        <v>0.11281224818694602</v>
      </c>
      <c r="AK229" s="132"/>
      <c r="AL229" s="128">
        <v>6</v>
      </c>
      <c r="AM229" s="128">
        <v>790.4</v>
      </c>
      <c r="AN229" s="128">
        <v>5.44</v>
      </c>
      <c r="AO229" s="129">
        <v>6.97</v>
      </c>
      <c r="AP229" s="128">
        <v>12.41</v>
      </c>
      <c r="AQ229" s="128">
        <v>11</v>
      </c>
      <c r="AR229" s="133">
        <v>5</v>
      </c>
      <c r="AS229" s="133">
        <v>1.85</v>
      </c>
      <c r="AT229" s="128">
        <v>48</v>
      </c>
      <c r="AU229" s="128">
        <v>1.4000000000000001</v>
      </c>
      <c r="AV229" s="132">
        <v>0.11281224818694602</v>
      </c>
      <c r="AW229" s="138"/>
      <c r="AX229" s="138"/>
      <c r="AY229" s="138"/>
      <c r="AZ229" s="138"/>
    </row>
    <row r="230" spans="1:52" x14ac:dyDescent="0.25">
      <c r="A230" s="128">
        <v>9009</v>
      </c>
      <c r="B230" s="129" t="s">
        <v>29</v>
      </c>
      <c r="C230" s="128" t="s">
        <v>31</v>
      </c>
      <c r="D230" s="142">
        <v>43640</v>
      </c>
      <c r="E230" s="130">
        <v>2</v>
      </c>
      <c r="F230" s="130">
        <v>4</v>
      </c>
      <c r="G230" s="130">
        <v>12</v>
      </c>
      <c r="H230" s="130">
        <v>18</v>
      </c>
      <c r="I230" s="130">
        <v>19</v>
      </c>
      <c r="J230" s="130">
        <v>24</v>
      </c>
      <c r="K230" s="130">
        <v>28</v>
      </c>
      <c r="L230" s="130">
        <v>30</v>
      </c>
      <c r="M230" s="130">
        <v>31</v>
      </c>
      <c r="N230" s="130">
        <v>37</v>
      </c>
      <c r="O230" s="130">
        <v>39</v>
      </c>
      <c r="P230" s="130"/>
      <c r="Q230" s="130"/>
      <c r="R230" s="130"/>
      <c r="S230" s="130">
        <v>36</v>
      </c>
      <c r="T230" s="130"/>
      <c r="U230" s="130"/>
      <c r="V230" s="130">
        <v>39</v>
      </c>
      <c r="W230" s="130">
        <v>42</v>
      </c>
      <c r="X230" s="130"/>
      <c r="Y230" s="130"/>
      <c r="Z230" s="130">
        <v>46</v>
      </c>
      <c r="AA230" s="130">
        <v>39</v>
      </c>
      <c r="AB230" s="130">
        <v>42</v>
      </c>
      <c r="AC230" s="130"/>
      <c r="AD230" s="130">
        <v>43</v>
      </c>
      <c r="AE230" s="130">
        <v>44</v>
      </c>
      <c r="AF230" s="130">
        <v>9</v>
      </c>
      <c r="AG230" s="130">
        <v>58</v>
      </c>
      <c r="AH230" s="130"/>
      <c r="AI230" s="131">
        <f t="shared" si="62"/>
        <v>41</v>
      </c>
      <c r="AJ230" s="132">
        <v>0.31880448318804483</v>
      </c>
      <c r="AK230" s="132"/>
      <c r="AL230" s="128">
        <v>7</v>
      </c>
      <c r="AM230" s="128">
        <v>1799.82</v>
      </c>
      <c r="AN230" s="128">
        <v>10.4</v>
      </c>
      <c r="AO230" s="129">
        <v>13.69</v>
      </c>
      <c r="AP230" s="137">
        <v>24.09</v>
      </c>
      <c r="AQ230" s="128">
        <v>15</v>
      </c>
      <c r="AR230" s="133">
        <v>24</v>
      </c>
      <c r="AS230" s="133">
        <v>10.77</v>
      </c>
      <c r="AT230" s="128">
        <v>210</v>
      </c>
      <c r="AU230" s="128">
        <v>7.68</v>
      </c>
      <c r="AV230" s="132">
        <v>0.31880448318804483</v>
      </c>
      <c r="AW230" s="138"/>
      <c r="AX230" s="138"/>
      <c r="AY230" s="138"/>
      <c r="AZ230" s="138"/>
    </row>
    <row r="231" spans="1:52" x14ac:dyDescent="0.25">
      <c r="A231" s="128">
        <v>9009</v>
      </c>
      <c r="B231" s="129" t="s">
        <v>29</v>
      </c>
      <c r="C231" s="128" t="s">
        <v>32</v>
      </c>
      <c r="D231" s="142">
        <v>43640</v>
      </c>
      <c r="E231" s="130">
        <v>2</v>
      </c>
      <c r="F231" s="130">
        <v>4</v>
      </c>
      <c r="G231" s="130">
        <v>12</v>
      </c>
      <c r="H231" s="130">
        <v>18</v>
      </c>
      <c r="I231" s="130">
        <v>20</v>
      </c>
      <c r="J231" s="130">
        <v>24</v>
      </c>
      <c r="K231" s="130">
        <v>28</v>
      </c>
      <c r="L231" s="130">
        <v>29</v>
      </c>
      <c r="M231" s="130">
        <v>31</v>
      </c>
      <c r="N231" s="130">
        <v>34</v>
      </c>
      <c r="O231" s="130"/>
      <c r="P231" s="130"/>
      <c r="Q231" s="130"/>
      <c r="R231" s="130"/>
      <c r="S231" s="130">
        <v>38</v>
      </c>
      <c r="T231" s="130"/>
      <c r="U231" s="130">
        <v>37</v>
      </c>
      <c r="V231" s="130"/>
      <c r="W231" s="130"/>
      <c r="X231" s="130"/>
      <c r="Y231" s="130">
        <v>46</v>
      </c>
      <c r="Z231" s="130"/>
      <c r="AA231" s="130"/>
      <c r="AB231" s="130"/>
      <c r="AC231" s="130"/>
      <c r="AD231" s="130">
        <v>43</v>
      </c>
      <c r="AE231" s="130">
        <v>44</v>
      </c>
      <c r="AF231" s="130">
        <v>8</v>
      </c>
      <c r="AG231" s="130">
        <v>70</v>
      </c>
      <c r="AH231" s="130">
        <v>74</v>
      </c>
      <c r="AI231" s="131">
        <f t="shared" si="62"/>
        <v>39</v>
      </c>
      <c r="AJ231" s="132">
        <v>0.56864864864864861</v>
      </c>
      <c r="AK231" s="132"/>
      <c r="AL231" s="128">
        <v>6</v>
      </c>
      <c r="AM231" s="128">
        <v>1233.0899999999999</v>
      </c>
      <c r="AN231" s="128">
        <v>4.62</v>
      </c>
      <c r="AO231" s="129">
        <v>4.63</v>
      </c>
      <c r="AP231" s="137">
        <v>9.25</v>
      </c>
      <c r="AQ231" s="128">
        <v>9</v>
      </c>
      <c r="AR231" s="133">
        <v>15</v>
      </c>
      <c r="AS231" s="133">
        <v>7.11</v>
      </c>
      <c r="AT231" s="128">
        <v>161</v>
      </c>
      <c r="AU231" s="128">
        <v>5.26</v>
      </c>
      <c r="AV231" s="132">
        <v>0.56864864864864861</v>
      </c>
      <c r="AW231" s="138"/>
      <c r="AX231" s="138"/>
      <c r="AY231" s="138"/>
      <c r="AZ231" s="138"/>
    </row>
    <row r="232" spans="1:52" x14ac:dyDescent="0.25">
      <c r="A232" s="128">
        <v>9009</v>
      </c>
      <c r="B232" s="129" t="s">
        <v>29</v>
      </c>
      <c r="C232" s="128" t="s">
        <v>33</v>
      </c>
      <c r="D232" s="142">
        <v>43640</v>
      </c>
      <c r="E232" s="130">
        <v>2</v>
      </c>
      <c r="F232" s="130">
        <v>4</v>
      </c>
      <c r="G232" s="130">
        <v>12</v>
      </c>
      <c r="H232" s="130">
        <v>18</v>
      </c>
      <c r="I232" s="130">
        <v>20</v>
      </c>
      <c r="J232" s="130">
        <v>26</v>
      </c>
      <c r="K232" s="130">
        <v>28</v>
      </c>
      <c r="L232" s="130">
        <v>31</v>
      </c>
      <c r="M232" s="130">
        <v>33</v>
      </c>
      <c r="N232" s="130">
        <v>35</v>
      </c>
      <c r="O232" s="130">
        <v>37</v>
      </c>
      <c r="P232" s="130"/>
      <c r="Q232" s="130"/>
      <c r="R232" s="130"/>
      <c r="S232" s="130">
        <v>40</v>
      </c>
      <c r="T232" s="130">
        <v>37</v>
      </c>
      <c r="U232" s="130">
        <v>39</v>
      </c>
      <c r="V232" s="130">
        <v>42</v>
      </c>
      <c r="W232" s="130">
        <v>46</v>
      </c>
      <c r="X232" s="130"/>
      <c r="Y232" s="130"/>
      <c r="Z232" s="130"/>
      <c r="AA232" s="130">
        <v>44</v>
      </c>
      <c r="AB232" s="130"/>
      <c r="AC232" s="130"/>
      <c r="AD232" s="130">
        <v>45</v>
      </c>
      <c r="AE232" s="130">
        <v>46</v>
      </c>
      <c r="AF232" s="130">
        <v>9</v>
      </c>
      <c r="AG232" s="130">
        <v>58</v>
      </c>
      <c r="AH232" s="130"/>
      <c r="AI232" s="131">
        <f t="shared" si="62"/>
        <v>37</v>
      </c>
      <c r="AJ232" s="132">
        <v>0.16931890515595163</v>
      </c>
      <c r="AK232" s="132"/>
      <c r="AL232" s="128">
        <v>6</v>
      </c>
      <c r="AM232" s="128">
        <v>1004.59</v>
      </c>
      <c r="AN232" s="128">
        <v>6.49</v>
      </c>
      <c r="AO232" s="129">
        <v>9.2200000000000006</v>
      </c>
      <c r="AP232" s="128">
        <v>15.71</v>
      </c>
      <c r="AQ232" s="128">
        <v>20</v>
      </c>
      <c r="AR232" s="133">
        <v>7</v>
      </c>
      <c r="AS232" s="133">
        <v>4.1500000000000004</v>
      </c>
      <c r="AT232" s="128">
        <v>70</v>
      </c>
      <c r="AU232" s="128">
        <v>2.66</v>
      </c>
      <c r="AV232" s="132">
        <v>0.16931890515595163</v>
      </c>
      <c r="AW232" s="138"/>
      <c r="AX232" s="138"/>
      <c r="AY232" s="138"/>
      <c r="AZ232" s="138"/>
    </row>
    <row r="233" spans="1:52" x14ac:dyDescent="0.25">
      <c r="A233" s="128">
        <v>9009</v>
      </c>
      <c r="B233" s="129" t="s">
        <v>29</v>
      </c>
      <c r="C233" s="128" t="s">
        <v>34</v>
      </c>
      <c r="D233" s="142">
        <v>43640</v>
      </c>
      <c r="E233" s="130">
        <v>2</v>
      </c>
      <c r="F233" s="130">
        <v>4</v>
      </c>
      <c r="G233" s="130">
        <v>12</v>
      </c>
      <c r="H233" s="130">
        <v>18</v>
      </c>
      <c r="I233" s="130">
        <v>20</v>
      </c>
      <c r="J233" s="130">
        <v>26</v>
      </c>
      <c r="K233" s="130">
        <v>27</v>
      </c>
      <c r="L233" s="130">
        <v>28</v>
      </c>
      <c r="M233" s="130">
        <v>31</v>
      </c>
      <c r="N233" s="130">
        <v>33</v>
      </c>
      <c r="O233" s="130">
        <v>33</v>
      </c>
      <c r="P233" s="130"/>
      <c r="Q233" s="130"/>
      <c r="R233" s="130"/>
      <c r="S233" s="130">
        <v>36</v>
      </c>
      <c r="T233" s="130">
        <v>37</v>
      </c>
      <c r="U233" s="130">
        <v>39</v>
      </c>
      <c r="V233" s="130"/>
      <c r="W233" s="130">
        <v>42</v>
      </c>
      <c r="X233" s="130"/>
      <c r="Y233" s="130"/>
      <c r="Z233" s="130"/>
      <c r="AA233" s="130">
        <v>38</v>
      </c>
      <c r="AB233" s="130">
        <v>39</v>
      </c>
      <c r="AC233" s="130"/>
      <c r="AD233" s="130">
        <v>43</v>
      </c>
      <c r="AE233" s="130">
        <v>44</v>
      </c>
      <c r="AF233" s="130">
        <v>9</v>
      </c>
      <c r="AG233" s="130">
        <v>59</v>
      </c>
      <c r="AH233" s="130"/>
      <c r="AI233" s="131">
        <f t="shared" si="62"/>
        <v>41</v>
      </c>
      <c r="AJ233" s="132">
        <v>9.5780308104487608E-2</v>
      </c>
      <c r="AK233" s="132"/>
      <c r="AL233" s="128">
        <v>7</v>
      </c>
      <c r="AM233" s="128">
        <v>1193.0999999999999</v>
      </c>
      <c r="AN233" s="128">
        <v>6.21</v>
      </c>
      <c r="AO233" s="129">
        <v>8.7199999999999989</v>
      </c>
      <c r="AP233" s="128">
        <v>14.93</v>
      </c>
      <c r="AQ233" s="128">
        <v>2</v>
      </c>
      <c r="AR233" s="133">
        <v>6</v>
      </c>
      <c r="AS233" s="133">
        <v>2.12</v>
      </c>
      <c r="AT233" s="128">
        <v>50</v>
      </c>
      <c r="AU233" s="128">
        <v>1.43</v>
      </c>
      <c r="AV233" s="132">
        <v>9.5780308104487608E-2</v>
      </c>
      <c r="AW233" s="138"/>
      <c r="AX233" s="138"/>
      <c r="AY233" s="138"/>
      <c r="AZ233" s="138"/>
    </row>
    <row r="234" spans="1:52" x14ac:dyDescent="0.25">
      <c r="A234" s="128">
        <v>9009</v>
      </c>
      <c r="B234" s="129" t="s">
        <v>29</v>
      </c>
      <c r="C234" s="128" t="s">
        <v>35</v>
      </c>
      <c r="D234" s="142">
        <v>43640</v>
      </c>
      <c r="E234" s="130">
        <v>2</v>
      </c>
      <c r="F234" s="130">
        <v>4</v>
      </c>
      <c r="G234" s="130">
        <v>12</v>
      </c>
      <c r="H234" s="130">
        <v>18</v>
      </c>
      <c r="I234" s="130">
        <v>20</v>
      </c>
      <c r="J234" s="130">
        <v>24</v>
      </c>
      <c r="K234" s="130">
        <v>28</v>
      </c>
      <c r="L234" s="130">
        <v>33</v>
      </c>
      <c r="M234" s="130">
        <v>34</v>
      </c>
      <c r="N234" s="130">
        <v>37</v>
      </c>
      <c r="O234" s="130"/>
      <c r="P234" s="130"/>
      <c r="Q234" s="130"/>
      <c r="R234" s="130"/>
      <c r="S234" s="130">
        <v>38</v>
      </c>
      <c r="T234" s="130"/>
      <c r="U234" s="130">
        <v>37</v>
      </c>
      <c r="V234" s="130">
        <v>42</v>
      </c>
      <c r="W234" s="130">
        <v>46</v>
      </c>
      <c r="X234" s="130"/>
      <c r="Y234" s="130"/>
      <c r="Z234" s="130"/>
      <c r="AA234" s="130">
        <v>39</v>
      </c>
      <c r="AB234" s="130">
        <v>42</v>
      </c>
      <c r="AC234" s="130"/>
      <c r="AD234" s="130">
        <v>43</v>
      </c>
      <c r="AE234" s="130">
        <v>46</v>
      </c>
      <c r="AF234" s="130">
        <v>8</v>
      </c>
      <c r="AG234" s="130">
        <v>57</v>
      </c>
      <c r="AH234" s="130">
        <v>63</v>
      </c>
      <c r="AI234" s="131">
        <f t="shared" si="62"/>
        <v>39</v>
      </c>
      <c r="AJ234" s="132">
        <v>0.21106674272675413</v>
      </c>
      <c r="AK234" s="132"/>
      <c r="AL234" s="128">
        <v>6</v>
      </c>
      <c r="AM234" s="128">
        <v>117.18</v>
      </c>
      <c r="AN234" s="128">
        <v>8.94</v>
      </c>
      <c r="AO234" s="129">
        <v>8.5900000000000016</v>
      </c>
      <c r="AP234" s="128">
        <v>17.53</v>
      </c>
      <c r="AQ234" s="128">
        <v>16</v>
      </c>
      <c r="AR234" s="133">
        <v>10</v>
      </c>
      <c r="AS234" s="133">
        <v>5.03</v>
      </c>
      <c r="AT234" s="128">
        <v>123</v>
      </c>
      <c r="AU234" s="128">
        <v>3.7</v>
      </c>
      <c r="AV234" s="132">
        <v>0.21106674272675413</v>
      </c>
      <c r="AW234" s="138"/>
      <c r="AX234" s="138"/>
      <c r="AY234" s="138"/>
      <c r="AZ234" s="138"/>
    </row>
    <row r="235" spans="1:52" x14ac:dyDescent="0.25">
      <c r="A235" s="128">
        <v>9004</v>
      </c>
      <c r="B235" s="129" t="s">
        <v>30</v>
      </c>
      <c r="C235" s="128" t="s">
        <v>31</v>
      </c>
      <c r="D235" s="142">
        <v>43640</v>
      </c>
      <c r="E235" s="130">
        <v>2</v>
      </c>
      <c r="F235" s="130">
        <v>4</v>
      </c>
      <c r="G235" s="130">
        <v>12</v>
      </c>
      <c r="H235" s="130">
        <v>18</v>
      </c>
      <c r="I235" s="130">
        <v>19</v>
      </c>
      <c r="J235" s="130">
        <v>26</v>
      </c>
      <c r="K235" s="130">
        <v>31</v>
      </c>
      <c r="L235" s="130">
        <v>37</v>
      </c>
      <c r="M235" s="130">
        <v>50</v>
      </c>
      <c r="N235" s="130"/>
      <c r="O235" s="130"/>
      <c r="P235" s="130"/>
      <c r="Q235" s="130"/>
      <c r="R235" s="130"/>
      <c r="S235" s="130">
        <v>40</v>
      </c>
      <c r="T235" s="130"/>
      <c r="U235" s="130">
        <v>39</v>
      </c>
      <c r="V235" s="130">
        <v>46</v>
      </c>
      <c r="W235" s="130"/>
      <c r="X235" s="130"/>
      <c r="Y235" s="130"/>
      <c r="Z235" s="130"/>
      <c r="AA235" s="130">
        <v>42</v>
      </c>
      <c r="AB235" s="130">
        <v>49</v>
      </c>
      <c r="AC235" s="130"/>
      <c r="AD235" s="130">
        <v>58</v>
      </c>
      <c r="AE235" s="130">
        <v>58</v>
      </c>
      <c r="AF235" s="130">
        <v>7</v>
      </c>
      <c r="AG235" s="130">
        <v>71</v>
      </c>
      <c r="AH235" s="130">
        <v>74</v>
      </c>
      <c r="AI235" s="131">
        <f t="shared" si="62"/>
        <v>37</v>
      </c>
      <c r="AJ235" s="132">
        <v>0.15626756604834177</v>
      </c>
      <c r="AK235" s="132"/>
      <c r="AL235" s="128">
        <v>9</v>
      </c>
      <c r="AM235" s="128">
        <v>1412.09</v>
      </c>
      <c r="AN235" s="128">
        <v>8.0299999999999994</v>
      </c>
      <c r="AO235" s="129">
        <v>9.76</v>
      </c>
      <c r="AP235" s="128">
        <v>17.79</v>
      </c>
      <c r="AQ235" s="128">
        <v>5</v>
      </c>
      <c r="AR235" s="133">
        <v>5</v>
      </c>
      <c r="AS235" s="133">
        <v>2.77</v>
      </c>
      <c r="AT235" s="128">
        <v>71</v>
      </c>
      <c r="AU235" s="128">
        <v>2.78</v>
      </c>
      <c r="AV235" s="132">
        <v>0.15626756604834177</v>
      </c>
      <c r="AW235" s="134">
        <f>AVERAGE(AP235:AP249)</f>
        <v>15.059333333333335</v>
      </c>
      <c r="AX235" s="134">
        <f>STDEV(AP235:AP249)</f>
        <v>3.7198088788589807</v>
      </c>
      <c r="AY235" s="134">
        <f>AW235+1.5*AX235</f>
        <v>20.639046651621804</v>
      </c>
      <c r="AZ235" s="134">
        <f>AW235-1.5*AX235</f>
        <v>9.4796200150448637</v>
      </c>
    </row>
    <row r="236" spans="1:52" x14ac:dyDescent="0.25">
      <c r="A236" s="128">
        <v>9004</v>
      </c>
      <c r="B236" s="129" t="s">
        <v>30</v>
      </c>
      <c r="C236" s="128" t="s">
        <v>32</v>
      </c>
      <c r="D236" s="142">
        <v>43640</v>
      </c>
      <c r="E236" s="130">
        <v>2</v>
      </c>
      <c r="F236" s="130">
        <v>4</v>
      </c>
      <c r="G236" s="130">
        <v>12</v>
      </c>
      <c r="H236" s="130">
        <v>14</v>
      </c>
      <c r="I236" s="130">
        <v>18</v>
      </c>
      <c r="J236" s="130">
        <v>20</v>
      </c>
      <c r="K236" s="130">
        <v>24</v>
      </c>
      <c r="L236" s="130">
        <v>28</v>
      </c>
      <c r="M236" s="130">
        <v>31</v>
      </c>
      <c r="N236" s="130">
        <v>37</v>
      </c>
      <c r="O236" s="130">
        <v>48</v>
      </c>
      <c r="P236" s="130"/>
      <c r="Q236" s="130"/>
      <c r="R236" s="130"/>
      <c r="S236" s="130">
        <v>38</v>
      </c>
      <c r="T236" s="130">
        <v>37</v>
      </c>
      <c r="U236" s="130"/>
      <c r="V236" s="130">
        <v>39</v>
      </c>
      <c r="W236" s="130">
        <v>46</v>
      </c>
      <c r="X236" s="130"/>
      <c r="Y236" s="130"/>
      <c r="Z236" s="130"/>
      <c r="AA236" s="130"/>
      <c r="AB236" s="130">
        <v>42</v>
      </c>
      <c r="AC236" s="130">
        <v>46</v>
      </c>
      <c r="AD236" s="130">
        <v>49</v>
      </c>
      <c r="AE236" s="130">
        <v>50</v>
      </c>
      <c r="AF236" s="130">
        <v>9</v>
      </c>
      <c r="AG236" s="130"/>
      <c r="AH236" s="130">
        <v>63</v>
      </c>
      <c r="AI236" s="131">
        <f t="shared" si="62"/>
        <v>39</v>
      </c>
      <c r="AJ236" s="132">
        <v>0.31147540983606553</v>
      </c>
      <c r="AK236" s="132"/>
      <c r="AL236" s="128">
        <v>9</v>
      </c>
      <c r="AM236" s="128">
        <v>1277.67</v>
      </c>
      <c r="AN236" s="128">
        <v>7.15</v>
      </c>
      <c r="AO236" s="129">
        <v>8.7099999999999991</v>
      </c>
      <c r="AP236" s="128">
        <v>15.86</v>
      </c>
      <c r="AQ236" s="128">
        <v>11</v>
      </c>
      <c r="AR236" s="133">
        <v>11</v>
      </c>
      <c r="AS236" s="133">
        <v>6.8100000000000005</v>
      </c>
      <c r="AT236" s="128">
        <v>119</v>
      </c>
      <c r="AU236" s="128">
        <v>4.9399999999999995</v>
      </c>
      <c r="AV236" s="132">
        <v>0.31147540983606553</v>
      </c>
      <c r="AW236" s="136"/>
      <c r="AX236" s="136"/>
      <c r="AY236" s="136"/>
      <c r="AZ236" s="136"/>
    </row>
    <row r="237" spans="1:52" x14ac:dyDescent="0.25">
      <c r="A237" s="128">
        <v>9004</v>
      </c>
      <c r="B237" s="129" t="s">
        <v>30</v>
      </c>
      <c r="C237" s="128" t="s">
        <v>33</v>
      </c>
      <c r="D237" s="142">
        <v>43640</v>
      </c>
      <c r="E237" s="130">
        <v>2</v>
      </c>
      <c r="F237" s="130">
        <v>4</v>
      </c>
      <c r="G237" s="130">
        <v>12</v>
      </c>
      <c r="H237" s="130">
        <v>14</v>
      </c>
      <c r="I237" s="130">
        <v>18</v>
      </c>
      <c r="J237" s="130">
        <v>24</v>
      </c>
      <c r="K237" s="130">
        <v>26</v>
      </c>
      <c r="L237" s="130">
        <v>28</v>
      </c>
      <c r="M237" s="130">
        <v>33</v>
      </c>
      <c r="N237" s="130"/>
      <c r="O237" s="130"/>
      <c r="P237" s="130"/>
      <c r="Q237" s="130"/>
      <c r="R237" s="130"/>
      <c r="S237" s="130">
        <v>38</v>
      </c>
      <c r="T237" s="130">
        <v>37</v>
      </c>
      <c r="U237" s="130">
        <v>39</v>
      </c>
      <c r="V237" s="130">
        <v>42</v>
      </c>
      <c r="W237" s="130"/>
      <c r="X237" s="130">
        <v>46</v>
      </c>
      <c r="Y237" s="130"/>
      <c r="Z237" s="130"/>
      <c r="AA237" s="130"/>
      <c r="AB237" s="130"/>
      <c r="AC237" s="130">
        <v>44</v>
      </c>
      <c r="AD237" s="130">
        <v>45</v>
      </c>
      <c r="AE237" s="130">
        <v>46</v>
      </c>
      <c r="AF237" s="130">
        <v>7</v>
      </c>
      <c r="AG237" s="130">
        <v>58</v>
      </c>
      <c r="AH237" s="130"/>
      <c r="AI237" s="131">
        <f t="shared" si="62"/>
        <v>39</v>
      </c>
      <c r="AJ237" s="132">
        <v>0.32072727272727275</v>
      </c>
      <c r="AK237" s="132"/>
      <c r="AL237" s="128">
        <v>8</v>
      </c>
      <c r="AM237" s="128">
        <v>1308.3</v>
      </c>
      <c r="AN237" s="128">
        <v>6.42</v>
      </c>
      <c r="AO237" s="129">
        <v>7.33</v>
      </c>
      <c r="AP237" s="128">
        <v>13.75</v>
      </c>
      <c r="AQ237" s="128">
        <v>17</v>
      </c>
      <c r="AR237" s="133">
        <v>11</v>
      </c>
      <c r="AS237" s="133">
        <v>5.79</v>
      </c>
      <c r="AT237" s="128">
        <v>123</v>
      </c>
      <c r="AU237" s="128">
        <v>4.41</v>
      </c>
      <c r="AV237" s="132">
        <v>0.32072727272727275</v>
      </c>
      <c r="AW237" s="136"/>
      <c r="AX237" s="136"/>
      <c r="AY237" s="136"/>
      <c r="AZ237" s="136"/>
    </row>
    <row r="238" spans="1:52" x14ac:dyDescent="0.25">
      <c r="A238" s="128">
        <v>9004</v>
      </c>
      <c r="B238" s="129" t="s">
        <v>30</v>
      </c>
      <c r="C238" s="128" t="s">
        <v>34</v>
      </c>
      <c r="D238" s="142">
        <v>43640</v>
      </c>
      <c r="E238" s="130">
        <v>2</v>
      </c>
      <c r="F238" s="130">
        <v>4</v>
      </c>
      <c r="G238" s="130">
        <v>12</v>
      </c>
      <c r="H238" s="130">
        <v>18</v>
      </c>
      <c r="I238" s="130">
        <v>19</v>
      </c>
      <c r="J238" s="130">
        <v>24</v>
      </c>
      <c r="K238" s="130">
        <v>26</v>
      </c>
      <c r="L238" s="130">
        <v>31</v>
      </c>
      <c r="M238" s="130">
        <v>34</v>
      </c>
      <c r="N238" s="130">
        <v>37</v>
      </c>
      <c r="O238" s="130"/>
      <c r="P238" s="130"/>
      <c r="Q238" s="130"/>
      <c r="R238" s="130"/>
      <c r="S238" s="130">
        <v>38</v>
      </c>
      <c r="T238" s="130">
        <v>37</v>
      </c>
      <c r="U238" s="130"/>
      <c r="V238" s="130">
        <v>39</v>
      </c>
      <c r="W238" s="130"/>
      <c r="X238" s="130">
        <v>46</v>
      </c>
      <c r="Y238" s="130"/>
      <c r="Z238" s="130"/>
      <c r="AA238" s="130"/>
      <c r="AB238" s="130"/>
      <c r="AC238" s="130">
        <v>44</v>
      </c>
      <c r="AD238" s="130">
        <v>45</v>
      </c>
      <c r="AE238" s="130">
        <v>46</v>
      </c>
      <c r="AF238" s="130">
        <v>8</v>
      </c>
      <c r="AG238" s="130">
        <v>59</v>
      </c>
      <c r="AH238" s="130"/>
      <c r="AI238" s="131">
        <f t="shared" si="62"/>
        <v>39</v>
      </c>
      <c r="AJ238" s="132">
        <v>9.4899935442220779E-2</v>
      </c>
      <c r="AK238" s="132"/>
      <c r="AL238" s="128">
        <v>8</v>
      </c>
      <c r="AM238" s="128">
        <v>1126.79</v>
      </c>
      <c r="AN238" s="128">
        <v>7.25</v>
      </c>
      <c r="AO238" s="129">
        <v>8.24</v>
      </c>
      <c r="AP238" s="128">
        <v>15.49</v>
      </c>
      <c r="AQ238" s="128">
        <v>16</v>
      </c>
      <c r="AR238" s="133">
        <v>4</v>
      </c>
      <c r="AS238" s="133">
        <v>2.2000000000000002</v>
      </c>
      <c r="AT238" s="128">
        <v>41</v>
      </c>
      <c r="AU238" s="128">
        <v>1.47</v>
      </c>
      <c r="AV238" s="132">
        <v>9.4899935442220779E-2</v>
      </c>
      <c r="AW238" s="134"/>
      <c r="AX238" s="134"/>
      <c r="AY238" s="134"/>
      <c r="AZ238" s="134"/>
    </row>
    <row r="239" spans="1:52" x14ac:dyDescent="0.25">
      <c r="A239" s="128">
        <v>9004</v>
      </c>
      <c r="B239" s="129" t="s">
        <v>30</v>
      </c>
      <c r="C239" s="128" t="s">
        <v>35</v>
      </c>
      <c r="D239" s="142">
        <v>43640</v>
      </c>
      <c r="E239" s="130">
        <v>2</v>
      </c>
      <c r="F239" s="130">
        <v>4</v>
      </c>
      <c r="G239" s="130">
        <v>12</v>
      </c>
      <c r="H239" s="130">
        <v>18</v>
      </c>
      <c r="I239" s="130">
        <v>19</v>
      </c>
      <c r="J239" s="130">
        <v>24</v>
      </c>
      <c r="K239" s="130">
        <v>26</v>
      </c>
      <c r="L239" s="130">
        <v>29</v>
      </c>
      <c r="M239" s="130">
        <v>31</v>
      </c>
      <c r="N239" s="130">
        <v>48</v>
      </c>
      <c r="O239" s="130"/>
      <c r="P239" s="130"/>
      <c r="Q239" s="130"/>
      <c r="R239" s="130"/>
      <c r="S239" s="130">
        <v>40</v>
      </c>
      <c r="T239" s="130">
        <v>37</v>
      </c>
      <c r="U239" s="130"/>
      <c r="V239" s="130">
        <v>39</v>
      </c>
      <c r="W239" s="130"/>
      <c r="X239" s="130">
        <v>46</v>
      </c>
      <c r="Y239" s="130"/>
      <c r="Z239" s="130"/>
      <c r="AA239" s="130">
        <v>42</v>
      </c>
      <c r="AB239" s="130"/>
      <c r="AC239" s="130">
        <v>44</v>
      </c>
      <c r="AD239" s="130">
        <v>47</v>
      </c>
      <c r="AE239" s="130">
        <v>48</v>
      </c>
      <c r="AF239" s="130">
        <v>8</v>
      </c>
      <c r="AG239" s="130">
        <v>59</v>
      </c>
      <c r="AH239" s="130">
        <v>74</v>
      </c>
      <c r="AI239" s="131">
        <f t="shared" si="62"/>
        <v>37</v>
      </c>
      <c r="AJ239" s="132">
        <v>3.8272816486751723E-2</v>
      </c>
      <c r="AK239" s="132"/>
      <c r="AL239" s="128">
        <v>6</v>
      </c>
      <c r="AM239" s="128">
        <v>759.56</v>
      </c>
      <c r="AN239" s="128">
        <v>4.7699999999999996</v>
      </c>
      <c r="AO239" s="129">
        <v>5.42</v>
      </c>
      <c r="AP239" s="128">
        <v>10.19</v>
      </c>
      <c r="AQ239" s="128">
        <v>9</v>
      </c>
      <c r="AR239" s="133">
        <v>1</v>
      </c>
      <c r="AS239" s="133">
        <v>0.6</v>
      </c>
      <c r="AT239" s="128">
        <v>9</v>
      </c>
      <c r="AU239" s="128">
        <v>0.39</v>
      </c>
      <c r="AV239" s="132">
        <v>3.8272816486751723E-2</v>
      </c>
      <c r="AW239" s="136"/>
      <c r="AX239" s="136"/>
      <c r="AY239" s="136"/>
      <c r="AZ239" s="136"/>
    </row>
    <row r="240" spans="1:52" x14ac:dyDescent="0.25">
      <c r="A240" s="128">
        <v>9005</v>
      </c>
      <c r="B240" s="129" t="s">
        <v>30</v>
      </c>
      <c r="C240" s="128" t="s">
        <v>31</v>
      </c>
      <c r="D240" s="142">
        <v>43640</v>
      </c>
      <c r="E240" s="130">
        <v>2</v>
      </c>
      <c r="F240" s="130">
        <v>4</v>
      </c>
      <c r="G240" s="130">
        <v>12</v>
      </c>
      <c r="H240" s="130">
        <v>18</v>
      </c>
      <c r="I240" s="130">
        <v>19</v>
      </c>
      <c r="J240" s="130">
        <v>22</v>
      </c>
      <c r="K240" s="130">
        <v>24</v>
      </c>
      <c r="L240" s="130">
        <v>29</v>
      </c>
      <c r="M240" s="130">
        <v>31</v>
      </c>
      <c r="N240" s="130">
        <v>33</v>
      </c>
      <c r="O240" s="130">
        <v>35</v>
      </c>
      <c r="P240" s="130">
        <v>37</v>
      </c>
      <c r="Q240" s="130">
        <v>48</v>
      </c>
      <c r="R240" s="130">
        <v>50</v>
      </c>
      <c r="S240" s="130">
        <v>36</v>
      </c>
      <c r="T240" s="130"/>
      <c r="U240" s="130">
        <v>37</v>
      </c>
      <c r="V240" s="130">
        <v>39</v>
      </c>
      <c r="W240" s="130">
        <v>42</v>
      </c>
      <c r="X240" s="130">
        <v>46</v>
      </c>
      <c r="Y240" s="130"/>
      <c r="Z240" s="130"/>
      <c r="AA240" s="130">
        <v>39</v>
      </c>
      <c r="AB240" s="130">
        <v>42</v>
      </c>
      <c r="AC240" s="130"/>
      <c r="AD240" s="130">
        <v>43</v>
      </c>
      <c r="AE240" s="130">
        <v>44</v>
      </c>
      <c r="AF240" s="130">
        <v>12</v>
      </c>
      <c r="AG240" s="130">
        <v>57</v>
      </c>
      <c r="AH240" s="130">
        <v>63</v>
      </c>
      <c r="AI240" s="131">
        <f t="shared" si="62"/>
        <v>41</v>
      </c>
      <c r="AJ240" s="132">
        <v>0.29475587703435802</v>
      </c>
      <c r="AK240" s="132"/>
      <c r="AL240" s="128">
        <v>6</v>
      </c>
      <c r="AM240" s="128">
        <v>944.7</v>
      </c>
      <c r="AN240" s="128">
        <v>4.8499999999999996</v>
      </c>
      <c r="AO240" s="129">
        <v>6.2100000000000009</v>
      </c>
      <c r="AP240" s="128">
        <v>11.06</v>
      </c>
      <c r="AQ240" s="128">
        <v>11</v>
      </c>
      <c r="AR240" s="133">
        <v>12</v>
      </c>
      <c r="AS240" s="133">
        <v>4.42</v>
      </c>
      <c r="AT240" s="128">
        <v>119</v>
      </c>
      <c r="AU240" s="128">
        <v>3.26</v>
      </c>
      <c r="AV240" s="132">
        <v>0.29475587703435802</v>
      </c>
      <c r="AW240" s="136"/>
      <c r="AX240" s="136"/>
      <c r="AY240" s="136"/>
      <c r="AZ240" s="136"/>
    </row>
    <row r="241" spans="1:52" x14ac:dyDescent="0.25">
      <c r="A241" s="128">
        <v>9005</v>
      </c>
      <c r="B241" s="129" t="s">
        <v>30</v>
      </c>
      <c r="C241" s="128" t="s">
        <v>32</v>
      </c>
      <c r="D241" s="142">
        <v>43640</v>
      </c>
      <c r="E241" s="130">
        <v>2</v>
      </c>
      <c r="F241" s="130">
        <v>4</v>
      </c>
      <c r="G241" s="130">
        <v>12</v>
      </c>
      <c r="H241" s="130">
        <v>18</v>
      </c>
      <c r="I241" s="130">
        <v>20</v>
      </c>
      <c r="J241" s="130">
        <v>24</v>
      </c>
      <c r="K241" s="130">
        <v>26</v>
      </c>
      <c r="L241" s="130">
        <v>28</v>
      </c>
      <c r="M241" s="130">
        <v>33</v>
      </c>
      <c r="N241" s="130">
        <v>38</v>
      </c>
      <c r="O241" s="130">
        <v>38</v>
      </c>
      <c r="P241" s="130">
        <v>39</v>
      </c>
      <c r="Q241" s="130">
        <v>42</v>
      </c>
      <c r="R241" s="130">
        <v>48</v>
      </c>
      <c r="S241" s="130">
        <v>40</v>
      </c>
      <c r="T241" s="130">
        <v>37</v>
      </c>
      <c r="U241" s="130">
        <v>39</v>
      </c>
      <c r="V241" s="130">
        <v>42</v>
      </c>
      <c r="W241" s="130"/>
      <c r="X241" s="130">
        <v>46</v>
      </c>
      <c r="Y241" s="130"/>
      <c r="Z241" s="130"/>
      <c r="AA241" s="130">
        <v>42</v>
      </c>
      <c r="AB241" s="130"/>
      <c r="AC241" s="130">
        <v>44</v>
      </c>
      <c r="AD241" s="130">
        <v>45</v>
      </c>
      <c r="AE241" s="130">
        <v>46</v>
      </c>
      <c r="AF241" s="130">
        <v>12</v>
      </c>
      <c r="AG241" s="130">
        <v>58</v>
      </c>
      <c r="AH241" s="130">
        <v>68</v>
      </c>
      <c r="AI241" s="131">
        <f t="shared" si="62"/>
        <v>37</v>
      </c>
      <c r="AJ241" s="132">
        <v>0.18563188253801782</v>
      </c>
      <c r="AK241" s="132"/>
      <c r="AL241" s="128">
        <v>8</v>
      </c>
      <c r="AM241" s="128">
        <v>1248.92</v>
      </c>
      <c r="AN241" s="128">
        <v>9.5500000000000007</v>
      </c>
      <c r="AO241" s="129">
        <v>9.52</v>
      </c>
      <c r="AP241" s="128">
        <v>19.07</v>
      </c>
      <c r="AQ241" s="128">
        <v>13</v>
      </c>
      <c r="AR241" s="133">
        <v>7</v>
      </c>
      <c r="AS241" s="133">
        <v>4.5</v>
      </c>
      <c r="AT241" s="128">
        <v>83</v>
      </c>
      <c r="AU241" s="128">
        <v>3.54</v>
      </c>
      <c r="AV241" s="132">
        <v>0.18563188253801782</v>
      </c>
      <c r="AW241" s="138"/>
      <c r="AX241" s="138"/>
      <c r="AY241" s="138"/>
      <c r="AZ241" s="138"/>
    </row>
    <row r="242" spans="1:52" x14ac:dyDescent="0.25">
      <c r="A242" s="128">
        <v>9005</v>
      </c>
      <c r="B242" s="129" t="s">
        <v>30</v>
      </c>
      <c r="C242" s="128" t="s">
        <v>33</v>
      </c>
      <c r="D242" s="142">
        <v>43640</v>
      </c>
      <c r="E242" s="130">
        <v>2</v>
      </c>
      <c r="F242" s="130">
        <v>4</v>
      </c>
      <c r="G242" s="130">
        <v>12</v>
      </c>
      <c r="H242" s="130">
        <v>18</v>
      </c>
      <c r="I242" s="130">
        <v>20</v>
      </c>
      <c r="J242" s="130">
        <v>24</v>
      </c>
      <c r="K242" s="130">
        <v>28</v>
      </c>
      <c r="L242" s="130">
        <v>31</v>
      </c>
      <c r="M242" s="130">
        <v>33</v>
      </c>
      <c r="N242" s="130">
        <v>35</v>
      </c>
      <c r="O242" s="130">
        <v>37</v>
      </c>
      <c r="P242" s="130">
        <v>48</v>
      </c>
      <c r="Q242" s="130"/>
      <c r="R242" s="130"/>
      <c r="S242" s="130">
        <v>40</v>
      </c>
      <c r="T242" s="130">
        <v>37</v>
      </c>
      <c r="U242" s="130">
        <v>39</v>
      </c>
      <c r="V242" s="130">
        <v>42</v>
      </c>
      <c r="W242" s="130"/>
      <c r="X242" s="130">
        <v>46</v>
      </c>
      <c r="Y242" s="130"/>
      <c r="Z242" s="130"/>
      <c r="AA242" s="130">
        <v>42</v>
      </c>
      <c r="AB242" s="130">
        <v>44</v>
      </c>
      <c r="AC242" s="130"/>
      <c r="AD242" s="130">
        <v>45</v>
      </c>
      <c r="AE242" s="130">
        <v>46</v>
      </c>
      <c r="AF242" s="130">
        <v>10</v>
      </c>
      <c r="AG242" s="130">
        <v>58</v>
      </c>
      <c r="AH242" s="130">
        <v>77</v>
      </c>
      <c r="AI242" s="131">
        <f t="shared" si="62"/>
        <v>37</v>
      </c>
      <c r="AJ242" s="132">
        <v>0.30535966149506349</v>
      </c>
      <c r="AK242" s="132"/>
      <c r="AL242" s="128">
        <v>8</v>
      </c>
      <c r="AM242" s="128">
        <v>1470.54</v>
      </c>
      <c r="AN242" s="128">
        <v>6.45</v>
      </c>
      <c r="AO242" s="129">
        <v>7.7299999999999995</v>
      </c>
      <c r="AP242" s="128">
        <v>14.18</v>
      </c>
      <c r="AQ242" s="128">
        <v>19</v>
      </c>
      <c r="AR242" s="133">
        <v>14</v>
      </c>
      <c r="AS242" s="133">
        <v>5.45</v>
      </c>
      <c r="AT242" s="128">
        <v>136</v>
      </c>
      <c r="AU242" s="128">
        <v>4.33</v>
      </c>
      <c r="AV242" s="132">
        <v>0.30535966149506349</v>
      </c>
      <c r="AW242" s="138"/>
      <c r="AX242" s="138"/>
      <c r="AY242" s="138"/>
      <c r="AZ242" s="138"/>
    </row>
    <row r="243" spans="1:52" x14ac:dyDescent="0.25">
      <c r="A243" s="128">
        <v>9005</v>
      </c>
      <c r="B243" s="129" t="s">
        <v>30</v>
      </c>
      <c r="C243" s="128" t="s">
        <v>34</v>
      </c>
      <c r="D243" s="142">
        <v>43640</v>
      </c>
      <c r="E243" s="130">
        <v>2</v>
      </c>
      <c r="F243" s="130">
        <v>4</v>
      </c>
      <c r="G243" s="130">
        <v>12</v>
      </c>
      <c r="H243" s="130">
        <v>18</v>
      </c>
      <c r="I243" s="130">
        <v>19</v>
      </c>
      <c r="J243" s="130">
        <v>24</v>
      </c>
      <c r="K243" s="130">
        <v>26</v>
      </c>
      <c r="L243" s="130">
        <v>29</v>
      </c>
      <c r="M243" s="130">
        <v>31</v>
      </c>
      <c r="N243" s="130">
        <v>33</v>
      </c>
      <c r="O243" s="130">
        <v>33</v>
      </c>
      <c r="P243" s="130">
        <v>37</v>
      </c>
      <c r="Q243" s="130">
        <v>42</v>
      </c>
      <c r="R243" s="130"/>
      <c r="S243" s="130">
        <v>36</v>
      </c>
      <c r="T243" s="130"/>
      <c r="U243" s="130">
        <v>37</v>
      </c>
      <c r="V243" s="130">
        <v>39</v>
      </c>
      <c r="W243" s="130">
        <v>46</v>
      </c>
      <c r="X243" s="130"/>
      <c r="Y243" s="130"/>
      <c r="Z243" s="130"/>
      <c r="AA243" s="130">
        <v>39</v>
      </c>
      <c r="AB243" s="130">
        <v>42</v>
      </c>
      <c r="AC243" s="130"/>
      <c r="AD243" s="130">
        <v>43</v>
      </c>
      <c r="AE243" s="130">
        <v>44</v>
      </c>
      <c r="AF243" s="130">
        <v>11</v>
      </c>
      <c r="AG243" s="130">
        <v>58</v>
      </c>
      <c r="AH243" s="130">
        <v>74</v>
      </c>
      <c r="AI243" s="131">
        <f t="shared" si="62"/>
        <v>41</v>
      </c>
      <c r="AJ243" s="132">
        <v>0.28917197452229298</v>
      </c>
      <c r="AK243" s="132"/>
      <c r="AL243" s="128">
        <v>7</v>
      </c>
      <c r="AM243" s="128">
        <v>1138.45</v>
      </c>
      <c r="AN243" s="128">
        <v>7.4</v>
      </c>
      <c r="AO243" s="129">
        <v>8.2999999999999989</v>
      </c>
      <c r="AP243" s="128">
        <v>15.7</v>
      </c>
      <c r="AQ243" s="128">
        <v>16</v>
      </c>
      <c r="AR243" s="133">
        <v>16</v>
      </c>
      <c r="AS243" s="133">
        <v>6.58</v>
      </c>
      <c r="AT243" s="128">
        <v>105</v>
      </c>
      <c r="AU243" s="128">
        <v>4.54</v>
      </c>
      <c r="AV243" s="132">
        <v>0.28917197452229298</v>
      </c>
      <c r="AW243" s="138"/>
      <c r="AX243" s="138"/>
      <c r="AY243" s="138"/>
      <c r="AZ243" s="138"/>
    </row>
    <row r="244" spans="1:52" x14ac:dyDescent="0.25">
      <c r="A244" s="128">
        <v>9005</v>
      </c>
      <c r="B244" s="129" t="s">
        <v>30</v>
      </c>
      <c r="C244" s="128" t="s">
        <v>35</v>
      </c>
      <c r="D244" s="142">
        <v>43640</v>
      </c>
      <c r="E244" s="130">
        <v>2</v>
      </c>
      <c r="F244" s="130">
        <v>4</v>
      </c>
      <c r="G244" s="130">
        <v>12</v>
      </c>
      <c r="H244" s="130">
        <v>18</v>
      </c>
      <c r="I244" s="130">
        <v>20</v>
      </c>
      <c r="J244" s="130">
        <v>24</v>
      </c>
      <c r="K244" s="130">
        <v>28</v>
      </c>
      <c r="L244" s="130">
        <v>31</v>
      </c>
      <c r="M244" s="130">
        <v>37</v>
      </c>
      <c r="N244" s="130">
        <v>38</v>
      </c>
      <c r="O244" s="130">
        <v>39</v>
      </c>
      <c r="P244" s="130">
        <v>42</v>
      </c>
      <c r="Q244" s="130"/>
      <c r="R244" s="130"/>
      <c r="S244" s="130">
        <v>40</v>
      </c>
      <c r="T244" s="130">
        <v>37</v>
      </c>
      <c r="U244" s="130">
        <v>39</v>
      </c>
      <c r="V244" s="130">
        <v>42</v>
      </c>
      <c r="W244" s="130">
        <v>46</v>
      </c>
      <c r="X244" s="130"/>
      <c r="Y244" s="130"/>
      <c r="Z244" s="130"/>
      <c r="AA244" s="130"/>
      <c r="AB244" s="130">
        <v>44</v>
      </c>
      <c r="AC244" s="130"/>
      <c r="AD244" s="130">
        <v>45</v>
      </c>
      <c r="AE244" s="130">
        <v>46</v>
      </c>
      <c r="AF244" s="130">
        <v>10</v>
      </c>
      <c r="AG244" s="130">
        <v>59</v>
      </c>
      <c r="AH244" s="130">
        <v>68</v>
      </c>
      <c r="AI244" s="131">
        <f t="shared" si="62"/>
        <v>37</v>
      </c>
      <c r="AJ244" s="132">
        <v>0.22434646898166213</v>
      </c>
      <c r="AK244" s="132"/>
      <c r="AL244" s="128">
        <v>9</v>
      </c>
      <c r="AM244" s="128">
        <v>1779.69</v>
      </c>
      <c r="AN244" s="128">
        <v>12.28</v>
      </c>
      <c r="AO244" s="129">
        <v>13.35</v>
      </c>
      <c r="AP244" s="137">
        <v>25.63</v>
      </c>
      <c r="AQ244" s="128">
        <v>17</v>
      </c>
      <c r="AR244" s="133">
        <v>14</v>
      </c>
      <c r="AS244" s="133">
        <v>7.95</v>
      </c>
      <c r="AT244" s="128">
        <v>169</v>
      </c>
      <c r="AU244" s="128">
        <v>5.75</v>
      </c>
      <c r="AV244" s="132">
        <v>0.22434646898166213</v>
      </c>
      <c r="AW244" s="138"/>
      <c r="AX244" s="138"/>
      <c r="AY244" s="138"/>
      <c r="AZ244" s="138"/>
    </row>
    <row r="245" spans="1:52" x14ac:dyDescent="0.25">
      <c r="A245" s="128">
        <v>9011</v>
      </c>
      <c r="B245" s="139" t="s">
        <v>30</v>
      </c>
      <c r="C245" s="128" t="s">
        <v>31</v>
      </c>
      <c r="D245" s="142">
        <v>43640</v>
      </c>
      <c r="E245" s="130">
        <v>2</v>
      </c>
      <c r="F245" s="130">
        <v>4</v>
      </c>
      <c r="G245" s="130">
        <v>12</v>
      </c>
      <c r="H245" s="130">
        <v>18</v>
      </c>
      <c r="I245" s="130">
        <v>22</v>
      </c>
      <c r="J245" s="130">
        <v>24</v>
      </c>
      <c r="K245" s="130">
        <v>28</v>
      </c>
      <c r="L245" s="130">
        <v>31</v>
      </c>
      <c r="M245" s="130">
        <v>37</v>
      </c>
      <c r="N245" s="130"/>
      <c r="O245" s="130"/>
      <c r="P245" s="130"/>
      <c r="Q245" s="130"/>
      <c r="R245" s="130"/>
      <c r="S245" s="130">
        <v>36</v>
      </c>
      <c r="T245" s="130">
        <v>37</v>
      </c>
      <c r="U245" s="130">
        <v>39</v>
      </c>
      <c r="V245" s="130">
        <v>42</v>
      </c>
      <c r="W245" s="130"/>
      <c r="X245" s="130">
        <v>46</v>
      </c>
      <c r="Y245" s="130"/>
      <c r="Z245" s="130"/>
      <c r="AA245" s="130">
        <v>39</v>
      </c>
      <c r="AB245" s="130">
        <v>42</v>
      </c>
      <c r="AC245" s="130"/>
      <c r="AD245" s="130">
        <v>43</v>
      </c>
      <c r="AE245" s="130">
        <v>44</v>
      </c>
      <c r="AF245" s="130">
        <v>7</v>
      </c>
      <c r="AG245" s="130">
        <v>58</v>
      </c>
      <c r="AH245" s="130">
        <v>68</v>
      </c>
      <c r="AI245" s="131">
        <f t="shared" si="62"/>
        <v>41</v>
      </c>
      <c r="AJ245" s="132">
        <v>0.36961628817541109</v>
      </c>
      <c r="AK245" s="132"/>
      <c r="AL245" s="128">
        <v>7</v>
      </c>
      <c r="AM245" s="128">
        <v>1409.94</v>
      </c>
      <c r="AN245" s="128">
        <v>5.64</v>
      </c>
      <c r="AO245" s="129">
        <v>7.13</v>
      </c>
      <c r="AP245" s="128">
        <v>12.77</v>
      </c>
      <c r="AQ245" s="128">
        <v>6</v>
      </c>
      <c r="AR245" s="133">
        <v>16</v>
      </c>
      <c r="AS245" s="133">
        <v>6.93</v>
      </c>
      <c r="AT245" s="128">
        <v>165</v>
      </c>
      <c r="AU245" s="128">
        <v>4.72</v>
      </c>
      <c r="AV245" s="132">
        <v>0.36961628817541109</v>
      </c>
      <c r="AW245" s="138"/>
      <c r="AX245" s="138"/>
      <c r="AY245" s="138"/>
      <c r="AZ245" s="138"/>
    </row>
    <row r="246" spans="1:52" x14ac:dyDescent="0.25">
      <c r="A246" s="128">
        <v>9011</v>
      </c>
      <c r="B246" s="139" t="s">
        <v>30</v>
      </c>
      <c r="C246" s="128" t="s">
        <v>32</v>
      </c>
      <c r="D246" s="142">
        <v>43640</v>
      </c>
      <c r="E246" s="130">
        <v>2</v>
      </c>
      <c r="F246" s="130">
        <v>4</v>
      </c>
      <c r="G246" s="130">
        <v>12</v>
      </c>
      <c r="H246" s="130">
        <v>14</v>
      </c>
      <c r="I246" s="130">
        <v>18</v>
      </c>
      <c r="J246" s="130">
        <v>20</v>
      </c>
      <c r="K246" s="130">
        <v>26</v>
      </c>
      <c r="L246" s="130">
        <v>28</v>
      </c>
      <c r="M246" s="130">
        <v>31</v>
      </c>
      <c r="N246" s="130">
        <v>32</v>
      </c>
      <c r="O246" s="130">
        <v>33</v>
      </c>
      <c r="P246" s="130">
        <v>35</v>
      </c>
      <c r="Q246" s="130">
        <v>35</v>
      </c>
      <c r="R246" s="130">
        <v>37</v>
      </c>
      <c r="S246" s="130">
        <v>36</v>
      </c>
      <c r="T246" s="130">
        <v>37</v>
      </c>
      <c r="U246" s="130">
        <v>39</v>
      </c>
      <c r="V246" s="130">
        <v>42</v>
      </c>
      <c r="W246" s="130"/>
      <c r="X246" s="130">
        <v>46</v>
      </c>
      <c r="Y246" s="130"/>
      <c r="Z246" s="130"/>
      <c r="AA246" s="130">
        <v>39</v>
      </c>
      <c r="AB246" s="130">
        <v>42</v>
      </c>
      <c r="AC246" s="130"/>
      <c r="AD246" s="130">
        <v>43</v>
      </c>
      <c r="AE246" s="130">
        <v>44</v>
      </c>
      <c r="AF246" s="130">
        <v>12</v>
      </c>
      <c r="AG246" s="130">
        <v>57</v>
      </c>
      <c r="AH246" s="130">
        <v>74</v>
      </c>
      <c r="AI246" s="131">
        <f t="shared" si="62"/>
        <v>41</v>
      </c>
      <c r="AJ246" s="132">
        <v>0.25622775800711745</v>
      </c>
      <c r="AK246" s="132"/>
      <c r="AL246" s="128">
        <v>8</v>
      </c>
      <c r="AM246" s="128">
        <v>1313.08</v>
      </c>
      <c r="AN246" s="128">
        <v>6.26</v>
      </c>
      <c r="AO246" s="129">
        <v>7.7900000000000009</v>
      </c>
      <c r="AP246" s="128">
        <v>14.05</v>
      </c>
      <c r="AQ246" s="128">
        <v>11</v>
      </c>
      <c r="AR246" s="133">
        <v>8</v>
      </c>
      <c r="AS246" s="133">
        <v>4.4399999999999995</v>
      </c>
      <c r="AT246" s="128">
        <v>90</v>
      </c>
      <c r="AU246" s="128">
        <v>3.6</v>
      </c>
      <c r="AV246" s="132">
        <v>0.25622775800711745</v>
      </c>
      <c r="AW246" s="138"/>
      <c r="AX246" s="138"/>
      <c r="AY246" s="138"/>
      <c r="AZ246" s="138"/>
    </row>
    <row r="247" spans="1:52" x14ac:dyDescent="0.25">
      <c r="A247" s="128">
        <v>9011</v>
      </c>
      <c r="B247" s="139" t="s">
        <v>30</v>
      </c>
      <c r="C247" s="128" t="s">
        <v>33</v>
      </c>
      <c r="D247" s="142">
        <v>43640</v>
      </c>
      <c r="E247" s="130">
        <v>2</v>
      </c>
      <c r="F247" s="130">
        <v>4</v>
      </c>
      <c r="G247" s="130">
        <v>12</v>
      </c>
      <c r="H247" s="130">
        <v>18</v>
      </c>
      <c r="I247" s="130">
        <v>20</v>
      </c>
      <c r="J247" s="130">
        <v>24</v>
      </c>
      <c r="K247" s="130">
        <v>28</v>
      </c>
      <c r="L247" s="130">
        <v>33</v>
      </c>
      <c r="M247" s="130">
        <v>34</v>
      </c>
      <c r="N247" s="130">
        <v>39</v>
      </c>
      <c r="O247" s="130">
        <v>48</v>
      </c>
      <c r="P247" s="130"/>
      <c r="Q247" s="130"/>
      <c r="R247" s="130"/>
      <c r="S247" s="130">
        <v>38</v>
      </c>
      <c r="T247" s="130">
        <v>37</v>
      </c>
      <c r="U247" s="130">
        <v>39</v>
      </c>
      <c r="V247" s="130"/>
      <c r="W247" s="130">
        <v>42</v>
      </c>
      <c r="X247" s="130"/>
      <c r="Y247" s="130"/>
      <c r="Z247" s="130"/>
      <c r="AA247" s="130">
        <v>42</v>
      </c>
      <c r="AB247" s="130"/>
      <c r="AC247" s="130">
        <v>44</v>
      </c>
      <c r="AD247" s="130">
        <v>45</v>
      </c>
      <c r="AE247" s="130">
        <v>46</v>
      </c>
      <c r="AF247" s="130">
        <v>9</v>
      </c>
      <c r="AG247" s="130">
        <v>60</v>
      </c>
      <c r="AH247" s="130">
        <v>74</v>
      </c>
      <c r="AI247" s="131">
        <f t="shared" si="62"/>
        <v>39</v>
      </c>
      <c r="AJ247" s="132">
        <v>0.44905130007027405</v>
      </c>
      <c r="AK247" s="132"/>
      <c r="AL247" s="128">
        <v>9</v>
      </c>
      <c r="AM247" s="128">
        <v>1434.07</v>
      </c>
      <c r="AN247" s="128">
        <v>6.61</v>
      </c>
      <c r="AO247" s="129">
        <v>7.62</v>
      </c>
      <c r="AP247" s="128">
        <v>14.23</v>
      </c>
      <c r="AQ247" s="128">
        <v>22</v>
      </c>
      <c r="AR247" s="133">
        <v>19</v>
      </c>
      <c r="AS247" s="133">
        <v>7.9700000000000006</v>
      </c>
      <c r="AT247" s="128">
        <v>168</v>
      </c>
      <c r="AU247" s="128">
        <v>6.39</v>
      </c>
      <c r="AV247" s="132">
        <v>0.44905130007027405</v>
      </c>
      <c r="AW247" s="138"/>
      <c r="AX247" s="138"/>
      <c r="AY247" s="138"/>
      <c r="AZ247" s="138"/>
    </row>
    <row r="248" spans="1:52" x14ac:dyDescent="0.25">
      <c r="A248" s="128">
        <v>9011</v>
      </c>
      <c r="B248" s="139" t="s">
        <v>30</v>
      </c>
      <c r="C248" s="128" t="s">
        <v>34</v>
      </c>
      <c r="D248" s="142">
        <v>43640</v>
      </c>
      <c r="E248" s="130">
        <v>2</v>
      </c>
      <c r="F248" s="130">
        <v>4</v>
      </c>
      <c r="G248" s="130">
        <v>12</v>
      </c>
      <c r="H248" s="130">
        <v>18</v>
      </c>
      <c r="I248" s="130">
        <v>20</v>
      </c>
      <c r="J248" s="130">
        <v>20</v>
      </c>
      <c r="K248" s="130">
        <v>24</v>
      </c>
      <c r="L248" s="130">
        <v>28</v>
      </c>
      <c r="M248" s="130">
        <v>33</v>
      </c>
      <c r="N248" s="130">
        <v>33</v>
      </c>
      <c r="O248" s="130">
        <v>37</v>
      </c>
      <c r="P248" s="130">
        <v>42</v>
      </c>
      <c r="Q248" s="130"/>
      <c r="R248" s="130"/>
      <c r="S248" s="130">
        <v>36</v>
      </c>
      <c r="T248" s="130"/>
      <c r="U248" s="130">
        <v>37</v>
      </c>
      <c r="V248" s="130"/>
      <c r="W248" s="130">
        <v>42</v>
      </c>
      <c r="X248" s="130"/>
      <c r="Y248" s="130"/>
      <c r="Z248" s="130"/>
      <c r="AA248" s="130">
        <v>39</v>
      </c>
      <c r="AB248" s="130">
        <v>42</v>
      </c>
      <c r="AC248" s="130"/>
      <c r="AD248" s="130">
        <v>43</v>
      </c>
      <c r="AE248" s="130">
        <v>44</v>
      </c>
      <c r="AF248" s="130">
        <v>10</v>
      </c>
      <c r="AG248" s="130">
        <v>57</v>
      </c>
      <c r="AH248" s="130">
        <v>68</v>
      </c>
      <c r="AI248" s="131">
        <f t="shared" si="62"/>
        <v>41</v>
      </c>
      <c r="AJ248" s="132">
        <v>0.30513595166163143</v>
      </c>
      <c r="AK248" s="132"/>
      <c r="AL248" s="128">
        <v>6</v>
      </c>
      <c r="AM248" s="128">
        <v>1523.19</v>
      </c>
      <c r="AN248" s="128">
        <v>6.23</v>
      </c>
      <c r="AO248" s="129">
        <v>7.01</v>
      </c>
      <c r="AP248" s="128">
        <v>13.24</v>
      </c>
      <c r="AQ248" s="128">
        <v>15</v>
      </c>
      <c r="AR248" s="133">
        <v>13</v>
      </c>
      <c r="AS248" s="133">
        <v>4.9400000000000004</v>
      </c>
      <c r="AT248" s="128">
        <v>136</v>
      </c>
      <c r="AU248" s="128">
        <v>4.04</v>
      </c>
      <c r="AV248" s="132">
        <v>0.30513595166163143</v>
      </c>
      <c r="AW248" s="138"/>
      <c r="AX248" s="138"/>
      <c r="AY248" s="138"/>
      <c r="AZ248" s="138"/>
    </row>
    <row r="249" spans="1:52" x14ac:dyDescent="0.25">
      <c r="A249" s="128">
        <v>9011</v>
      </c>
      <c r="B249" s="139" t="s">
        <v>30</v>
      </c>
      <c r="C249" s="128" t="s">
        <v>35</v>
      </c>
      <c r="D249" s="142">
        <v>43640</v>
      </c>
      <c r="E249" s="130">
        <v>2</v>
      </c>
      <c r="F249" s="130">
        <v>4</v>
      </c>
      <c r="G249" s="130">
        <v>12</v>
      </c>
      <c r="H249" s="130">
        <v>19</v>
      </c>
      <c r="I249" s="130">
        <v>21</v>
      </c>
      <c r="J249" s="130">
        <v>24</v>
      </c>
      <c r="K249" s="130">
        <v>26</v>
      </c>
      <c r="L249" s="130">
        <v>28</v>
      </c>
      <c r="M249" s="130">
        <v>31</v>
      </c>
      <c r="N249" s="130">
        <v>32</v>
      </c>
      <c r="O249" s="130">
        <v>33</v>
      </c>
      <c r="P249" s="130">
        <v>48</v>
      </c>
      <c r="Q249" s="130"/>
      <c r="R249" s="130"/>
      <c r="S249" s="130">
        <v>37</v>
      </c>
      <c r="T249" s="130"/>
      <c r="U249" s="130">
        <v>37</v>
      </c>
      <c r="V249" s="130">
        <v>39</v>
      </c>
      <c r="W249" s="130">
        <v>42</v>
      </c>
      <c r="X249" s="130"/>
      <c r="Y249" s="130"/>
      <c r="Z249" s="130"/>
      <c r="AA249" s="130">
        <v>39</v>
      </c>
      <c r="AB249" s="130">
        <v>42</v>
      </c>
      <c r="AC249" s="130"/>
      <c r="AD249" s="130">
        <v>43</v>
      </c>
      <c r="AE249" s="130">
        <v>44</v>
      </c>
      <c r="AF249" s="130">
        <v>10</v>
      </c>
      <c r="AG249" s="130">
        <v>57</v>
      </c>
      <c r="AH249" s="130">
        <v>68</v>
      </c>
      <c r="AI249" s="131">
        <f t="shared" si="62"/>
        <v>40</v>
      </c>
      <c r="AJ249" s="132">
        <v>0.30900621118012422</v>
      </c>
      <c r="AK249" s="132"/>
      <c r="AL249" s="128">
        <v>9</v>
      </c>
      <c r="AM249" s="128">
        <v>1124.55</v>
      </c>
      <c r="AN249" s="128">
        <v>5.21</v>
      </c>
      <c r="AO249" s="129">
        <v>7.6700000000000008</v>
      </c>
      <c r="AP249" s="128">
        <v>12.88</v>
      </c>
      <c r="AQ249" s="128">
        <v>12</v>
      </c>
      <c r="AR249" s="133">
        <v>10</v>
      </c>
      <c r="AS249" s="133">
        <v>5.35</v>
      </c>
      <c r="AT249" s="128">
        <v>110</v>
      </c>
      <c r="AU249" s="128">
        <v>3.98</v>
      </c>
      <c r="AV249" s="132">
        <v>0.30900621118012422</v>
      </c>
      <c r="AW249" s="138"/>
      <c r="AX249" s="138"/>
      <c r="AY249" s="138"/>
      <c r="AZ249" s="13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PX922"/>
  <sheetViews>
    <sheetView topLeftCell="A319" workbookViewId="0">
      <selection activeCell="O16" sqref="O16"/>
    </sheetView>
  </sheetViews>
  <sheetFormatPr defaultColWidth="10.7109375" defaultRowHeight="15" x14ac:dyDescent="0.25"/>
  <cols>
    <col min="1" max="1" width="10.7109375" style="10"/>
    <col min="2" max="4" width="10.7109375" style="10" customWidth="1"/>
    <col min="5" max="6" width="10.7109375" style="22" customWidth="1"/>
    <col min="7" max="20" width="10.7109375" style="10" customWidth="1"/>
    <col min="21" max="21" width="13.140625" style="36" customWidth="1"/>
    <col min="22" max="22" width="13.28515625" style="36" customWidth="1"/>
    <col min="23" max="23" width="26" style="36" customWidth="1"/>
    <col min="24" max="24" width="28.140625" style="36" customWidth="1"/>
    <col min="25" max="25" width="12.85546875" style="36" customWidth="1"/>
    <col min="26" max="26" width="26" style="36" customWidth="1"/>
    <col min="27" max="27" width="7" style="36" customWidth="1"/>
    <col min="28" max="28" width="9.28515625" style="36" customWidth="1"/>
    <col min="29" max="29" width="5.28515625" style="36" customWidth="1"/>
    <col min="30" max="30" width="28.140625" style="36" customWidth="1"/>
    <col min="31" max="31" width="7" style="36" customWidth="1"/>
    <col min="32" max="32" width="9.28515625" style="36" customWidth="1"/>
    <col min="33" max="33" width="5.28515625" style="36" customWidth="1"/>
    <col min="34" max="34" width="12.85546875" style="36" customWidth="1"/>
    <col min="35" max="35" width="7" style="36" customWidth="1"/>
    <col min="36" max="36" width="9.28515625" style="36" customWidth="1"/>
    <col min="37" max="37" width="5.28515625" style="36" customWidth="1"/>
    <col min="38" max="38" width="18.28515625" style="36" customWidth="1"/>
    <col min="39" max="39" width="31" style="36" customWidth="1"/>
    <col min="40" max="40" width="33.140625" style="36" customWidth="1"/>
    <col min="41" max="41" width="18" style="36" customWidth="1"/>
    <col min="42" max="73" width="13" style="10" customWidth="1"/>
    <col min="74" max="74" width="7" style="10" customWidth="1"/>
    <col min="75" max="75" width="6" style="10" customWidth="1"/>
    <col min="76" max="77" width="7" style="10" customWidth="1"/>
    <col min="78" max="78" width="8" style="10" customWidth="1"/>
    <col min="79" max="81" width="7" style="10" customWidth="1"/>
    <col min="82" max="82" width="8" style="10" customWidth="1"/>
    <col min="83" max="83" width="7" style="10" customWidth="1"/>
    <col min="84" max="84" width="8" style="10" customWidth="1"/>
    <col min="85" max="85" width="6" style="10" customWidth="1"/>
    <col min="86" max="92" width="7" style="10" customWidth="1"/>
    <col min="93" max="93" width="6" style="10" customWidth="1"/>
    <col min="94" max="94" width="8" style="10" customWidth="1"/>
    <col min="95" max="98" width="7" style="10" customWidth="1"/>
    <col min="99" max="99" width="8" style="10" customWidth="1"/>
    <col min="100" max="105" width="7" style="10" customWidth="1"/>
    <col min="106" max="107" width="8" style="10" customWidth="1"/>
    <col min="108" max="108" width="7" style="10" customWidth="1"/>
    <col min="109" max="109" width="6" style="10" customWidth="1"/>
    <col min="110" max="116" width="7" style="10" customWidth="1"/>
    <col min="117" max="117" width="8" style="10" customWidth="1"/>
    <col min="118" max="121" width="7" style="10" customWidth="1"/>
    <col min="122" max="122" width="6" style="10" customWidth="1"/>
    <col min="123" max="127" width="7" style="10" customWidth="1"/>
    <col min="128" max="128" width="6" style="10" customWidth="1"/>
    <col min="129" max="130" width="7" style="10" customWidth="1"/>
    <col min="131" max="131" width="8" style="10" customWidth="1"/>
    <col min="132" max="137" width="7" style="10" customWidth="1"/>
    <col min="138" max="138" width="8" style="10" customWidth="1"/>
    <col min="139" max="141" width="7" style="10" customWidth="1"/>
    <col min="142" max="142" width="6" style="10" customWidth="1"/>
    <col min="143" max="149" width="7" style="10" customWidth="1"/>
    <col min="150" max="150" width="8" style="10" customWidth="1"/>
    <col min="151" max="155" width="7" style="10" customWidth="1"/>
    <col min="156" max="156" width="6" style="10" customWidth="1"/>
    <col min="157" max="160" width="7" style="10" customWidth="1"/>
    <col min="161" max="161" width="6" style="10" customWidth="1"/>
    <col min="162" max="168" width="7" style="10" customWidth="1"/>
    <col min="169" max="169" width="4" style="10" customWidth="1"/>
    <col min="170" max="173" width="7" style="10" customWidth="1"/>
    <col min="174" max="174" width="6" style="10" customWidth="1"/>
    <col min="175" max="181" width="7" style="10" customWidth="1"/>
    <col min="182" max="184" width="8" style="10" customWidth="1"/>
    <col min="185" max="186" width="7" style="10" customWidth="1"/>
    <col min="187" max="209" width="8" style="10" customWidth="1"/>
    <col min="210" max="210" width="5" style="10" customWidth="1"/>
    <col min="211" max="211" width="7" style="10" customWidth="1"/>
    <col min="212" max="212" width="8" style="10" customWidth="1"/>
    <col min="213" max="213" width="5" style="10" customWidth="1"/>
    <col min="214" max="223" width="8" style="10" customWidth="1"/>
    <col min="224" max="224" width="7" style="10" customWidth="1"/>
    <col min="225" max="243" width="8" style="10" customWidth="1"/>
    <col min="244" max="245" width="7" style="10" customWidth="1"/>
    <col min="246" max="250" width="8" style="10" customWidth="1"/>
    <col min="251" max="251" width="7" style="10" customWidth="1"/>
    <col min="252" max="256" width="8" style="10" customWidth="1"/>
    <col min="257" max="257" width="7" style="10" customWidth="1"/>
    <col min="258" max="258" width="8" style="10" customWidth="1"/>
    <col min="259" max="259" width="7" style="10" customWidth="1"/>
    <col min="260" max="281" width="8" style="10" customWidth="1"/>
    <col min="282" max="282" width="7" style="10" customWidth="1"/>
    <col min="283" max="298" width="8" style="10" customWidth="1"/>
    <col min="299" max="300" width="7" style="10" customWidth="1"/>
    <col min="301" max="321" width="8" style="10" customWidth="1"/>
    <col min="322" max="322" width="7" style="10" customWidth="1"/>
    <col min="323" max="325" width="8" style="10" customWidth="1"/>
    <col min="326" max="328" width="7" style="10" customWidth="1"/>
    <col min="329" max="329" width="8" style="10" customWidth="1"/>
    <col min="330" max="330" width="7" style="10" customWidth="1"/>
    <col min="331" max="349" width="8" style="10" customWidth="1"/>
    <col min="350" max="350" width="7" style="10" customWidth="1"/>
    <col min="351" max="351" width="8" style="10" customWidth="1"/>
    <col min="352" max="352" width="5" style="10" customWidth="1"/>
    <col min="353" max="353" width="7" style="10" customWidth="1"/>
    <col min="354" max="362" width="8" style="10" customWidth="1"/>
    <col min="363" max="363" width="5" style="10" customWidth="1"/>
    <col min="364" max="365" width="8" style="10" customWidth="1"/>
    <col min="366" max="366" width="5" style="10" customWidth="1"/>
    <col min="367" max="369" width="8" style="10" customWidth="1"/>
    <col min="370" max="370" width="7" style="10" customWidth="1"/>
    <col min="371" max="374" width="8" style="10" customWidth="1"/>
    <col min="375" max="375" width="5" style="10" customWidth="1"/>
    <col min="376" max="385" width="8" style="10" customWidth="1"/>
    <col min="386" max="386" width="28.140625" style="10" bestFit="1" customWidth="1"/>
    <col min="387" max="389" width="7" style="10" customWidth="1"/>
    <col min="390" max="390" width="6" style="10" customWidth="1"/>
    <col min="391" max="399" width="7" style="10" customWidth="1"/>
    <col min="400" max="401" width="8" style="10" customWidth="1"/>
    <col min="402" max="402" width="7" style="10" customWidth="1"/>
    <col min="403" max="408" width="8" style="10" customWidth="1"/>
    <col min="409" max="409" width="7" style="10" customWidth="1"/>
    <col min="410" max="411" width="8" style="10" customWidth="1"/>
    <col min="412" max="412" width="7" style="10" customWidth="1"/>
    <col min="413" max="413" width="8" style="10" customWidth="1"/>
    <col min="414" max="414" width="7" style="10" customWidth="1"/>
    <col min="415" max="417" width="8" style="10" customWidth="1"/>
    <col min="418" max="418" width="7" style="10" customWidth="1"/>
    <col min="419" max="419" width="8" style="10" customWidth="1"/>
    <col min="420" max="421" width="7" style="10" customWidth="1"/>
    <col min="422" max="423" width="8" style="10" customWidth="1"/>
    <col min="424" max="424" width="7" style="10" customWidth="1"/>
    <col min="425" max="425" width="8" style="10" customWidth="1"/>
    <col min="426" max="426" width="6" style="10" customWidth="1"/>
    <col min="427" max="430" width="7" style="10" customWidth="1"/>
    <col min="431" max="431" width="8" style="10" customWidth="1"/>
    <col min="432" max="435" width="7" style="10" customWidth="1"/>
    <col min="436" max="436" width="6" style="10" customWidth="1"/>
    <col min="437" max="438" width="7" style="10" customWidth="1"/>
    <col min="439" max="439" width="6" style="10" customWidth="1"/>
    <col min="440" max="441" width="7" style="10" customWidth="1"/>
    <col min="442" max="442" width="8" style="10" customWidth="1"/>
    <col min="443" max="445" width="7" style="10" customWidth="1"/>
    <col min="446" max="446" width="8" style="10" customWidth="1"/>
    <col min="447" max="447" width="7" style="10" customWidth="1"/>
    <col min="448" max="448" width="8" style="10" customWidth="1"/>
    <col min="449" max="449" width="6" style="10" customWidth="1"/>
    <col min="450" max="456" width="7" style="10" customWidth="1"/>
    <col min="457" max="457" width="6" style="10" customWidth="1"/>
    <col min="458" max="458" width="8" style="10" customWidth="1"/>
    <col min="459" max="462" width="7" style="10" customWidth="1"/>
    <col min="463" max="463" width="8" style="10" customWidth="1"/>
    <col min="464" max="469" width="7" style="10" customWidth="1"/>
    <col min="470" max="471" width="8" style="10" customWidth="1"/>
    <col min="472" max="472" width="7" style="10" customWidth="1"/>
    <col min="473" max="473" width="6" style="10" customWidth="1"/>
    <col min="474" max="480" width="7" style="10" customWidth="1"/>
    <col min="481" max="481" width="8" style="10" customWidth="1"/>
    <col min="482" max="485" width="7" style="10" customWidth="1"/>
    <col min="486" max="486" width="6" style="10" customWidth="1"/>
    <col min="487" max="491" width="7" style="10" customWidth="1"/>
    <col min="492" max="492" width="6" style="10" customWidth="1"/>
    <col min="493" max="494" width="7" style="10" customWidth="1"/>
    <col min="495" max="495" width="8" style="10" customWidth="1"/>
    <col min="496" max="501" width="7" style="10" customWidth="1"/>
    <col min="502" max="502" width="8" style="10" customWidth="1"/>
    <col min="503" max="505" width="7" style="10" customWidth="1"/>
    <col min="506" max="506" width="6" style="10" customWidth="1"/>
    <col min="507" max="513" width="7" style="10" customWidth="1"/>
    <col min="514" max="514" width="8" style="10" customWidth="1"/>
    <col min="515" max="519" width="7" style="10" customWidth="1"/>
    <col min="520" max="520" width="6" style="10" customWidth="1"/>
    <col min="521" max="524" width="7" style="10" customWidth="1"/>
    <col min="525" max="525" width="6" style="10" customWidth="1"/>
    <col min="526" max="532" width="7" style="10" customWidth="1"/>
    <col min="533" max="533" width="6" style="10" customWidth="1"/>
    <col min="534" max="537" width="7" style="10" customWidth="1"/>
    <col min="538" max="538" width="6" style="10" customWidth="1"/>
    <col min="539" max="545" width="7" style="10" customWidth="1"/>
    <col min="546" max="548" width="8" style="10" customWidth="1"/>
    <col min="549" max="550" width="7" style="10" customWidth="1"/>
    <col min="551" max="573" width="8" style="10" customWidth="1"/>
    <col min="574" max="574" width="5" style="10" customWidth="1"/>
    <col min="575" max="575" width="7" style="10" customWidth="1"/>
    <col min="576" max="576" width="8" style="10" customWidth="1"/>
    <col min="577" max="577" width="5" style="10" customWidth="1"/>
    <col min="578" max="587" width="8" style="10" customWidth="1"/>
    <col min="588" max="588" width="7" style="10" customWidth="1"/>
    <col min="589" max="607" width="8" style="10" customWidth="1"/>
    <col min="608" max="609" width="7" style="10" customWidth="1"/>
    <col min="610" max="614" width="8" style="10" customWidth="1"/>
    <col min="615" max="615" width="7" style="10" customWidth="1"/>
    <col min="616" max="620" width="8" style="10" customWidth="1"/>
    <col min="621" max="621" width="7" style="10" customWidth="1"/>
    <col min="622" max="622" width="8" style="10" customWidth="1"/>
    <col min="623" max="623" width="7" style="10" customWidth="1"/>
    <col min="624" max="645" width="8" style="10" customWidth="1"/>
    <col min="646" max="646" width="7" style="10" customWidth="1"/>
    <col min="647" max="662" width="8" style="10" customWidth="1"/>
    <col min="663" max="664" width="7" style="10" customWidth="1"/>
    <col min="665" max="685" width="8" style="10" customWidth="1"/>
    <col min="686" max="686" width="7" style="10" customWidth="1"/>
    <col min="687" max="689" width="8" style="10" customWidth="1"/>
    <col min="690" max="692" width="7" style="10" customWidth="1"/>
    <col min="693" max="693" width="8" style="10" customWidth="1"/>
    <col min="694" max="694" width="7" style="10" customWidth="1"/>
    <col min="695" max="713" width="8" style="10" customWidth="1"/>
    <col min="714" max="714" width="7" style="10" customWidth="1"/>
    <col min="715" max="715" width="8" style="10" customWidth="1"/>
    <col min="716" max="716" width="6" style="10" customWidth="1"/>
    <col min="717" max="717" width="7" style="10" customWidth="1"/>
    <col min="718" max="726" width="8" style="10" customWidth="1"/>
    <col min="727" max="727" width="6" style="10" customWidth="1"/>
    <col min="728" max="729" width="8" style="10" customWidth="1"/>
    <col min="730" max="730" width="6" style="10" customWidth="1"/>
    <col min="731" max="733" width="8" style="10" customWidth="1"/>
    <col min="734" max="734" width="7" style="10" customWidth="1"/>
    <col min="735" max="738" width="8" style="10" customWidth="1"/>
    <col min="739" max="739" width="6" style="10" customWidth="1"/>
    <col min="740" max="749" width="8" style="10" customWidth="1"/>
    <col min="750" max="750" width="12.85546875" style="10" customWidth="1"/>
    <col min="751" max="753" width="7" style="10" customWidth="1"/>
    <col min="754" max="754" width="6" style="10" customWidth="1"/>
    <col min="755" max="761" width="7" style="10" customWidth="1"/>
    <col min="762" max="762" width="12" style="10" bestFit="1" customWidth="1"/>
    <col min="763" max="763" width="7" style="10" customWidth="1"/>
    <col min="764" max="765" width="8" style="10" customWidth="1"/>
    <col min="766" max="766" width="7" style="10" customWidth="1"/>
    <col min="767" max="772" width="8" style="10" customWidth="1"/>
    <col min="773" max="773" width="7" style="10" customWidth="1"/>
    <col min="774" max="775" width="8" style="10" customWidth="1"/>
    <col min="776" max="776" width="12" style="10" bestFit="1" customWidth="1"/>
    <col min="777" max="777" width="8" style="10" customWidth="1"/>
    <col min="778" max="778" width="12" style="10" bestFit="1" customWidth="1"/>
    <col min="779" max="781" width="8" style="10" customWidth="1"/>
    <col min="782" max="782" width="7" style="10" customWidth="1"/>
    <col min="783" max="783" width="8" style="10" customWidth="1"/>
    <col min="784" max="785" width="7" style="10" customWidth="1"/>
    <col min="786" max="787" width="8" style="10" customWidth="1"/>
    <col min="788" max="788" width="7" style="10" customWidth="1"/>
    <col min="789" max="789" width="8" style="10" customWidth="1"/>
    <col min="790" max="790" width="12" style="10" customWidth="1"/>
    <col min="791" max="791" width="12" style="10" bestFit="1" customWidth="1"/>
    <col min="792" max="794" width="7" style="10" customWidth="1"/>
    <col min="795" max="795" width="8" style="10" customWidth="1"/>
    <col min="796" max="798" width="12" style="10" bestFit="1" customWidth="1"/>
    <col min="799" max="799" width="7" style="10" customWidth="1"/>
    <col min="800" max="800" width="12" style="10" customWidth="1"/>
    <col min="801" max="801" width="12" style="10" bestFit="1" customWidth="1"/>
    <col min="802" max="802" width="7" style="10" customWidth="1"/>
    <col min="803" max="803" width="12" style="10" customWidth="1"/>
    <col min="804" max="805" width="7" style="10" customWidth="1"/>
    <col min="806" max="806" width="8" style="10" customWidth="1"/>
    <col min="807" max="807" width="12" style="10" customWidth="1"/>
    <col min="808" max="809" width="7" style="10" customWidth="1"/>
    <col min="810" max="810" width="8" style="10" customWidth="1"/>
    <col min="811" max="811" width="7" style="10" customWidth="1"/>
    <col min="812" max="812" width="8" style="10" customWidth="1"/>
    <col min="813" max="814" width="12" style="10" bestFit="1" customWidth="1"/>
    <col min="815" max="817" width="7" style="10" customWidth="1"/>
    <col min="818" max="818" width="12" style="10" customWidth="1"/>
    <col min="819" max="820" width="7" style="10" customWidth="1"/>
    <col min="821" max="821" width="6" style="10" customWidth="1"/>
    <col min="822" max="822" width="8" style="10" customWidth="1"/>
    <col min="823" max="824" width="7" style="10" customWidth="1"/>
    <col min="825" max="825" width="12" style="10" bestFit="1" customWidth="1"/>
    <col min="826" max="826" width="7" style="10" customWidth="1"/>
    <col min="827" max="827" width="8" style="10" customWidth="1"/>
    <col min="828" max="829" width="12" style="10" bestFit="1" customWidth="1"/>
    <col min="830" max="830" width="7" style="10" customWidth="1"/>
    <col min="831" max="831" width="12" style="10" bestFit="1" customWidth="1"/>
    <col min="832" max="832" width="12" style="10" customWidth="1"/>
    <col min="833" max="833" width="7" style="10" customWidth="1"/>
    <col min="834" max="835" width="8" style="10" customWidth="1"/>
    <col min="836" max="838" width="12" style="10" customWidth="1"/>
    <col min="839" max="840" width="7" style="10" customWidth="1"/>
    <col min="841" max="841" width="11" style="10" customWidth="1"/>
    <col min="842" max="842" width="7" style="10" customWidth="1"/>
    <col min="843" max="844" width="12" style="10" customWidth="1"/>
    <col min="845" max="845" width="8" style="10" customWidth="1"/>
    <col min="846" max="846" width="7" style="10" customWidth="1"/>
    <col min="847" max="847" width="12" style="10" customWidth="1"/>
    <col min="848" max="848" width="7" style="10" customWidth="1"/>
    <col min="849" max="850" width="12" style="10" customWidth="1"/>
    <col min="851" max="854" width="7" style="10" customWidth="1"/>
    <col min="855" max="856" width="12" style="10" customWidth="1"/>
    <col min="857" max="858" width="7" style="10" customWidth="1"/>
    <col min="859" max="859" width="8" style="10" customWidth="1"/>
    <col min="860" max="861" width="7" style="10" customWidth="1"/>
    <col min="862" max="862" width="12" style="10" customWidth="1"/>
    <col min="863" max="865" width="7" style="10" customWidth="1"/>
    <col min="866" max="866" width="8" style="10" customWidth="1"/>
    <col min="867" max="868" width="7" style="10" customWidth="1"/>
    <col min="869" max="870" width="12" style="10" customWidth="1"/>
    <col min="871" max="871" width="11" style="10" customWidth="1"/>
    <col min="872" max="873" width="12" style="10" customWidth="1"/>
    <col min="874" max="874" width="7" style="10" customWidth="1"/>
    <col min="875" max="875" width="12" style="10" customWidth="1"/>
    <col min="876" max="876" width="7" style="10" customWidth="1"/>
    <col min="877" max="877" width="12" style="10" customWidth="1"/>
    <col min="878" max="878" width="8" style="10" customWidth="1"/>
    <col min="879" max="880" width="7" style="10" customWidth="1"/>
    <col min="881" max="881" width="12" style="10" customWidth="1"/>
    <col min="882" max="883" width="7" style="10" customWidth="1"/>
    <col min="884" max="884" width="12" style="10" customWidth="1"/>
    <col min="885" max="886" width="7" style="10" customWidth="1"/>
    <col min="887" max="887" width="12" style="10" customWidth="1"/>
    <col min="888" max="888" width="7" style="10" customWidth="1"/>
    <col min="889" max="889" width="6" style="10" customWidth="1"/>
    <col min="890" max="895" width="7" style="10" customWidth="1"/>
    <col min="896" max="897" width="12" style="10" customWidth="1"/>
    <col min="898" max="901" width="7" style="10" customWidth="1"/>
    <col min="902" max="904" width="12" style="10" customWidth="1"/>
    <col min="905" max="905" width="11" style="10" customWidth="1"/>
    <col min="906" max="909" width="7" style="10" customWidth="1"/>
    <col min="910" max="913" width="12" style="10" customWidth="1"/>
    <col min="914" max="914" width="7" style="10" customWidth="1"/>
    <col min="915" max="916" width="8" style="10" customWidth="1"/>
    <col min="917" max="917" width="12" style="10" customWidth="1"/>
    <col min="918" max="922" width="8" style="10" customWidth="1"/>
    <col min="923" max="923" width="12" style="10" customWidth="1"/>
    <col min="924" max="926" width="8" style="10" customWidth="1"/>
    <col min="927" max="927" width="12" style="10" customWidth="1"/>
    <col min="928" max="929" width="8" style="10" customWidth="1"/>
    <col min="930" max="932" width="12" style="10" customWidth="1"/>
    <col min="933" max="933" width="8" style="10" customWidth="1"/>
    <col min="934" max="934" width="12" style="10" customWidth="1"/>
    <col min="935" max="935" width="10" style="10" customWidth="1"/>
    <col min="936" max="937" width="8" style="10" customWidth="1"/>
    <col min="938" max="938" width="5" style="10" customWidth="1"/>
    <col min="939" max="939" width="7" style="10" customWidth="1"/>
    <col min="940" max="940" width="8" style="10" customWidth="1"/>
    <col min="941" max="941" width="5" style="10" customWidth="1"/>
    <col min="942" max="944" width="12" style="10" customWidth="1"/>
    <col min="945" max="947" width="8" style="10" customWidth="1"/>
    <col min="948" max="948" width="12" style="10" customWidth="1"/>
    <col min="949" max="950" width="8" style="10" customWidth="1"/>
    <col min="951" max="951" width="12" style="10" customWidth="1"/>
    <col min="952" max="952" width="7" style="10" customWidth="1"/>
    <col min="953" max="953" width="12" style="10" customWidth="1"/>
    <col min="954" max="954" width="8" style="10" customWidth="1"/>
    <col min="955" max="957" width="12" style="10" customWidth="1"/>
    <col min="958" max="958" width="8" style="10" customWidth="1"/>
    <col min="959" max="960" width="12" style="10" customWidth="1"/>
    <col min="961" max="971" width="8" style="10" customWidth="1"/>
    <col min="972" max="972" width="12" style="10" customWidth="1"/>
    <col min="973" max="973" width="7" style="10" customWidth="1"/>
    <col min="974" max="977" width="8" style="10" customWidth="1"/>
    <col min="978" max="979" width="12" style="10" customWidth="1"/>
    <col min="980" max="980" width="8" style="10" customWidth="1"/>
    <col min="981" max="981" width="12" style="10" customWidth="1"/>
    <col min="982" max="982" width="11" style="10" customWidth="1"/>
    <col min="983" max="984" width="8" style="10" customWidth="1"/>
    <col min="985" max="986" width="12" style="10" customWidth="1"/>
    <col min="987" max="987" width="7" style="10" customWidth="1"/>
    <col min="988" max="988" width="11" style="10" customWidth="1"/>
    <col min="989" max="989" width="8" style="10" customWidth="1"/>
    <col min="990" max="990" width="11" style="10" customWidth="1"/>
    <col min="991" max="993" width="12" style="10" customWidth="1"/>
    <col min="994" max="998" width="8" style="10" customWidth="1"/>
    <col min="999" max="999" width="12" style="10" customWidth="1"/>
    <col min="1000" max="1000" width="8" style="10" customWidth="1"/>
    <col min="1001" max="1002" width="12" style="10" customWidth="1"/>
    <col min="1003" max="1003" width="8" style="10" customWidth="1"/>
    <col min="1004" max="1004" width="12" style="10" customWidth="1"/>
    <col min="1005" max="1005" width="8" style="10" customWidth="1"/>
    <col min="1006" max="1006" width="12" style="10" customWidth="1"/>
    <col min="1007" max="1007" width="8" style="10" customWidth="1"/>
    <col min="1008" max="1008" width="12" style="10" customWidth="1"/>
    <col min="1009" max="1009" width="8" style="10" customWidth="1"/>
    <col min="1010" max="1011" width="12" style="10" customWidth="1"/>
    <col min="1012" max="1013" width="8" style="10" customWidth="1"/>
    <col min="1014" max="1014" width="12" style="10" customWidth="1"/>
    <col min="1015" max="1017" width="8" style="10" customWidth="1"/>
    <col min="1018" max="1018" width="12" style="10" customWidth="1"/>
    <col min="1019" max="1019" width="8" style="10" customWidth="1"/>
    <col min="1020" max="1020" width="11" style="10" customWidth="1"/>
    <col min="1021" max="1021" width="12" style="10" customWidth="1"/>
    <col min="1022" max="1025" width="8" style="10" customWidth="1"/>
    <col min="1026" max="1026" width="11" style="10" customWidth="1"/>
    <col min="1027" max="1028" width="12" style="10" customWidth="1"/>
    <col min="1029" max="1029" width="8" style="10" customWidth="1"/>
    <col min="1030" max="1030" width="12" style="10" customWidth="1"/>
    <col min="1031" max="1031" width="12" style="10" bestFit="1" customWidth="1"/>
    <col min="1032" max="1032" width="12" style="10" customWidth="1"/>
    <col min="1033" max="1033" width="8" style="10" customWidth="1"/>
    <col min="1034" max="1034" width="12" style="10" customWidth="1"/>
    <col min="1035" max="1035" width="12" style="10" bestFit="1" customWidth="1"/>
    <col min="1036" max="1038" width="8" style="10" customWidth="1"/>
    <col min="1039" max="1039" width="12" style="10" customWidth="1"/>
    <col min="1040" max="1040" width="11" style="10" customWidth="1"/>
    <col min="1041" max="1041" width="8" style="10" customWidth="1"/>
    <col min="1042" max="1042" width="12" style="10" customWidth="1"/>
    <col min="1043" max="1043" width="8" style="10" customWidth="1"/>
    <col min="1044" max="1044" width="12" style="10" customWidth="1"/>
    <col min="1045" max="1045" width="12" style="10" bestFit="1" customWidth="1"/>
    <col min="1046" max="1047" width="12" style="10" customWidth="1"/>
    <col min="1048" max="1048" width="8" style="10" customWidth="1"/>
    <col min="1049" max="1049" width="12" style="10" customWidth="1"/>
    <col min="1050" max="1050" width="7" style="10" customWidth="1"/>
    <col min="1051" max="1051" width="12" style="10" bestFit="1" customWidth="1"/>
    <col min="1052" max="1054" width="12" style="10" customWidth="1"/>
    <col min="1055" max="1056" width="7" style="10" customWidth="1"/>
    <col min="1057" max="1058" width="12" style="10" customWidth="1"/>
    <col min="1059" max="1061" width="8" style="10" customWidth="1"/>
    <col min="1062" max="1062" width="10" style="10" customWidth="1"/>
    <col min="1063" max="1063" width="8" style="10" customWidth="1"/>
    <col min="1064" max="1064" width="12" style="10" bestFit="1" customWidth="1"/>
    <col min="1065" max="1065" width="8" style="10" customWidth="1"/>
    <col min="1066" max="1067" width="12" style="10" customWidth="1"/>
    <col min="1068" max="1068" width="11" style="10" customWidth="1"/>
    <col min="1069" max="1070" width="8" style="10" customWidth="1"/>
    <col min="1071" max="1071" width="12" style="10" customWidth="1"/>
    <col min="1072" max="1072" width="8" style="10" customWidth="1"/>
    <col min="1073" max="1073" width="12" style="10" customWidth="1"/>
    <col min="1074" max="1074" width="12" style="10" bestFit="1" customWidth="1"/>
    <col min="1075" max="1077" width="8" style="10" customWidth="1"/>
    <col min="1078" max="1078" width="11" style="10" customWidth="1"/>
    <col min="1079" max="1080" width="12" style="10" customWidth="1"/>
    <col min="1081" max="1081" width="7" style="10" customWidth="1"/>
    <col min="1082" max="1082" width="8" style="10" customWidth="1"/>
    <col min="1083" max="1083" width="12" style="10" bestFit="1" customWidth="1"/>
    <col min="1084" max="1084" width="12" style="10" customWidth="1"/>
    <col min="1085" max="1085" width="8" style="10" customWidth="1"/>
    <col min="1086" max="1086" width="12" style="10" bestFit="1" customWidth="1"/>
    <col min="1087" max="1087" width="12" style="10" customWidth="1"/>
    <col min="1088" max="1088" width="12" style="10" bestFit="1" customWidth="1"/>
    <col min="1089" max="1089" width="8" style="10" customWidth="1"/>
    <col min="1090" max="1090" width="11" style="10" customWidth="1"/>
    <col min="1091" max="1091" width="5" style="10" customWidth="1"/>
    <col min="1092" max="1094" width="12" style="10" bestFit="1" customWidth="1"/>
    <col min="1095" max="1096" width="12" style="10" customWidth="1"/>
    <col min="1097" max="1097" width="11" style="10" customWidth="1"/>
    <col min="1098" max="1098" width="7" style="10" customWidth="1"/>
    <col min="1099" max="1100" width="12" style="10" customWidth="1"/>
    <col min="1101" max="1101" width="12" style="10" bestFit="1" customWidth="1"/>
    <col min="1102" max="1102" width="8" style="10" customWidth="1"/>
    <col min="1103" max="1103" width="12" style="10" bestFit="1" customWidth="1"/>
    <col min="1104" max="1104" width="8" style="10" customWidth="1"/>
    <col min="1105" max="1105" width="12" style="10" bestFit="1" customWidth="1"/>
    <col min="1106" max="1107" width="12" style="10" customWidth="1"/>
    <col min="1108" max="1111" width="12" style="10" bestFit="1" customWidth="1"/>
    <col min="1112" max="1113" width="8" style="10" customWidth="1"/>
    <col min="1114" max="1114" width="31" style="10" bestFit="1" customWidth="1"/>
    <col min="1115" max="1115" width="33.140625" style="10" bestFit="1" customWidth="1"/>
    <col min="1116" max="1116" width="18" style="10" bestFit="1" customWidth="1"/>
    <col min="1117" max="16384" width="10.7109375" style="10"/>
  </cols>
  <sheetData>
    <row r="1" spans="1:41" s="29" customFormat="1" ht="45" x14ac:dyDescent="0.25">
      <c r="A1" s="27" t="s">
        <v>0</v>
      </c>
      <c r="B1" s="27" t="s">
        <v>1</v>
      </c>
      <c r="C1" s="27" t="s">
        <v>2</v>
      </c>
      <c r="D1" s="27" t="s">
        <v>3</v>
      </c>
      <c r="E1" s="28" t="s">
        <v>4</v>
      </c>
      <c r="F1" s="28" t="s">
        <v>5</v>
      </c>
      <c r="G1" s="27" t="s">
        <v>6</v>
      </c>
      <c r="H1" s="27" t="s">
        <v>7</v>
      </c>
      <c r="I1" s="27" t="s">
        <v>8</v>
      </c>
      <c r="J1" s="27" t="s">
        <v>9</v>
      </c>
      <c r="K1" s="27" t="s">
        <v>10</v>
      </c>
      <c r="L1" s="27" t="s">
        <v>11</v>
      </c>
      <c r="M1" s="27" t="s">
        <v>12</v>
      </c>
      <c r="N1" s="27" t="s">
        <v>13</v>
      </c>
      <c r="O1" s="27" t="s">
        <v>14</v>
      </c>
      <c r="P1" s="27" t="s">
        <v>15</v>
      </c>
      <c r="Q1" s="27" t="s">
        <v>16</v>
      </c>
      <c r="R1" s="27" t="s">
        <v>17</v>
      </c>
      <c r="S1" s="27" t="s">
        <v>18</v>
      </c>
      <c r="T1" s="29" t="s">
        <v>19</v>
      </c>
      <c r="U1" s="29" t="s">
        <v>20</v>
      </c>
      <c r="V1" s="29" t="s">
        <v>21</v>
      </c>
      <c r="W1" s="29" t="s">
        <v>22</v>
      </c>
    </row>
    <row r="2" spans="1:41" s="7" customFormat="1" x14ac:dyDescent="0.25">
      <c r="A2" s="1">
        <v>9001</v>
      </c>
      <c r="B2" s="1" t="s">
        <v>23</v>
      </c>
      <c r="C2" s="1" t="s">
        <v>24</v>
      </c>
      <c r="D2" s="2">
        <v>43657</v>
      </c>
      <c r="E2" s="3">
        <v>1</v>
      </c>
      <c r="F2" s="3">
        <v>18</v>
      </c>
      <c r="G2" s="3">
        <v>192</v>
      </c>
      <c r="H2" s="3">
        <v>344.2</v>
      </c>
      <c r="I2" s="1">
        <v>2</v>
      </c>
      <c r="J2" s="30">
        <v>74.205999999999989</v>
      </c>
      <c r="K2" s="1">
        <v>0.316</v>
      </c>
      <c r="L2" s="1">
        <v>9.3999999999999945E-2</v>
      </c>
      <c r="M2" s="1">
        <v>0.41</v>
      </c>
      <c r="N2" s="1">
        <v>0</v>
      </c>
      <c r="O2" s="1">
        <v>0</v>
      </c>
      <c r="P2" s="1">
        <v>0</v>
      </c>
      <c r="Q2" s="1">
        <v>0</v>
      </c>
      <c r="R2" s="1">
        <v>0</v>
      </c>
      <c r="S2" s="5">
        <v>0</v>
      </c>
      <c r="T2" s="6">
        <f>AVERAGE(M2:M4)</f>
        <v>0.35600000000000004</v>
      </c>
      <c r="U2" s="33">
        <f>STDEV(M2:M4)</f>
        <v>4.9112116631234388E-2</v>
      </c>
      <c r="V2" s="33">
        <f>T2+1.5*U2</f>
        <v>0.42966817494685161</v>
      </c>
      <c r="W2" s="33">
        <f>T2-1.5*U2</f>
        <v>0.28233182505314847</v>
      </c>
      <c r="AH2" s="34"/>
      <c r="AI2" s="34"/>
      <c r="AJ2" s="34"/>
      <c r="AK2" s="34"/>
      <c r="AL2" s="34"/>
      <c r="AM2" s="34"/>
      <c r="AN2" s="34"/>
      <c r="AO2" s="34"/>
    </row>
    <row r="3" spans="1:41" s="7" customFormat="1" x14ac:dyDescent="0.25">
      <c r="A3" s="1">
        <v>9008</v>
      </c>
      <c r="B3" s="1" t="s">
        <v>23</v>
      </c>
      <c r="C3" s="1" t="s">
        <v>24</v>
      </c>
      <c r="D3" s="2">
        <v>43657</v>
      </c>
      <c r="E3" s="3">
        <v>1</v>
      </c>
      <c r="F3" s="3">
        <v>18</v>
      </c>
      <c r="G3" s="3">
        <v>192</v>
      </c>
      <c r="H3" s="3">
        <v>344.2</v>
      </c>
      <c r="I3" s="1">
        <v>3</v>
      </c>
      <c r="J3" s="30">
        <v>55.83</v>
      </c>
      <c r="K3" s="1">
        <v>0.27</v>
      </c>
      <c r="L3" s="1">
        <v>7.3999999999999982E-2</v>
      </c>
      <c r="M3" s="1">
        <v>0.34399999999999997</v>
      </c>
      <c r="N3" s="1">
        <v>0</v>
      </c>
      <c r="O3" s="1">
        <v>0</v>
      </c>
      <c r="P3" s="1">
        <v>0</v>
      </c>
      <c r="Q3" s="1">
        <v>0</v>
      </c>
      <c r="R3" s="1">
        <v>0</v>
      </c>
      <c r="S3" s="5">
        <v>0</v>
      </c>
      <c r="U3" s="34"/>
      <c r="V3" s="34"/>
      <c r="W3" s="34"/>
      <c r="AH3" s="35"/>
      <c r="AI3" s="35"/>
      <c r="AJ3" s="35"/>
      <c r="AK3" s="35"/>
      <c r="AL3" s="35"/>
      <c r="AM3" s="35"/>
      <c r="AN3" s="35"/>
      <c r="AO3" s="35"/>
    </row>
    <row r="4" spans="1:41" s="7" customFormat="1" x14ac:dyDescent="0.25">
      <c r="A4" s="1">
        <v>9010</v>
      </c>
      <c r="B4" s="1" t="s">
        <v>23</v>
      </c>
      <c r="C4" s="1" t="s">
        <v>24</v>
      </c>
      <c r="D4" s="2">
        <v>43657</v>
      </c>
      <c r="E4" s="3">
        <v>1</v>
      </c>
      <c r="F4" s="3">
        <v>18</v>
      </c>
      <c r="G4" s="3">
        <v>192</v>
      </c>
      <c r="H4" s="3">
        <v>344.2</v>
      </c>
      <c r="I4" s="1">
        <v>3</v>
      </c>
      <c r="J4" s="30">
        <v>54.525999999999996</v>
      </c>
      <c r="K4" s="1">
        <v>0.248</v>
      </c>
      <c r="L4" s="1">
        <v>6.6000000000000017E-2</v>
      </c>
      <c r="M4" s="1">
        <v>0.314</v>
      </c>
      <c r="N4" s="1">
        <v>0</v>
      </c>
      <c r="O4" s="1">
        <v>0</v>
      </c>
      <c r="P4" s="1">
        <v>0</v>
      </c>
      <c r="Q4" s="1">
        <v>0</v>
      </c>
      <c r="R4" s="1">
        <v>0</v>
      </c>
      <c r="S4" s="5">
        <v>0</v>
      </c>
      <c r="U4" s="34"/>
      <c r="V4" s="34"/>
      <c r="W4" s="34"/>
      <c r="AH4" s="35"/>
      <c r="AI4" s="35"/>
      <c r="AJ4" s="35"/>
      <c r="AK4" s="35"/>
      <c r="AL4" s="35"/>
      <c r="AM4" s="35"/>
      <c r="AN4" s="35"/>
      <c r="AO4" s="35"/>
    </row>
    <row r="5" spans="1:41" s="7" customFormat="1" x14ac:dyDescent="0.25">
      <c r="A5" s="1">
        <v>9002</v>
      </c>
      <c r="B5" s="1" t="s">
        <v>28</v>
      </c>
      <c r="C5" s="1" t="s">
        <v>24</v>
      </c>
      <c r="D5" s="2">
        <v>43657</v>
      </c>
      <c r="E5" s="3">
        <v>1</v>
      </c>
      <c r="F5" s="3">
        <v>18</v>
      </c>
      <c r="G5" s="3">
        <v>192</v>
      </c>
      <c r="H5" s="3">
        <v>344.2</v>
      </c>
      <c r="I5" s="1">
        <v>3</v>
      </c>
      <c r="J5" s="30">
        <v>78.244</v>
      </c>
      <c r="K5" s="1">
        <v>0.316</v>
      </c>
      <c r="L5" s="1">
        <v>7.3999999999999982E-2</v>
      </c>
      <c r="M5" s="1">
        <v>0.39</v>
      </c>
      <c r="N5" s="1">
        <v>0</v>
      </c>
      <c r="O5" s="1">
        <v>0</v>
      </c>
      <c r="P5" s="1">
        <v>0</v>
      </c>
      <c r="Q5" s="1">
        <v>0</v>
      </c>
      <c r="R5" s="1">
        <v>0</v>
      </c>
      <c r="S5" s="5">
        <v>0</v>
      </c>
      <c r="T5" s="6">
        <f>AVERAGE(M5:M7)</f>
        <v>0.44066666666666671</v>
      </c>
      <c r="U5" s="33">
        <f>STDEV(M5:M7)</f>
        <v>7.1143048383755014E-2</v>
      </c>
      <c r="V5" s="33">
        <f>T5+1.5*U5</f>
        <v>0.5473812392422992</v>
      </c>
      <c r="W5" s="33">
        <f>T5-1.5*U5</f>
        <v>0.33395209409103421</v>
      </c>
      <c r="AH5" s="35"/>
      <c r="AI5" s="35"/>
      <c r="AJ5" s="35"/>
      <c r="AK5" s="35"/>
      <c r="AL5" s="35"/>
      <c r="AM5" s="35"/>
      <c r="AN5" s="35"/>
      <c r="AO5" s="35"/>
    </row>
    <row r="6" spans="1:41" s="7" customFormat="1" x14ac:dyDescent="0.25">
      <c r="A6" s="1">
        <v>9007</v>
      </c>
      <c r="B6" s="1" t="s">
        <v>28</v>
      </c>
      <c r="C6" s="1" t="s">
        <v>24</v>
      </c>
      <c r="D6" s="2">
        <v>43657</v>
      </c>
      <c r="E6" s="3">
        <v>1</v>
      </c>
      <c r="F6" s="3">
        <v>18</v>
      </c>
      <c r="G6" s="3">
        <v>192</v>
      </c>
      <c r="H6" s="3">
        <v>344.2</v>
      </c>
      <c r="I6" s="1">
        <v>3</v>
      </c>
      <c r="J6" s="30">
        <v>90.116</v>
      </c>
      <c r="K6" s="1">
        <v>0.4</v>
      </c>
      <c r="L6" s="1">
        <v>0.12199999999999997</v>
      </c>
      <c r="M6" s="1">
        <v>0.52200000000000002</v>
      </c>
      <c r="N6" s="1">
        <v>0</v>
      </c>
      <c r="O6" s="1">
        <v>0</v>
      </c>
      <c r="P6" s="1">
        <v>0</v>
      </c>
      <c r="Q6" s="1">
        <v>0</v>
      </c>
      <c r="R6" s="1">
        <v>0</v>
      </c>
      <c r="S6" s="5">
        <v>0</v>
      </c>
      <c r="U6" s="34"/>
      <c r="V6" s="34"/>
      <c r="W6" s="34"/>
      <c r="AH6" s="35"/>
      <c r="AI6" s="35"/>
      <c r="AJ6" s="35"/>
      <c r="AK6" s="35"/>
      <c r="AL6" s="35"/>
      <c r="AM6" s="35"/>
      <c r="AN6" s="35"/>
      <c r="AO6" s="35"/>
    </row>
    <row r="7" spans="1:41" s="7" customFormat="1" x14ac:dyDescent="0.25">
      <c r="A7" s="1">
        <v>9012</v>
      </c>
      <c r="B7" s="1" t="s">
        <v>28</v>
      </c>
      <c r="C7" s="1" t="s">
        <v>24</v>
      </c>
      <c r="D7" s="2">
        <v>43657</v>
      </c>
      <c r="E7" s="3">
        <v>1</v>
      </c>
      <c r="F7" s="3">
        <v>18</v>
      </c>
      <c r="G7" s="3">
        <v>192</v>
      </c>
      <c r="H7" s="3">
        <v>344.2</v>
      </c>
      <c r="I7" s="1">
        <v>3</v>
      </c>
      <c r="J7" s="30">
        <v>77.182000000000002</v>
      </c>
      <c r="K7" s="1">
        <v>0.32599999999999996</v>
      </c>
      <c r="L7" s="1">
        <v>8.3999999999999991E-2</v>
      </c>
      <c r="M7" s="1">
        <v>0.41</v>
      </c>
      <c r="N7" s="1">
        <v>0</v>
      </c>
      <c r="O7" s="1">
        <v>0</v>
      </c>
      <c r="P7" s="1">
        <v>0</v>
      </c>
      <c r="Q7" s="1">
        <v>0</v>
      </c>
      <c r="R7" s="1">
        <v>0</v>
      </c>
      <c r="S7" s="5">
        <v>0</v>
      </c>
      <c r="U7" s="34"/>
      <c r="V7" s="34"/>
      <c r="W7" s="34"/>
      <c r="AH7" s="35"/>
      <c r="AI7" s="35"/>
      <c r="AJ7" s="35"/>
      <c r="AK7" s="35"/>
      <c r="AL7" s="35"/>
      <c r="AM7" s="35"/>
      <c r="AN7" s="35"/>
      <c r="AO7" s="35"/>
    </row>
    <row r="8" spans="1:41" s="7" customFormat="1" x14ac:dyDescent="0.25">
      <c r="A8" s="1">
        <v>9003</v>
      </c>
      <c r="B8" s="1" t="s">
        <v>29</v>
      </c>
      <c r="C8" s="1" t="s">
        <v>24</v>
      </c>
      <c r="D8" s="2">
        <v>43657</v>
      </c>
      <c r="E8" s="3">
        <v>1</v>
      </c>
      <c r="F8" s="3">
        <v>18</v>
      </c>
      <c r="G8" s="3">
        <v>192</v>
      </c>
      <c r="H8" s="3">
        <v>344.2</v>
      </c>
      <c r="I8" s="1">
        <v>2</v>
      </c>
      <c r="J8" s="30">
        <v>55.414000000000001</v>
      </c>
      <c r="K8" s="1">
        <v>0.23799999999999999</v>
      </c>
      <c r="L8" s="1">
        <v>5.6000000000000008E-2</v>
      </c>
      <c r="M8" s="1">
        <v>0.29399999999999998</v>
      </c>
      <c r="N8" s="1">
        <v>0</v>
      </c>
      <c r="O8" s="1">
        <v>0</v>
      </c>
      <c r="P8" s="1">
        <v>0</v>
      </c>
      <c r="Q8" s="1">
        <v>0</v>
      </c>
      <c r="R8" s="1">
        <v>0</v>
      </c>
      <c r="S8" s="5">
        <v>0</v>
      </c>
      <c r="T8" s="6">
        <f t="shared" ref="T8" si="0">AVERAGE(M8:M10)</f>
        <v>0.29733333333333328</v>
      </c>
      <c r="U8" s="33">
        <f t="shared" ref="U8" si="1">STDEV(M8:M10)</f>
        <v>1.7243356208503431E-2</v>
      </c>
      <c r="V8" s="33">
        <f t="shared" ref="V8" si="2">T8+1.5*U8</f>
        <v>0.32319836764608845</v>
      </c>
      <c r="W8" s="33">
        <f t="shared" ref="W8" si="3">T8-1.5*U8</f>
        <v>0.27146829902057812</v>
      </c>
      <c r="AH8" s="35"/>
      <c r="AI8" s="35"/>
      <c r="AJ8" s="35"/>
      <c r="AK8" s="35"/>
      <c r="AL8" s="35"/>
      <c r="AM8" s="35"/>
      <c r="AN8" s="35"/>
      <c r="AO8" s="35"/>
    </row>
    <row r="9" spans="1:41" s="7" customFormat="1" x14ac:dyDescent="0.25">
      <c r="A9" s="1">
        <v>9006</v>
      </c>
      <c r="B9" s="1" t="s">
        <v>29</v>
      </c>
      <c r="C9" s="1" t="s">
        <v>24</v>
      </c>
      <c r="D9" s="2">
        <v>43657</v>
      </c>
      <c r="E9" s="3">
        <v>1</v>
      </c>
      <c r="F9" s="3">
        <v>18</v>
      </c>
      <c r="G9" s="3">
        <v>192</v>
      </c>
      <c r="H9" s="3">
        <v>344.2</v>
      </c>
      <c r="I9" s="1">
        <v>3</v>
      </c>
      <c r="J9" s="30">
        <v>54.353999999999999</v>
      </c>
      <c r="K9" s="1">
        <v>0.25</v>
      </c>
      <c r="L9" s="1">
        <v>6.6000000000000017E-2</v>
      </c>
      <c r="M9" s="1">
        <v>0.316</v>
      </c>
      <c r="N9" s="1">
        <v>0</v>
      </c>
      <c r="O9" s="1">
        <v>0</v>
      </c>
      <c r="P9" s="1">
        <v>0</v>
      </c>
      <c r="Q9" s="1">
        <v>0</v>
      </c>
      <c r="R9" s="1">
        <v>0</v>
      </c>
      <c r="S9" s="5">
        <v>0</v>
      </c>
      <c r="U9" s="34"/>
      <c r="V9" s="34"/>
      <c r="W9" s="34"/>
      <c r="AH9" s="35"/>
      <c r="AI9" s="35"/>
      <c r="AJ9" s="35"/>
      <c r="AK9" s="35"/>
      <c r="AL9" s="35"/>
      <c r="AM9" s="35"/>
      <c r="AN9" s="35"/>
      <c r="AO9" s="35"/>
    </row>
    <row r="10" spans="1:41" s="7" customFormat="1" x14ac:dyDescent="0.25">
      <c r="A10" s="1">
        <v>9009</v>
      </c>
      <c r="B10" s="1" t="s">
        <v>29</v>
      </c>
      <c r="C10" s="1" t="s">
        <v>24</v>
      </c>
      <c r="D10" s="2">
        <v>43657</v>
      </c>
      <c r="E10" s="3">
        <v>1</v>
      </c>
      <c r="F10" s="3">
        <v>18</v>
      </c>
      <c r="G10" s="3">
        <v>192</v>
      </c>
      <c r="H10" s="3">
        <v>344.2</v>
      </c>
      <c r="I10" s="1">
        <v>2</v>
      </c>
      <c r="J10" s="30">
        <v>43.742000000000004</v>
      </c>
      <c r="K10" s="1">
        <v>0.23799999999999999</v>
      </c>
      <c r="L10" s="1">
        <v>4.3999999999999997E-2</v>
      </c>
      <c r="M10" s="1">
        <v>0.28199999999999997</v>
      </c>
      <c r="N10" s="1">
        <v>0</v>
      </c>
      <c r="O10" s="1">
        <v>0</v>
      </c>
      <c r="P10" s="1">
        <v>0</v>
      </c>
      <c r="Q10" s="1">
        <v>0</v>
      </c>
      <c r="R10" s="1">
        <v>0</v>
      </c>
      <c r="S10" s="5">
        <v>0</v>
      </c>
      <c r="U10" s="34"/>
      <c r="V10" s="34"/>
      <c r="W10" s="34"/>
      <c r="AH10" s="35"/>
      <c r="AI10" s="35"/>
      <c r="AJ10" s="35"/>
      <c r="AK10" s="35"/>
      <c r="AL10" s="35"/>
      <c r="AM10" s="35"/>
      <c r="AN10" s="35"/>
      <c r="AO10" s="35"/>
    </row>
    <row r="11" spans="1:41" s="7" customFormat="1" x14ac:dyDescent="0.25">
      <c r="A11" s="1">
        <v>9004</v>
      </c>
      <c r="B11" s="1" t="s">
        <v>30</v>
      </c>
      <c r="C11" s="1" t="s">
        <v>24</v>
      </c>
      <c r="D11" s="2">
        <v>43657</v>
      </c>
      <c r="E11" s="3">
        <v>1</v>
      </c>
      <c r="F11" s="3">
        <v>18</v>
      </c>
      <c r="G11" s="3">
        <v>192</v>
      </c>
      <c r="H11" s="3">
        <v>344.2</v>
      </c>
      <c r="I11" s="1">
        <v>3</v>
      </c>
      <c r="J11" s="30">
        <v>73.353999999999999</v>
      </c>
      <c r="K11" s="1">
        <v>0.29599999999999999</v>
      </c>
      <c r="L11" s="1">
        <v>6.6000000000000017E-2</v>
      </c>
      <c r="M11" s="1">
        <v>0.36199999999999999</v>
      </c>
      <c r="N11" s="1">
        <v>0</v>
      </c>
      <c r="O11" s="1">
        <v>0</v>
      </c>
      <c r="P11" s="1">
        <v>0</v>
      </c>
      <c r="Q11" s="1">
        <v>0</v>
      </c>
      <c r="R11" s="1">
        <v>0</v>
      </c>
      <c r="S11" s="5">
        <v>0</v>
      </c>
      <c r="T11" s="6">
        <f t="shared" ref="T11" si="4">AVERAGE(M11:M13)</f>
        <v>0.34466666666666662</v>
      </c>
      <c r="U11" s="33">
        <f t="shared" ref="U11" si="5">STDEV(M11:M13)</f>
        <v>2.5006665778014726E-2</v>
      </c>
      <c r="V11" s="33">
        <f t="shared" ref="V11" si="6">T11+1.5*U11</f>
        <v>0.38217666533368871</v>
      </c>
      <c r="W11" s="33">
        <f t="shared" ref="W11" si="7">T11-1.5*U11</f>
        <v>0.30715666799964453</v>
      </c>
      <c r="AH11" s="35"/>
      <c r="AI11" s="35"/>
      <c r="AJ11" s="35"/>
      <c r="AK11" s="35"/>
      <c r="AL11" s="35"/>
      <c r="AM11" s="35"/>
      <c r="AN11" s="35"/>
      <c r="AO11" s="35"/>
    </row>
    <row r="12" spans="1:41" s="7" customFormat="1" x14ac:dyDescent="0.25">
      <c r="A12" s="1">
        <v>9005</v>
      </c>
      <c r="B12" s="1" t="s">
        <v>30</v>
      </c>
      <c r="C12" s="1" t="s">
        <v>24</v>
      </c>
      <c r="D12" s="2">
        <v>43657</v>
      </c>
      <c r="E12" s="3">
        <v>1</v>
      </c>
      <c r="F12" s="3">
        <v>18</v>
      </c>
      <c r="G12" s="3">
        <v>192</v>
      </c>
      <c r="H12" s="3">
        <v>344.2</v>
      </c>
      <c r="I12" s="1">
        <v>3</v>
      </c>
      <c r="J12" s="30">
        <v>62.113999999999997</v>
      </c>
      <c r="K12" s="1">
        <v>0.246</v>
      </c>
      <c r="L12" s="1">
        <v>7.0000000000000021E-2</v>
      </c>
      <c r="M12" s="1">
        <v>0.316</v>
      </c>
      <c r="N12" s="1">
        <v>0</v>
      </c>
      <c r="O12" s="1">
        <v>0</v>
      </c>
      <c r="P12" s="1">
        <v>0</v>
      </c>
      <c r="Q12" s="1">
        <v>0</v>
      </c>
      <c r="R12" s="1">
        <v>0</v>
      </c>
      <c r="S12" s="5">
        <v>0</v>
      </c>
      <c r="U12" s="34"/>
      <c r="V12" s="34"/>
      <c r="W12" s="34"/>
      <c r="AH12" s="35"/>
      <c r="AI12" s="35"/>
      <c r="AJ12" s="35"/>
      <c r="AK12" s="35"/>
      <c r="AL12" s="35"/>
      <c r="AM12" s="35"/>
      <c r="AN12" s="35"/>
      <c r="AO12" s="35"/>
    </row>
    <row r="13" spans="1:41" s="7" customFormat="1" x14ac:dyDescent="0.25">
      <c r="A13" s="1">
        <v>9011</v>
      </c>
      <c r="B13" s="1" t="s">
        <v>30</v>
      </c>
      <c r="C13" s="1" t="s">
        <v>24</v>
      </c>
      <c r="D13" s="2">
        <v>43657</v>
      </c>
      <c r="E13" s="3">
        <v>1</v>
      </c>
      <c r="F13" s="3">
        <v>18</v>
      </c>
      <c r="G13" s="3">
        <v>192</v>
      </c>
      <c r="H13" s="3">
        <v>344.2</v>
      </c>
      <c r="I13" s="1">
        <v>3</v>
      </c>
      <c r="J13" s="30">
        <v>76.585999999999999</v>
      </c>
      <c r="K13" s="1">
        <v>0.28799999999999998</v>
      </c>
      <c r="L13" s="1">
        <v>6.8000000000000019E-2</v>
      </c>
      <c r="M13" s="1">
        <v>0.35599999999999998</v>
      </c>
      <c r="N13" s="1">
        <v>0</v>
      </c>
      <c r="O13" s="1">
        <v>0</v>
      </c>
      <c r="P13" s="1">
        <v>0</v>
      </c>
      <c r="Q13" s="1">
        <v>0</v>
      </c>
      <c r="R13" s="1">
        <v>0</v>
      </c>
      <c r="S13" s="5">
        <v>0</v>
      </c>
      <c r="U13" s="34"/>
      <c r="V13" s="34"/>
      <c r="W13" s="34"/>
      <c r="AH13" s="35"/>
      <c r="AI13" s="35"/>
      <c r="AJ13" s="35"/>
      <c r="AK13" s="35"/>
      <c r="AL13" s="35"/>
      <c r="AM13" s="35"/>
      <c r="AN13" s="35"/>
      <c r="AO13" s="35"/>
    </row>
    <row r="14" spans="1:41" s="7" customFormat="1" x14ac:dyDescent="0.25">
      <c r="A14" s="1">
        <v>9001</v>
      </c>
      <c r="B14" s="1" t="s">
        <v>23</v>
      </c>
      <c r="C14" s="1" t="s">
        <v>24</v>
      </c>
      <c r="D14" s="2">
        <v>43664</v>
      </c>
      <c r="E14" s="3">
        <v>2</v>
      </c>
      <c r="F14" s="3">
        <v>25</v>
      </c>
      <c r="G14" s="3">
        <v>199</v>
      </c>
      <c r="H14" s="3">
        <v>491.90000000000003</v>
      </c>
      <c r="I14" s="4">
        <v>3</v>
      </c>
      <c r="J14" s="30">
        <v>190.78199999999998</v>
      </c>
      <c r="K14" s="8">
        <v>0.79800000000000004</v>
      </c>
      <c r="L14" s="1">
        <v>0.31999999999999995</v>
      </c>
      <c r="M14" s="8">
        <v>1.1179999999999999</v>
      </c>
      <c r="N14" s="1">
        <v>0</v>
      </c>
      <c r="O14" s="1">
        <v>0</v>
      </c>
      <c r="P14" s="1">
        <v>0</v>
      </c>
      <c r="Q14" s="1">
        <v>0</v>
      </c>
      <c r="R14" s="1">
        <v>0</v>
      </c>
      <c r="S14" s="5">
        <v>0</v>
      </c>
      <c r="T14" s="6">
        <f t="shared" ref="T14" si="8">AVERAGE(M14:M16)</f>
        <v>1</v>
      </c>
      <c r="U14" s="33">
        <f t="shared" ref="U14" si="9">STDEV(M14:M16)</f>
        <v>0.13165105392665749</v>
      </c>
      <c r="V14" s="33">
        <f t="shared" ref="V14" si="10">T14+1.5*U14</f>
        <v>1.1974765808899863</v>
      </c>
      <c r="W14" s="33">
        <f t="shared" ref="W14" si="11">T14-1.5*U14</f>
        <v>0.80252341911001379</v>
      </c>
      <c r="AH14" s="35"/>
      <c r="AI14" s="35"/>
      <c r="AJ14" s="35"/>
      <c r="AK14" s="35"/>
      <c r="AL14" s="35"/>
      <c r="AM14" s="35"/>
      <c r="AN14" s="35"/>
      <c r="AO14" s="35"/>
    </row>
    <row r="15" spans="1:41" s="7" customFormat="1" x14ac:dyDescent="0.25">
      <c r="A15" s="1">
        <v>9008</v>
      </c>
      <c r="B15" s="1" t="s">
        <v>23</v>
      </c>
      <c r="C15" s="1" t="s">
        <v>24</v>
      </c>
      <c r="D15" s="2">
        <v>43664</v>
      </c>
      <c r="E15" s="3">
        <v>2</v>
      </c>
      <c r="F15" s="3">
        <v>25</v>
      </c>
      <c r="G15" s="3">
        <v>199</v>
      </c>
      <c r="H15" s="3">
        <v>491.90000000000003</v>
      </c>
      <c r="I15" s="4">
        <v>4</v>
      </c>
      <c r="J15" s="30">
        <v>165.648</v>
      </c>
      <c r="K15" s="8">
        <v>0.60599999999999998</v>
      </c>
      <c r="L15" s="1">
        <v>0.25200000000000006</v>
      </c>
      <c r="M15" s="8">
        <v>0.85799999999999998</v>
      </c>
      <c r="N15" s="1">
        <v>0</v>
      </c>
      <c r="O15" s="1">
        <v>0</v>
      </c>
      <c r="P15" s="1">
        <v>0</v>
      </c>
      <c r="Q15" s="1">
        <v>0</v>
      </c>
      <c r="R15" s="1">
        <v>0</v>
      </c>
      <c r="S15" s="5">
        <v>0</v>
      </c>
      <c r="U15" s="34"/>
      <c r="V15" s="34"/>
      <c r="W15" s="34"/>
      <c r="AH15" s="35"/>
      <c r="AI15" s="35"/>
      <c r="AJ15" s="35"/>
      <c r="AK15" s="35"/>
      <c r="AL15" s="35"/>
      <c r="AM15" s="35"/>
      <c r="AN15" s="35"/>
      <c r="AO15" s="35"/>
    </row>
    <row r="16" spans="1:41" s="7" customFormat="1" x14ac:dyDescent="0.25">
      <c r="A16" s="1">
        <v>9010</v>
      </c>
      <c r="B16" s="1" t="s">
        <v>23</v>
      </c>
      <c r="C16" s="1" t="s">
        <v>24</v>
      </c>
      <c r="D16" s="2">
        <v>43664</v>
      </c>
      <c r="E16" s="3">
        <v>2</v>
      </c>
      <c r="F16" s="3">
        <v>25</v>
      </c>
      <c r="G16" s="3">
        <v>199</v>
      </c>
      <c r="H16" s="3">
        <v>491.90000000000003</v>
      </c>
      <c r="I16" s="4">
        <v>4</v>
      </c>
      <c r="J16" s="30">
        <v>166.67400000000001</v>
      </c>
      <c r="K16" s="8">
        <v>0.72599999999999998</v>
      </c>
      <c r="L16" s="1">
        <v>0.29800000000000004</v>
      </c>
      <c r="M16" s="8">
        <v>1.024</v>
      </c>
      <c r="N16" s="1">
        <v>0</v>
      </c>
      <c r="O16" s="1">
        <v>0</v>
      </c>
      <c r="P16" s="1">
        <v>0</v>
      </c>
      <c r="Q16" s="1">
        <v>0</v>
      </c>
      <c r="R16" s="1">
        <v>0</v>
      </c>
      <c r="S16" s="5">
        <v>0</v>
      </c>
      <c r="U16" s="34"/>
      <c r="V16" s="34"/>
      <c r="W16" s="34"/>
      <c r="AH16" s="35"/>
      <c r="AI16" s="35"/>
      <c r="AJ16" s="35"/>
      <c r="AK16" s="35"/>
      <c r="AL16" s="35"/>
      <c r="AM16" s="35"/>
      <c r="AN16" s="35"/>
      <c r="AO16" s="35"/>
    </row>
    <row r="17" spans="1:41" s="7" customFormat="1" x14ac:dyDescent="0.25">
      <c r="A17" s="1">
        <v>9002</v>
      </c>
      <c r="B17" s="1" t="s">
        <v>28</v>
      </c>
      <c r="C17" s="1" t="s">
        <v>24</v>
      </c>
      <c r="D17" s="2">
        <v>43664</v>
      </c>
      <c r="E17" s="3">
        <v>2</v>
      </c>
      <c r="F17" s="3">
        <v>25</v>
      </c>
      <c r="G17" s="3">
        <v>199</v>
      </c>
      <c r="H17" s="3">
        <v>491.90000000000003</v>
      </c>
      <c r="I17" s="4">
        <v>4</v>
      </c>
      <c r="J17" s="30">
        <v>205.12800000000001</v>
      </c>
      <c r="K17" s="8">
        <v>0.86599999999999999</v>
      </c>
      <c r="L17" s="1">
        <v>0.29599999999999993</v>
      </c>
      <c r="M17" s="8">
        <v>1.1619999999999999</v>
      </c>
      <c r="N17" s="1">
        <v>0</v>
      </c>
      <c r="O17" s="1">
        <v>0</v>
      </c>
      <c r="P17" s="1">
        <v>0</v>
      </c>
      <c r="Q17" s="1">
        <v>0</v>
      </c>
      <c r="R17" s="1">
        <v>0</v>
      </c>
      <c r="S17" s="5">
        <v>0</v>
      </c>
      <c r="T17" s="6">
        <f t="shared" ref="T17" si="12">AVERAGE(M17:M19)</f>
        <v>1.4046666666666667</v>
      </c>
      <c r="U17" s="33">
        <f t="shared" ref="U17" si="13">STDEV(M17:M19)</f>
        <v>0.22861612658194777</v>
      </c>
      <c r="V17" s="33">
        <f t="shared" ref="V17" si="14">T17+1.5*U17</f>
        <v>1.7475908565395883</v>
      </c>
      <c r="W17" s="33">
        <f t="shared" ref="W17" si="15">T17-1.5*U17</f>
        <v>1.0617424767937451</v>
      </c>
      <c r="AH17" s="34"/>
      <c r="AI17" s="34"/>
      <c r="AJ17" s="34"/>
      <c r="AK17" s="34"/>
      <c r="AL17" s="34"/>
      <c r="AM17" s="34"/>
      <c r="AN17" s="34"/>
      <c r="AO17" s="34"/>
    </row>
    <row r="18" spans="1:41" s="7" customFormat="1" x14ac:dyDescent="0.25">
      <c r="A18" s="1">
        <v>9007</v>
      </c>
      <c r="B18" s="1" t="s">
        <v>28</v>
      </c>
      <c r="C18" s="1" t="s">
        <v>24</v>
      </c>
      <c r="D18" s="2">
        <v>43664</v>
      </c>
      <c r="E18" s="3">
        <v>2</v>
      </c>
      <c r="F18" s="3">
        <v>25</v>
      </c>
      <c r="G18" s="3">
        <v>199</v>
      </c>
      <c r="H18" s="3">
        <v>491.90000000000003</v>
      </c>
      <c r="I18" s="4">
        <v>4</v>
      </c>
      <c r="J18" s="30">
        <v>292.43799999999999</v>
      </c>
      <c r="K18" s="8">
        <v>1.1480000000000001</v>
      </c>
      <c r="L18" s="1">
        <v>0.46799999999999997</v>
      </c>
      <c r="M18" s="8">
        <v>1.6160000000000001</v>
      </c>
      <c r="N18" s="1">
        <v>0</v>
      </c>
      <c r="O18" s="1">
        <v>0</v>
      </c>
      <c r="P18" s="1">
        <v>0</v>
      </c>
      <c r="Q18" s="1">
        <v>0</v>
      </c>
      <c r="R18" s="1">
        <v>0</v>
      </c>
      <c r="S18" s="5">
        <v>0</v>
      </c>
      <c r="U18" s="34"/>
      <c r="V18" s="34"/>
      <c r="W18" s="34"/>
      <c r="AH18" s="34"/>
      <c r="AI18" s="34"/>
      <c r="AJ18" s="34"/>
      <c r="AK18" s="34"/>
      <c r="AL18" s="34"/>
      <c r="AM18" s="34"/>
      <c r="AN18" s="34"/>
      <c r="AO18" s="34"/>
    </row>
    <row r="19" spans="1:41" s="7" customFormat="1" x14ac:dyDescent="0.25">
      <c r="A19" s="1">
        <v>9012</v>
      </c>
      <c r="B19" s="1" t="s">
        <v>28</v>
      </c>
      <c r="C19" s="1" t="s">
        <v>24</v>
      </c>
      <c r="D19" s="2">
        <v>43664</v>
      </c>
      <c r="E19" s="3">
        <v>2</v>
      </c>
      <c r="F19" s="3">
        <v>25</v>
      </c>
      <c r="G19" s="3">
        <v>199</v>
      </c>
      <c r="H19" s="3">
        <v>491.90000000000003</v>
      </c>
      <c r="I19" s="4">
        <v>4</v>
      </c>
      <c r="J19" s="30">
        <v>235.02600000000001</v>
      </c>
      <c r="K19" s="8">
        <v>1.0580000000000001</v>
      </c>
      <c r="L19" s="1">
        <v>0.37799999999999995</v>
      </c>
      <c r="M19" s="8">
        <v>1.4359999999999999</v>
      </c>
      <c r="N19" s="1">
        <v>0</v>
      </c>
      <c r="O19" s="1">
        <v>0</v>
      </c>
      <c r="P19" s="1">
        <v>0</v>
      </c>
      <c r="Q19" s="1">
        <v>0</v>
      </c>
      <c r="R19" s="1">
        <v>0</v>
      </c>
      <c r="S19" s="5">
        <v>0</v>
      </c>
      <c r="U19" s="34"/>
      <c r="V19" s="34"/>
      <c r="W19" s="34"/>
      <c r="AH19" s="34"/>
      <c r="AI19" s="34"/>
      <c r="AJ19" s="34"/>
      <c r="AK19" s="34"/>
      <c r="AL19" s="34"/>
      <c r="AM19" s="34"/>
      <c r="AN19" s="34"/>
      <c r="AO19" s="34"/>
    </row>
    <row r="20" spans="1:41" s="7" customFormat="1" x14ac:dyDescent="0.25">
      <c r="A20" s="1">
        <v>9003</v>
      </c>
      <c r="B20" s="1" t="s">
        <v>29</v>
      </c>
      <c r="C20" s="1" t="s">
        <v>24</v>
      </c>
      <c r="D20" s="2">
        <v>43664</v>
      </c>
      <c r="E20" s="3">
        <v>2</v>
      </c>
      <c r="F20" s="3">
        <v>25</v>
      </c>
      <c r="G20" s="3">
        <v>199</v>
      </c>
      <c r="H20" s="3">
        <v>491.90000000000003</v>
      </c>
      <c r="I20" s="4">
        <v>3</v>
      </c>
      <c r="J20" s="30">
        <v>187.21800000000002</v>
      </c>
      <c r="K20" s="8">
        <v>0.88800000000000012</v>
      </c>
      <c r="L20" s="1">
        <v>0.25399999999999989</v>
      </c>
      <c r="M20" s="8">
        <v>1.1419999999999999</v>
      </c>
      <c r="N20" s="1">
        <v>0</v>
      </c>
      <c r="O20" s="1">
        <v>0</v>
      </c>
      <c r="P20" s="1">
        <v>0</v>
      </c>
      <c r="Q20" s="1">
        <v>0</v>
      </c>
      <c r="R20" s="1">
        <v>0</v>
      </c>
      <c r="S20" s="5">
        <v>0</v>
      </c>
      <c r="T20" s="6">
        <f t="shared" ref="T20" si="16">AVERAGE(M20:M22)</f>
        <v>1.048</v>
      </c>
      <c r="U20" s="33">
        <f t="shared" ref="U20" si="17">STDEV(M20:M22)</f>
        <v>8.8611511667502849E-2</v>
      </c>
      <c r="V20" s="33">
        <f t="shared" ref="V20" si="18">T20+1.5*U20</f>
        <v>1.1809172675012543</v>
      </c>
      <c r="W20" s="33">
        <f t="shared" ref="W20" si="19">T20-1.5*U20</f>
        <v>0.91508273249874583</v>
      </c>
      <c r="AH20" s="34"/>
      <c r="AI20" s="34"/>
      <c r="AJ20" s="34"/>
      <c r="AK20" s="34"/>
      <c r="AL20" s="34"/>
      <c r="AM20" s="34"/>
      <c r="AN20" s="34"/>
      <c r="AO20" s="34"/>
    </row>
    <row r="21" spans="1:41" s="7" customFormat="1" x14ac:dyDescent="0.25">
      <c r="A21" s="1">
        <v>9006</v>
      </c>
      <c r="B21" s="1" t="s">
        <v>29</v>
      </c>
      <c r="C21" s="1" t="s">
        <v>24</v>
      </c>
      <c r="D21" s="2">
        <v>43664</v>
      </c>
      <c r="E21" s="3">
        <v>2</v>
      </c>
      <c r="F21" s="3">
        <v>25</v>
      </c>
      <c r="G21" s="3">
        <v>199</v>
      </c>
      <c r="H21" s="3">
        <v>491.90000000000003</v>
      </c>
      <c r="I21" s="4">
        <v>4</v>
      </c>
      <c r="J21" s="30">
        <v>176.34200000000001</v>
      </c>
      <c r="K21" s="8">
        <v>0.78800000000000003</v>
      </c>
      <c r="L21" s="1">
        <v>0.24799999999999994</v>
      </c>
      <c r="M21" s="8">
        <v>1.036</v>
      </c>
      <c r="N21" s="1">
        <v>0</v>
      </c>
      <c r="O21" s="1">
        <v>0</v>
      </c>
      <c r="P21" s="1">
        <v>0</v>
      </c>
      <c r="Q21" s="1">
        <v>0</v>
      </c>
      <c r="R21" s="1">
        <v>0</v>
      </c>
      <c r="S21" s="5">
        <v>0</v>
      </c>
      <c r="U21" s="34"/>
      <c r="V21" s="34"/>
      <c r="W21" s="34"/>
      <c r="AH21" s="34"/>
      <c r="AI21" s="34"/>
      <c r="AJ21" s="34"/>
      <c r="AK21" s="34"/>
      <c r="AL21" s="34"/>
      <c r="AM21" s="34"/>
      <c r="AN21" s="34"/>
      <c r="AO21" s="34"/>
    </row>
    <row r="22" spans="1:41" s="7" customFormat="1" x14ac:dyDescent="0.25">
      <c r="A22" s="1">
        <v>9009</v>
      </c>
      <c r="B22" s="1" t="s">
        <v>29</v>
      </c>
      <c r="C22" s="1" t="s">
        <v>24</v>
      </c>
      <c r="D22" s="2">
        <v>43664</v>
      </c>
      <c r="E22" s="3">
        <v>2</v>
      </c>
      <c r="F22" s="3">
        <v>25</v>
      </c>
      <c r="G22" s="3">
        <v>199</v>
      </c>
      <c r="H22" s="3">
        <v>491.90000000000003</v>
      </c>
      <c r="I22" s="4">
        <v>3</v>
      </c>
      <c r="J22" s="30">
        <v>169.69</v>
      </c>
      <c r="K22" s="8">
        <v>0.72599999999999998</v>
      </c>
      <c r="L22" s="1">
        <v>0.24000000000000005</v>
      </c>
      <c r="M22" s="8">
        <v>0.96599999999999997</v>
      </c>
      <c r="N22" s="1">
        <v>0</v>
      </c>
      <c r="O22" s="1">
        <v>0</v>
      </c>
      <c r="P22" s="1">
        <v>0</v>
      </c>
      <c r="Q22" s="1">
        <v>0</v>
      </c>
      <c r="R22" s="1">
        <v>0</v>
      </c>
      <c r="S22" s="5">
        <v>0</v>
      </c>
      <c r="U22" s="34"/>
      <c r="V22" s="34"/>
      <c r="W22" s="34"/>
      <c r="AH22" s="34"/>
      <c r="AI22" s="34"/>
      <c r="AJ22" s="34"/>
      <c r="AK22" s="34"/>
      <c r="AL22" s="34"/>
      <c r="AM22" s="34"/>
      <c r="AN22" s="34"/>
      <c r="AO22" s="34"/>
    </row>
    <row r="23" spans="1:41" s="7" customFormat="1" x14ac:dyDescent="0.25">
      <c r="A23" s="1">
        <v>9004</v>
      </c>
      <c r="B23" s="1" t="s">
        <v>30</v>
      </c>
      <c r="C23" s="1" t="s">
        <v>24</v>
      </c>
      <c r="D23" s="2">
        <v>43664</v>
      </c>
      <c r="E23" s="3">
        <v>2</v>
      </c>
      <c r="F23" s="3">
        <v>25</v>
      </c>
      <c r="G23" s="3">
        <v>199</v>
      </c>
      <c r="H23" s="3">
        <v>491.90000000000003</v>
      </c>
      <c r="I23" s="4">
        <v>4</v>
      </c>
      <c r="J23" s="30">
        <v>217.86999999999998</v>
      </c>
      <c r="K23" s="8">
        <v>0.97</v>
      </c>
      <c r="L23" s="1">
        <v>0.33600000000000013</v>
      </c>
      <c r="M23" s="8">
        <v>1.306</v>
      </c>
      <c r="N23" s="1">
        <v>0</v>
      </c>
      <c r="O23" s="1">
        <v>0</v>
      </c>
      <c r="P23" s="1">
        <v>0</v>
      </c>
      <c r="Q23" s="1">
        <v>0</v>
      </c>
      <c r="R23" s="1">
        <v>0</v>
      </c>
      <c r="S23" s="5">
        <v>0</v>
      </c>
      <c r="T23" s="6">
        <f t="shared" ref="T23" si="20">AVERAGE(M23:M25)</f>
        <v>1.1219999999999999</v>
      </c>
      <c r="U23" s="33">
        <f t="shared" ref="U23" si="21">STDEV(M23:M25)</f>
        <v>0.18603225526773687</v>
      </c>
      <c r="V23" s="33">
        <f t="shared" ref="V23" si="22">T23+1.5*U23</f>
        <v>1.4010483829016052</v>
      </c>
      <c r="W23" s="33">
        <f t="shared" ref="W23" si="23">T23-1.5*U23</f>
        <v>0.84295161709839461</v>
      </c>
      <c r="AH23" s="34"/>
      <c r="AI23" s="34"/>
      <c r="AJ23" s="34"/>
      <c r="AK23" s="34"/>
      <c r="AL23" s="34"/>
      <c r="AM23" s="34"/>
      <c r="AN23" s="34"/>
      <c r="AO23" s="34"/>
    </row>
    <row r="24" spans="1:41" s="7" customFormat="1" x14ac:dyDescent="0.25">
      <c r="A24" s="1">
        <v>9005</v>
      </c>
      <c r="B24" s="1" t="s">
        <v>30</v>
      </c>
      <c r="C24" s="1" t="s">
        <v>24</v>
      </c>
      <c r="D24" s="2">
        <v>43664</v>
      </c>
      <c r="E24" s="3">
        <v>2</v>
      </c>
      <c r="F24" s="3">
        <v>25</v>
      </c>
      <c r="G24" s="3">
        <v>199</v>
      </c>
      <c r="H24" s="3">
        <v>491.90000000000003</v>
      </c>
      <c r="I24" s="4">
        <v>4</v>
      </c>
      <c r="J24" s="30">
        <v>197.53800000000001</v>
      </c>
      <c r="K24" s="8">
        <v>0.85199999999999998</v>
      </c>
      <c r="L24" s="1">
        <v>0.27400000000000002</v>
      </c>
      <c r="M24" s="8">
        <v>1.1259999999999999</v>
      </c>
      <c r="N24" s="1">
        <v>0</v>
      </c>
      <c r="O24" s="1">
        <v>0</v>
      </c>
      <c r="P24" s="1">
        <v>0</v>
      </c>
      <c r="Q24" s="1">
        <v>0</v>
      </c>
      <c r="R24" s="1">
        <v>0</v>
      </c>
      <c r="S24" s="5">
        <v>0</v>
      </c>
      <c r="U24" s="34"/>
      <c r="V24" s="34"/>
      <c r="W24" s="34"/>
      <c r="AH24" s="34"/>
      <c r="AI24" s="34"/>
      <c r="AJ24" s="34"/>
      <c r="AK24" s="34"/>
      <c r="AL24" s="34"/>
      <c r="AM24" s="34"/>
      <c r="AN24" s="34"/>
      <c r="AO24" s="34"/>
    </row>
    <row r="25" spans="1:41" s="7" customFormat="1" x14ac:dyDescent="0.25">
      <c r="A25" s="1">
        <v>9011</v>
      </c>
      <c r="B25" s="1" t="s">
        <v>30</v>
      </c>
      <c r="C25" s="1" t="s">
        <v>24</v>
      </c>
      <c r="D25" s="2">
        <v>43664</v>
      </c>
      <c r="E25" s="3">
        <v>2</v>
      </c>
      <c r="F25" s="3">
        <v>25</v>
      </c>
      <c r="G25" s="3">
        <v>199</v>
      </c>
      <c r="H25" s="3">
        <v>491.90000000000003</v>
      </c>
      <c r="I25" s="4">
        <v>4</v>
      </c>
      <c r="J25" s="30">
        <v>202.72399999999999</v>
      </c>
      <c r="K25" s="8">
        <v>0.68200000000000005</v>
      </c>
      <c r="L25" s="1">
        <v>0.25199999999999995</v>
      </c>
      <c r="M25" s="8">
        <v>0.93399999999999994</v>
      </c>
      <c r="N25" s="1">
        <v>0</v>
      </c>
      <c r="O25" s="1">
        <v>0</v>
      </c>
      <c r="P25" s="1">
        <v>0</v>
      </c>
      <c r="Q25" s="1">
        <v>0</v>
      </c>
      <c r="R25" s="1">
        <v>0</v>
      </c>
      <c r="S25" s="5">
        <v>0</v>
      </c>
      <c r="U25" s="34"/>
      <c r="V25" s="34"/>
      <c r="W25" s="34"/>
      <c r="AH25" s="34"/>
      <c r="AI25" s="34"/>
      <c r="AJ25" s="34"/>
      <c r="AK25" s="34"/>
      <c r="AL25" s="34"/>
      <c r="AM25" s="34"/>
      <c r="AN25" s="34"/>
      <c r="AO25" s="34"/>
    </row>
    <row r="26" spans="1:41" s="7" customFormat="1" x14ac:dyDescent="0.25">
      <c r="A26" s="1">
        <v>9001</v>
      </c>
      <c r="B26" s="1" t="s">
        <v>23</v>
      </c>
      <c r="C26" s="1" t="s">
        <v>24</v>
      </c>
      <c r="D26" s="2">
        <v>43671</v>
      </c>
      <c r="E26" s="3">
        <v>3</v>
      </c>
      <c r="F26" s="3">
        <v>32</v>
      </c>
      <c r="G26" s="3">
        <v>206</v>
      </c>
      <c r="H26" s="3">
        <v>633.4</v>
      </c>
      <c r="I26" s="8">
        <v>6</v>
      </c>
      <c r="J26" s="30">
        <v>456.32399999999996</v>
      </c>
      <c r="K26" s="8">
        <v>1.8839999999999999</v>
      </c>
      <c r="L26" s="1">
        <v>1.0640000000000001</v>
      </c>
      <c r="M26" s="8">
        <v>2.948</v>
      </c>
      <c r="N26" s="1">
        <v>0</v>
      </c>
      <c r="O26" s="1">
        <v>0</v>
      </c>
      <c r="P26" s="1">
        <v>0</v>
      </c>
      <c r="Q26" s="1">
        <v>0</v>
      </c>
      <c r="R26" s="1">
        <v>0</v>
      </c>
      <c r="S26" s="5">
        <v>0</v>
      </c>
      <c r="T26" s="6">
        <f t="shared" ref="T26" si="24">AVERAGE(M26:M28)</f>
        <v>2.8800000000000003</v>
      </c>
      <c r="U26" s="33">
        <f t="shared" ref="U26" si="25">STDEV(M26:M28)</f>
        <v>0.19319420281157521</v>
      </c>
      <c r="V26" s="33">
        <f t="shared" ref="V26" si="26">T26+1.5*U26</f>
        <v>3.1697913042173633</v>
      </c>
      <c r="W26" s="33">
        <f t="shared" ref="W26" si="27">T26-1.5*U26</f>
        <v>2.5902086957826373</v>
      </c>
      <c r="AH26" s="34"/>
      <c r="AI26" s="34"/>
      <c r="AJ26" s="34"/>
      <c r="AK26" s="34"/>
      <c r="AL26" s="34"/>
      <c r="AM26" s="34"/>
      <c r="AN26" s="34"/>
      <c r="AO26" s="34"/>
    </row>
    <row r="27" spans="1:41" s="7" customFormat="1" x14ac:dyDescent="0.25">
      <c r="A27" s="1">
        <v>9008</v>
      </c>
      <c r="B27" s="1" t="s">
        <v>23</v>
      </c>
      <c r="C27" s="1" t="s">
        <v>24</v>
      </c>
      <c r="D27" s="2">
        <v>43671</v>
      </c>
      <c r="E27" s="3">
        <v>3</v>
      </c>
      <c r="F27" s="3">
        <v>32</v>
      </c>
      <c r="G27" s="3">
        <v>206</v>
      </c>
      <c r="H27" s="3">
        <v>633.4</v>
      </c>
      <c r="I27" s="8">
        <v>5</v>
      </c>
      <c r="J27" s="30">
        <v>403.51400000000001</v>
      </c>
      <c r="K27" s="8">
        <v>1.702</v>
      </c>
      <c r="L27" s="1">
        <v>0.96000000000000019</v>
      </c>
      <c r="M27" s="8">
        <v>2.6619999999999999</v>
      </c>
      <c r="N27" s="1">
        <v>0</v>
      </c>
      <c r="O27" s="1">
        <v>0</v>
      </c>
      <c r="P27" s="1">
        <v>0</v>
      </c>
      <c r="Q27" s="1">
        <v>0</v>
      </c>
      <c r="R27" s="1">
        <v>0</v>
      </c>
      <c r="S27" s="5">
        <v>0</v>
      </c>
      <c r="U27" s="34"/>
      <c r="V27" s="34"/>
      <c r="W27" s="34"/>
      <c r="AH27" s="34"/>
      <c r="AI27" s="34"/>
      <c r="AJ27" s="34"/>
      <c r="AK27" s="34"/>
      <c r="AL27" s="34"/>
      <c r="AM27" s="34"/>
      <c r="AN27" s="34"/>
      <c r="AO27" s="34"/>
    </row>
    <row r="28" spans="1:41" s="7" customFormat="1" x14ac:dyDescent="0.25">
      <c r="A28" s="1">
        <v>9010</v>
      </c>
      <c r="B28" s="1" t="s">
        <v>23</v>
      </c>
      <c r="C28" s="1" t="s">
        <v>24</v>
      </c>
      <c r="D28" s="2">
        <v>43671</v>
      </c>
      <c r="E28" s="3">
        <v>3</v>
      </c>
      <c r="F28" s="3">
        <v>32</v>
      </c>
      <c r="G28" s="3">
        <v>206</v>
      </c>
      <c r="H28" s="3">
        <v>633.4</v>
      </c>
      <c r="I28" s="8">
        <v>6</v>
      </c>
      <c r="J28" s="30">
        <v>522.56600000000003</v>
      </c>
      <c r="K28" s="8">
        <v>1.9780000000000002</v>
      </c>
      <c r="L28" s="1">
        <v>1.052</v>
      </c>
      <c r="M28" s="8">
        <v>3.0300000000000002</v>
      </c>
      <c r="N28" s="1">
        <v>0</v>
      </c>
      <c r="O28" s="1">
        <v>0</v>
      </c>
      <c r="P28" s="1">
        <v>0</v>
      </c>
      <c r="Q28" s="1">
        <v>0</v>
      </c>
      <c r="R28" s="1">
        <v>0</v>
      </c>
      <c r="S28" s="5">
        <v>0</v>
      </c>
      <c r="U28" s="34"/>
      <c r="V28" s="34"/>
      <c r="W28" s="34"/>
      <c r="AH28" s="34"/>
      <c r="AI28" s="34"/>
      <c r="AJ28" s="34"/>
      <c r="AK28" s="34"/>
      <c r="AL28" s="34"/>
      <c r="AM28" s="34"/>
      <c r="AN28" s="34"/>
      <c r="AO28" s="34"/>
    </row>
    <row r="29" spans="1:41" s="7" customFormat="1" x14ac:dyDescent="0.25">
      <c r="A29" s="1">
        <v>9002</v>
      </c>
      <c r="B29" s="1" t="s">
        <v>28</v>
      </c>
      <c r="C29" s="1" t="s">
        <v>24</v>
      </c>
      <c r="D29" s="2">
        <v>43671</v>
      </c>
      <c r="E29" s="3">
        <v>3</v>
      </c>
      <c r="F29" s="3">
        <v>32</v>
      </c>
      <c r="G29" s="3">
        <v>206</v>
      </c>
      <c r="H29" s="3">
        <v>633.4</v>
      </c>
      <c r="I29" s="8">
        <v>6</v>
      </c>
      <c r="J29" s="30">
        <v>443.66400000000004</v>
      </c>
      <c r="K29" s="8">
        <v>1.698</v>
      </c>
      <c r="L29" s="1">
        <v>1.004</v>
      </c>
      <c r="M29" s="8">
        <v>2.702</v>
      </c>
      <c r="N29" s="1">
        <v>0</v>
      </c>
      <c r="O29" s="1">
        <v>0</v>
      </c>
      <c r="P29" s="1">
        <v>0</v>
      </c>
      <c r="Q29" s="1">
        <v>0</v>
      </c>
      <c r="R29" s="1">
        <v>0</v>
      </c>
      <c r="S29" s="5">
        <v>0</v>
      </c>
      <c r="T29" s="6">
        <f t="shared" ref="T29" si="28">AVERAGE(M29:M31)</f>
        <v>3.1786666666666665</v>
      </c>
      <c r="U29" s="33">
        <f t="shared" ref="U29" si="29">STDEV(M29:M31)</f>
        <v>0.99470263563204453</v>
      </c>
      <c r="V29" s="33">
        <f t="shared" ref="V29" si="30">T29+1.5*U29</f>
        <v>4.6707206201147331</v>
      </c>
      <c r="W29" s="33">
        <f t="shared" ref="W29" si="31">T29-1.5*U29</f>
        <v>1.6866127132185997</v>
      </c>
      <c r="AH29" s="34"/>
      <c r="AI29" s="34"/>
      <c r="AJ29" s="34"/>
      <c r="AK29" s="34"/>
      <c r="AL29" s="34"/>
      <c r="AM29" s="34"/>
      <c r="AN29" s="34"/>
      <c r="AO29" s="34"/>
    </row>
    <row r="30" spans="1:41" s="7" customFormat="1" x14ac:dyDescent="0.25">
      <c r="A30" s="1">
        <v>9007</v>
      </c>
      <c r="B30" s="1" t="s">
        <v>28</v>
      </c>
      <c r="C30" s="1" t="s">
        <v>24</v>
      </c>
      <c r="D30" s="2">
        <v>43671</v>
      </c>
      <c r="E30" s="3">
        <v>3</v>
      </c>
      <c r="F30" s="3">
        <v>32</v>
      </c>
      <c r="G30" s="3">
        <v>206</v>
      </c>
      <c r="H30" s="3">
        <v>633.4</v>
      </c>
      <c r="I30" s="8">
        <v>7</v>
      </c>
      <c r="J30" s="30">
        <v>677.43599999999992</v>
      </c>
      <c r="K30" s="8">
        <v>2.7960000000000003</v>
      </c>
      <c r="L30" s="1">
        <v>1.5259999999999998</v>
      </c>
      <c r="M30" s="8">
        <v>4.3220000000000001</v>
      </c>
      <c r="N30" s="1">
        <v>0</v>
      </c>
      <c r="O30" s="1">
        <v>0</v>
      </c>
      <c r="P30" s="1">
        <v>0</v>
      </c>
      <c r="Q30" s="1">
        <v>0</v>
      </c>
      <c r="R30" s="1">
        <v>0</v>
      </c>
      <c r="S30" s="5">
        <v>0</v>
      </c>
      <c r="U30" s="34"/>
      <c r="V30" s="34"/>
      <c r="W30" s="34"/>
      <c r="AH30" s="34"/>
      <c r="AI30" s="34"/>
      <c r="AJ30" s="34"/>
      <c r="AK30" s="34"/>
      <c r="AL30" s="34"/>
      <c r="AM30" s="34"/>
      <c r="AN30" s="34"/>
      <c r="AO30" s="34"/>
    </row>
    <row r="31" spans="1:41" s="7" customFormat="1" x14ac:dyDescent="0.25">
      <c r="A31" s="1">
        <v>9012</v>
      </c>
      <c r="B31" s="1" t="s">
        <v>28</v>
      </c>
      <c r="C31" s="1" t="s">
        <v>24</v>
      </c>
      <c r="D31" s="2">
        <v>43671</v>
      </c>
      <c r="E31" s="3">
        <v>3</v>
      </c>
      <c r="F31" s="3">
        <v>32</v>
      </c>
      <c r="G31" s="3">
        <v>206</v>
      </c>
      <c r="H31" s="3">
        <v>633.4</v>
      </c>
      <c r="I31" s="8">
        <v>6</v>
      </c>
      <c r="J31" s="30">
        <v>409.68199999999996</v>
      </c>
      <c r="K31" s="8">
        <v>1.698</v>
      </c>
      <c r="L31" s="1">
        <v>0.81400000000000006</v>
      </c>
      <c r="M31" s="8">
        <v>2.512</v>
      </c>
      <c r="N31" s="1">
        <v>0</v>
      </c>
      <c r="O31" s="1">
        <v>0</v>
      </c>
      <c r="P31" s="1">
        <v>0</v>
      </c>
      <c r="Q31" s="1">
        <v>0</v>
      </c>
      <c r="R31" s="1">
        <v>0</v>
      </c>
      <c r="S31" s="5">
        <v>0</v>
      </c>
      <c r="U31" s="34"/>
      <c r="V31" s="34"/>
      <c r="W31" s="34"/>
      <c r="AH31" s="34"/>
      <c r="AI31" s="34"/>
      <c r="AJ31" s="34"/>
      <c r="AK31" s="34"/>
      <c r="AL31" s="34"/>
      <c r="AM31" s="34"/>
      <c r="AN31" s="34"/>
      <c r="AO31" s="34"/>
    </row>
    <row r="32" spans="1:41" s="7" customFormat="1" x14ac:dyDescent="0.25">
      <c r="A32" s="1">
        <v>9003</v>
      </c>
      <c r="B32" s="1" t="s">
        <v>29</v>
      </c>
      <c r="C32" s="1" t="s">
        <v>24</v>
      </c>
      <c r="D32" s="2">
        <v>43671</v>
      </c>
      <c r="E32" s="3">
        <v>3</v>
      </c>
      <c r="F32" s="3">
        <v>32</v>
      </c>
      <c r="G32" s="3">
        <v>206</v>
      </c>
      <c r="H32" s="3">
        <v>633.4</v>
      </c>
      <c r="I32" s="8">
        <v>7</v>
      </c>
      <c r="J32" s="30">
        <v>558.36599999999999</v>
      </c>
      <c r="K32" s="8">
        <v>2.472</v>
      </c>
      <c r="L32" s="1">
        <v>1.3679999999999999</v>
      </c>
      <c r="M32" s="8">
        <v>3.84</v>
      </c>
      <c r="N32" s="1">
        <v>0</v>
      </c>
      <c r="O32" s="1">
        <v>0</v>
      </c>
      <c r="P32" s="1">
        <v>0</v>
      </c>
      <c r="Q32" s="1">
        <v>0</v>
      </c>
      <c r="R32" s="1">
        <v>0</v>
      </c>
      <c r="S32" s="5">
        <v>0</v>
      </c>
      <c r="T32" s="6">
        <f t="shared" ref="T32" si="32">AVERAGE(M32:M34)</f>
        <v>3.0640000000000001</v>
      </c>
      <c r="U32" s="33">
        <f t="shared" ref="U32" si="33">STDEV(M32:M34)</f>
        <v>0.70003428487467778</v>
      </c>
      <c r="V32" s="33">
        <f t="shared" ref="V32" si="34">T32+1.5*U32</f>
        <v>4.1140514273120168</v>
      </c>
      <c r="W32" s="33">
        <f t="shared" ref="W32" si="35">T32-1.5*U32</f>
        <v>2.0139485726879833</v>
      </c>
      <c r="AH32" s="34"/>
      <c r="AI32" s="34"/>
      <c r="AJ32" s="34"/>
      <c r="AK32" s="34"/>
      <c r="AL32" s="34"/>
      <c r="AM32" s="34"/>
      <c r="AN32" s="34"/>
      <c r="AO32" s="34"/>
    </row>
    <row r="33" spans="1:41" s="7" customFormat="1" x14ac:dyDescent="0.25">
      <c r="A33" s="1">
        <v>9006</v>
      </c>
      <c r="B33" s="1" t="s">
        <v>29</v>
      </c>
      <c r="C33" s="1" t="s">
        <v>24</v>
      </c>
      <c r="D33" s="2">
        <v>43671</v>
      </c>
      <c r="E33" s="3">
        <v>3</v>
      </c>
      <c r="F33" s="3">
        <v>32</v>
      </c>
      <c r="G33" s="3">
        <v>206</v>
      </c>
      <c r="H33" s="3">
        <v>633.4</v>
      </c>
      <c r="I33" s="8">
        <v>5</v>
      </c>
      <c r="J33" s="30">
        <v>415.62600000000003</v>
      </c>
      <c r="K33" s="8">
        <v>1.6640000000000001</v>
      </c>
      <c r="L33" s="1">
        <v>0.81600000000000006</v>
      </c>
      <c r="M33" s="8">
        <v>2.48</v>
      </c>
      <c r="N33" s="1">
        <v>0</v>
      </c>
      <c r="O33" s="1">
        <v>0</v>
      </c>
      <c r="P33" s="1">
        <v>0</v>
      </c>
      <c r="Q33" s="1">
        <v>0</v>
      </c>
      <c r="R33" s="1">
        <v>0</v>
      </c>
      <c r="S33" s="5">
        <v>0</v>
      </c>
      <c r="U33" s="34"/>
      <c r="V33" s="34"/>
      <c r="W33" s="34"/>
      <c r="AH33" s="34"/>
      <c r="AI33" s="34"/>
      <c r="AJ33" s="34"/>
      <c r="AK33" s="34"/>
      <c r="AL33" s="34"/>
      <c r="AM33" s="34"/>
      <c r="AN33" s="34"/>
      <c r="AO33" s="34"/>
    </row>
    <row r="34" spans="1:41" s="7" customFormat="1" x14ac:dyDescent="0.25">
      <c r="A34" s="1">
        <v>9009</v>
      </c>
      <c r="B34" s="1" t="s">
        <v>29</v>
      </c>
      <c r="C34" s="1" t="s">
        <v>24</v>
      </c>
      <c r="D34" s="2">
        <v>43671</v>
      </c>
      <c r="E34" s="3">
        <v>3</v>
      </c>
      <c r="F34" s="3">
        <v>32</v>
      </c>
      <c r="G34" s="3">
        <v>206</v>
      </c>
      <c r="H34" s="3">
        <v>633.4</v>
      </c>
      <c r="I34" s="8">
        <v>6</v>
      </c>
      <c r="J34" s="30">
        <v>452.18</v>
      </c>
      <c r="K34" s="8">
        <v>2.0260000000000002</v>
      </c>
      <c r="L34" s="1">
        <v>0.84599999999999975</v>
      </c>
      <c r="M34" s="8">
        <v>2.8719999999999999</v>
      </c>
      <c r="N34" s="1">
        <v>0</v>
      </c>
      <c r="O34" s="1">
        <v>0</v>
      </c>
      <c r="P34" s="1">
        <v>0</v>
      </c>
      <c r="Q34" s="1">
        <v>0</v>
      </c>
      <c r="R34" s="1">
        <v>0</v>
      </c>
      <c r="S34" s="5">
        <v>0</v>
      </c>
      <c r="U34" s="34"/>
      <c r="V34" s="34"/>
      <c r="W34" s="34"/>
      <c r="AH34" s="34"/>
      <c r="AI34" s="34"/>
      <c r="AJ34" s="34"/>
      <c r="AK34" s="34"/>
      <c r="AL34" s="34"/>
      <c r="AM34" s="34"/>
      <c r="AN34" s="34"/>
      <c r="AO34" s="34"/>
    </row>
    <row r="35" spans="1:41" s="7" customFormat="1" x14ac:dyDescent="0.25">
      <c r="A35" s="1">
        <v>9004</v>
      </c>
      <c r="B35" s="1" t="s">
        <v>30</v>
      </c>
      <c r="C35" s="1" t="s">
        <v>24</v>
      </c>
      <c r="D35" s="2">
        <v>43671</v>
      </c>
      <c r="E35" s="3">
        <v>3</v>
      </c>
      <c r="F35" s="3">
        <v>32</v>
      </c>
      <c r="G35" s="3">
        <v>206</v>
      </c>
      <c r="H35" s="3">
        <v>633.4</v>
      </c>
      <c r="I35" s="8">
        <v>7</v>
      </c>
      <c r="J35" s="30">
        <v>593.12400000000002</v>
      </c>
      <c r="K35" s="8">
        <v>2.57</v>
      </c>
      <c r="L35" s="1">
        <v>1.5059999999999998</v>
      </c>
      <c r="M35" s="8">
        <v>4.0759999999999996</v>
      </c>
      <c r="N35" s="1">
        <v>0</v>
      </c>
      <c r="O35" s="1">
        <v>0</v>
      </c>
      <c r="P35" s="1">
        <v>0</v>
      </c>
      <c r="Q35" s="1">
        <v>0</v>
      </c>
      <c r="R35" s="1">
        <v>0</v>
      </c>
      <c r="S35" s="5">
        <v>0</v>
      </c>
      <c r="T35" s="6">
        <f t="shared" ref="T35" si="36">AVERAGE(M35:M37)</f>
        <v>3.1033333333333331</v>
      </c>
      <c r="U35" s="33">
        <f t="shared" ref="U35" si="37">STDEV(M35:M37)</f>
        <v>0.90215815317123615</v>
      </c>
      <c r="V35" s="33">
        <f t="shared" ref="V35" si="38">T35+1.5*U35</f>
        <v>4.4565705630901871</v>
      </c>
      <c r="W35" s="33">
        <f t="shared" ref="W35" si="39">T35-1.5*U35</f>
        <v>1.7500961035764788</v>
      </c>
      <c r="AH35" s="34"/>
      <c r="AI35" s="34"/>
      <c r="AJ35" s="34"/>
      <c r="AK35" s="34"/>
      <c r="AL35" s="34"/>
      <c r="AM35" s="34"/>
      <c r="AN35" s="34"/>
      <c r="AO35" s="34"/>
    </row>
    <row r="36" spans="1:41" s="7" customFormat="1" x14ac:dyDescent="0.25">
      <c r="A36" s="1">
        <v>9005</v>
      </c>
      <c r="B36" s="1" t="s">
        <v>30</v>
      </c>
      <c r="C36" s="1" t="s">
        <v>24</v>
      </c>
      <c r="D36" s="2">
        <v>43671</v>
      </c>
      <c r="E36" s="3">
        <v>3</v>
      </c>
      <c r="F36" s="3">
        <v>32</v>
      </c>
      <c r="G36" s="3">
        <v>206</v>
      </c>
      <c r="H36" s="3">
        <v>633.4</v>
      </c>
      <c r="I36" s="8">
        <v>5</v>
      </c>
      <c r="J36" s="30">
        <v>533.03800000000001</v>
      </c>
      <c r="K36" s="8">
        <v>1.03</v>
      </c>
      <c r="L36" s="1">
        <v>1.264</v>
      </c>
      <c r="M36" s="8">
        <v>2.294</v>
      </c>
      <c r="N36" s="1">
        <v>0</v>
      </c>
      <c r="O36" s="1">
        <v>0</v>
      </c>
      <c r="P36" s="1">
        <v>0</v>
      </c>
      <c r="Q36" s="1">
        <v>0</v>
      </c>
      <c r="R36" s="1">
        <v>0</v>
      </c>
      <c r="S36" s="5">
        <v>0</v>
      </c>
      <c r="U36" s="34"/>
      <c r="V36" s="34"/>
      <c r="W36" s="34"/>
      <c r="AH36" s="34"/>
      <c r="AI36" s="34"/>
      <c r="AJ36" s="34"/>
      <c r="AK36" s="34"/>
      <c r="AL36" s="34"/>
      <c r="AM36" s="34"/>
      <c r="AN36" s="34"/>
      <c r="AO36" s="34"/>
    </row>
    <row r="37" spans="1:41" s="7" customFormat="1" x14ac:dyDescent="0.25">
      <c r="A37" s="1">
        <v>9011</v>
      </c>
      <c r="B37" s="1" t="s">
        <v>30</v>
      </c>
      <c r="C37" s="1" t="s">
        <v>24</v>
      </c>
      <c r="D37" s="2">
        <v>43671</v>
      </c>
      <c r="E37" s="3">
        <v>3</v>
      </c>
      <c r="F37" s="3">
        <v>32</v>
      </c>
      <c r="G37" s="3">
        <v>206</v>
      </c>
      <c r="H37" s="3">
        <v>633.4</v>
      </c>
      <c r="I37" s="8">
        <v>6</v>
      </c>
      <c r="J37" s="30">
        <v>499.63</v>
      </c>
      <c r="K37" s="8">
        <v>1.9440000000000002</v>
      </c>
      <c r="L37" s="1">
        <v>0.99599999999999977</v>
      </c>
      <c r="M37" s="8">
        <v>2.94</v>
      </c>
      <c r="N37" s="1">
        <v>0</v>
      </c>
      <c r="O37" s="1">
        <v>0</v>
      </c>
      <c r="P37" s="1">
        <v>0</v>
      </c>
      <c r="Q37" s="1">
        <v>0</v>
      </c>
      <c r="R37" s="1">
        <v>0</v>
      </c>
      <c r="S37" s="5">
        <v>0</v>
      </c>
      <c r="U37" s="34"/>
      <c r="V37" s="34"/>
      <c r="W37" s="34"/>
      <c r="AH37" s="34"/>
      <c r="AI37" s="34"/>
      <c r="AJ37" s="34"/>
      <c r="AK37" s="34"/>
      <c r="AL37" s="34"/>
      <c r="AM37" s="34"/>
      <c r="AN37" s="34"/>
      <c r="AO37" s="34"/>
    </row>
    <row r="38" spans="1:41" s="7" customFormat="1" x14ac:dyDescent="0.25">
      <c r="A38" s="1">
        <v>9001</v>
      </c>
      <c r="B38" s="1" t="s">
        <v>23</v>
      </c>
      <c r="C38" s="1" t="s">
        <v>24</v>
      </c>
      <c r="D38" s="2">
        <v>43675</v>
      </c>
      <c r="E38" s="3">
        <v>4</v>
      </c>
      <c r="F38" s="3">
        <v>36</v>
      </c>
      <c r="G38" s="3">
        <v>210</v>
      </c>
      <c r="H38" s="3">
        <v>706.59999999999991</v>
      </c>
      <c r="I38" s="1">
        <v>7</v>
      </c>
      <c r="J38" s="30">
        <v>654.98</v>
      </c>
      <c r="K38" s="1">
        <v>2.4059999999999997</v>
      </c>
      <c r="L38" s="1">
        <v>1.72</v>
      </c>
      <c r="M38" s="9">
        <v>4.1259999999999994</v>
      </c>
      <c r="N38" s="1">
        <v>0</v>
      </c>
      <c r="O38" s="1">
        <v>0</v>
      </c>
      <c r="P38" s="1">
        <v>0</v>
      </c>
      <c r="Q38" s="1">
        <v>0</v>
      </c>
      <c r="R38" s="1">
        <v>0</v>
      </c>
      <c r="S38" s="5">
        <v>0</v>
      </c>
      <c r="T38" s="6">
        <f t="shared" ref="T38" si="40">AVERAGE(M38:M40)</f>
        <v>4.3306666666666667</v>
      </c>
      <c r="U38" s="33">
        <f t="shared" ref="U38" si="41">STDEV(M38:M40)</f>
        <v>0.19324940707110438</v>
      </c>
      <c r="V38" s="33">
        <f t="shared" ref="V38" si="42">T38+1.5*U38</f>
        <v>4.6205407772733231</v>
      </c>
      <c r="W38" s="33">
        <f t="shared" ref="W38" si="43">T38-1.5*U38</f>
        <v>4.0407925560600102</v>
      </c>
      <c r="AH38" s="34"/>
      <c r="AI38" s="34"/>
      <c r="AJ38" s="34"/>
      <c r="AK38" s="34"/>
      <c r="AL38" s="34"/>
      <c r="AM38" s="34"/>
      <c r="AN38" s="34"/>
      <c r="AO38" s="34"/>
    </row>
    <row r="39" spans="1:41" s="7" customFormat="1" x14ac:dyDescent="0.25">
      <c r="A39" s="1">
        <v>9008</v>
      </c>
      <c r="B39" s="1" t="s">
        <v>23</v>
      </c>
      <c r="C39" s="1" t="s">
        <v>24</v>
      </c>
      <c r="D39" s="2">
        <v>43675</v>
      </c>
      <c r="E39" s="3">
        <v>4</v>
      </c>
      <c r="F39" s="3">
        <v>36</v>
      </c>
      <c r="G39" s="3">
        <v>210</v>
      </c>
      <c r="H39" s="3">
        <v>706.59999999999991</v>
      </c>
      <c r="I39" s="1">
        <v>7</v>
      </c>
      <c r="J39" s="30">
        <v>715.78800000000001</v>
      </c>
      <c r="K39" s="1">
        <v>2.62</v>
      </c>
      <c r="L39" s="1">
        <v>1.7360000000000002</v>
      </c>
      <c r="M39" s="9">
        <v>4.3559999999999999</v>
      </c>
      <c r="N39" s="1">
        <v>0</v>
      </c>
      <c r="O39" s="1">
        <v>0</v>
      </c>
      <c r="P39" s="1">
        <v>0</v>
      </c>
      <c r="Q39" s="1">
        <v>0</v>
      </c>
      <c r="R39" s="1">
        <v>0</v>
      </c>
      <c r="S39" s="5">
        <v>0</v>
      </c>
      <c r="U39" s="34"/>
      <c r="V39" s="34"/>
      <c r="W39" s="34"/>
      <c r="AH39" s="34"/>
      <c r="AI39" s="34"/>
      <c r="AJ39" s="34"/>
      <c r="AK39" s="34"/>
      <c r="AL39" s="34"/>
      <c r="AM39" s="34"/>
      <c r="AN39" s="34"/>
      <c r="AO39" s="34"/>
    </row>
    <row r="40" spans="1:41" s="7" customFormat="1" x14ac:dyDescent="0.25">
      <c r="A40" s="1">
        <v>9010</v>
      </c>
      <c r="B40" s="1" t="s">
        <v>23</v>
      </c>
      <c r="C40" s="1" t="s">
        <v>24</v>
      </c>
      <c r="D40" s="2">
        <v>43675</v>
      </c>
      <c r="E40" s="3">
        <v>4</v>
      </c>
      <c r="F40" s="3">
        <v>36</v>
      </c>
      <c r="G40" s="3">
        <v>210</v>
      </c>
      <c r="H40" s="3">
        <v>706.59999999999991</v>
      </c>
      <c r="I40" s="1">
        <v>7</v>
      </c>
      <c r="J40" s="30">
        <v>778.49399999999991</v>
      </c>
      <c r="K40" s="1">
        <v>1.7719999999999998</v>
      </c>
      <c r="L40" s="1">
        <v>2.7379999999999995</v>
      </c>
      <c r="M40" s="9">
        <v>4.51</v>
      </c>
      <c r="N40" s="1">
        <v>0</v>
      </c>
      <c r="O40" s="1">
        <v>0</v>
      </c>
      <c r="P40" s="1">
        <v>0</v>
      </c>
      <c r="Q40" s="1">
        <v>0</v>
      </c>
      <c r="R40" s="1">
        <v>0</v>
      </c>
      <c r="S40" s="5">
        <v>0</v>
      </c>
      <c r="U40" s="34"/>
      <c r="V40" s="34"/>
      <c r="W40" s="34"/>
      <c r="AH40" s="34"/>
      <c r="AI40" s="34"/>
      <c r="AJ40" s="34"/>
      <c r="AK40" s="34"/>
      <c r="AL40" s="34"/>
      <c r="AM40" s="34"/>
      <c r="AN40" s="34"/>
      <c r="AO40" s="34"/>
    </row>
    <row r="41" spans="1:41" s="7" customFormat="1" x14ac:dyDescent="0.25">
      <c r="A41" s="1">
        <v>9002</v>
      </c>
      <c r="B41" s="1" t="s">
        <v>28</v>
      </c>
      <c r="C41" s="1" t="s">
        <v>24</v>
      </c>
      <c r="D41" s="2">
        <v>43675</v>
      </c>
      <c r="E41" s="3">
        <v>4</v>
      </c>
      <c r="F41" s="3">
        <v>36</v>
      </c>
      <c r="G41" s="3">
        <v>210</v>
      </c>
      <c r="H41" s="3">
        <v>706.59999999999991</v>
      </c>
      <c r="I41" s="1">
        <v>7</v>
      </c>
      <c r="J41" s="30">
        <v>787.81799999999998</v>
      </c>
      <c r="K41" s="1">
        <v>2.6040000000000001</v>
      </c>
      <c r="L41" s="1">
        <v>1.6859999999999999</v>
      </c>
      <c r="M41" s="9">
        <v>4.29</v>
      </c>
      <c r="N41" s="1">
        <v>0</v>
      </c>
      <c r="O41" s="1">
        <v>0</v>
      </c>
      <c r="P41" s="1">
        <v>0</v>
      </c>
      <c r="Q41" s="1">
        <v>0</v>
      </c>
      <c r="R41" s="1">
        <v>0</v>
      </c>
      <c r="S41" s="5">
        <v>0</v>
      </c>
      <c r="T41" s="6">
        <f t="shared" ref="T41" si="44">AVERAGE(M41:M43)</f>
        <v>4.4539999999999997</v>
      </c>
      <c r="U41" s="33">
        <f t="shared" ref="U41" si="45">STDEV(M41:M43)</f>
        <v>0.63605974562142997</v>
      </c>
      <c r="V41" s="33">
        <f t="shared" ref="V41" si="46">T41+1.5*U41</f>
        <v>5.408089618432145</v>
      </c>
      <c r="W41" s="33">
        <f t="shared" ref="W41" si="47">T41-1.5*U41</f>
        <v>3.4999103815678545</v>
      </c>
      <c r="AH41" s="34"/>
      <c r="AI41" s="34"/>
      <c r="AJ41" s="34"/>
      <c r="AK41" s="34"/>
      <c r="AL41" s="34"/>
      <c r="AM41" s="34"/>
      <c r="AN41" s="34"/>
      <c r="AO41" s="34"/>
    </row>
    <row r="42" spans="1:41" s="7" customFormat="1" x14ac:dyDescent="0.25">
      <c r="A42" s="1">
        <v>9007</v>
      </c>
      <c r="B42" s="1" t="s">
        <v>28</v>
      </c>
      <c r="C42" s="1" t="s">
        <v>24</v>
      </c>
      <c r="D42" s="2">
        <v>43675</v>
      </c>
      <c r="E42" s="3">
        <v>4</v>
      </c>
      <c r="F42" s="3">
        <v>36</v>
      </c>
      <c r="G42" s="3">
        <v>210</v>
      </c>
      <c r="H42" s="3">
        <v>706.59999999999991</v>
      </c>
      <c r="I42" s="1">
        <v>6</v>
      </c>
      <c r="J42" s="30">
        <v>741.73400000000004</v>
      </c>
      <c r="K42" s="1">
        <v>2.4140000000000001</v>
      </c>
      <c r="L42" s="1">
        <v>1.5019999999999996</v>
      </c>
      <c r="M42" s="9">
        <v>3.9159999999999995</v>
      </c>
      <c r="N42" s="1">
        <v>0</v>
      </c>
      <c r="O42" s="1">
        <v>0</v>
      </c>
      <c r="P42" s="1">
        <v>0</v>
      </c>
      <c r="Q42" s="1">
        <v>0</v>
      </c>
      <c r="R42" s="1">
        <v>0</v>
      </c>
      <c r="S42" s="5">
        <v>0</v>
      </c>
      <c r="U42" s="34"/>
      <c r="V42" s="34"/>
      <c r="W42" s="34"/>
      <c r="AH42" s="34"/>
      <c r="AI42" s="34"/>
      <c r="AJ42" s="34"/>
      <c r="AK42" s="34"/>
      <c r="AL42" s="34"/>
      <c r="AM42" s="34"/>
      <c r="AN42" s="34"/>
      <c r="AO42" s="34"/>
    </row>
    <row r="43" spans="1:41" s="7" customFormat="1" x14ac:dyDescent="0.25">
      <c r="A43" s="1">
        <v>9012</v>
      </c>
      <c r="B43" s="1" t="s">
        <v>28</v>
      </c>
      <c r="C43" s="1" t="s">
        <v>24</v>
      </c>
      <c r="D43" s="2">
        <v>43675</v>
      </c>
      <c r="E43" s="3">
        <v>4</v>
      </c>
      <c r="F43" s="3">
        <v>36</v>
      </c>
      <c r="G43" s="3">
        <v>210</v>
      </c>
      <c r="H43" s="3">
        <v>706.59999999999991</v>
      </c>
      <c r="I43" s="1">
        <v>9</v>
      </c>
      <c r="J43" s="30">
        <v>898.30799999999999</v>
      </c>
      <c r="K43" s="1">
        <v>3.18</v>
      </c>
      <c r="L43" s="1">
        <v>1.9760000000000002</v>
      </c>
      <c r="M43" s="9">
        <v>5.1560000000000006</v>
      </c>
      <c r="N43" s="1">
        <v>0</v>
      </c>
      <c r="O43" s="1">
        <v>0</v>
      </c>
      <c r="P43" s="1">
        <v>0</v>
      </c>
      <c r="Q43" s="1">
        <v>0</v>
      </c>
      <c r="R43" s="1">
        <v>0</v>
      </c>
      <c r="S43" s="5">
        <v>0</v>
      </c>
      <c r="U43" s="34"/>
      <c r="V43" s="34"/>
      <c r="W43" s="34"/>
      <c r="AH43" s="34"/>
      <c r="AI43" s="34"/>
      <c r="AJ43" s="34"/>
      <c r="AK43" s="34"/>
      <c r="AL43" s="34"/>
      <c r="AM43" s="34"/>
      <c r="AN43" s="34"/>
      <c r="AO43" s="34"/>
    </row>
    <row r="44" spans="1:41" s="7" customFormat="1" x14ac:dyDescent="0.25">
      <c r="A44" s="1">
        <v>9003</v>
      </c>
      <c r="B44" s="1" t="s">
        <v>29</v>
      </c>
      <c r="C44" s="1" t="s">
        <v>24</v>
      </c>
      <c r="D44" s="2">
        <v>43675</v>
      </c>
      <c r="E44" s="3">
        <v>4</v>
      </c>
      <c r="F44" s="3">
        <v>36</v>
      </c>
      <c r="G44" s="3">
        <v>210</v>
      </c>
      <c r="H44" s="3">
        <v>706.59999999999991</v>
      </c>
      <c r="I44" s="1">
        <v>7</v>
      </c>
      <c r="J44" s="30">
        <v>756.43799999999999</v>
      </c>
      <c r="K44" s="1">
        <v>2.8519999999999999</v>
      </c>
      <c r="L44" s="1">
        <v>1.6719999999999995</v>
      </c>
      <c r="M44" s="9">
        <v>4.5239999999999991</v>
      </c>
      <c r="N44" s="1">
        <v>0</v>
      </c>
      <c r="O44" s="1">
        <v>0</v>
      </c>
      <c r="P44" s="1">
        <v>0</v>
      </c>
      <c r="Q44" s="1">
        <v>0</v>
      </c>
      <c r="R44" s="1">
        <v>0</v>
      </c>
      <c r="S44" s="5">
        <v>0</v>
      </c>
      <c r="T44" s="6">
        <f t="shared" ref="T44" si="48">AVERAGE(M44:M46)</f>
        <v>4.2486666666666659</v>
      </c>
      <c r="U44" s="33">
        <f t="shared" ref="U44" si="49">STDEV(M44:M46)</f>
        <v>0.94362351249496557</v>
      </c>
      <c r="V44" s="33">
        <f t="shared" ref="V44" si="50">T44+1.5*U44</f>
        <v>5.6641019354091142</v>
      </c>
      <c r="W44" s="33">
        <f t="shared" ref="W44" si="51">T44-1.5*U44</f>
        <v>2.8332313979242176</v>
      </c>
      <c r="AH44" s="34"/>
      <c r="AI44" s="34"/>
      <c r="AJ44" s="34"/>
      <c r="AK44" s="34"/>
      <c r="AL44" s="34"/>
      <c r="AM44" s="34"/>
      <c r="AN44" s="34"/>
      <c r="AO44" s="34"/>
    </row>
    <row r="45" spans="1:41" s="7" customFormat="1" x14ac:dyDescent="0.25">
      <c r="A45" s="1">
        <v>9006</v>
      </c>
      <c r="B45" s="1" t="s">
        <v>29</v>
      </c>
      <c r="C45" s="1" t="s">
        <v>24</v>
      </c>
      <c r="D45" s="2">
        <v>43675</v>
      </c>
      <c r="E45" s="3">
        <v>4</v>
      </c>
      <c r="F45" s="3">
        <v>36</v>
      </c>
      <c r="G45" s="3">
        <v>210</v>
      </c>
      <c r="H45" s="3">
        <v>706.59999999999991</v>
      </c>
      <c r="I45" s="1">
        <v>6</v>
      </c>
      <c r="J45" s="30">
        <v>585.11</v>
      </c>
      <c r="K45" s="1">
        <v>2.1440000000000001</v>
      </c>
      <c r="L45" s="1">
        <v>1.0539999999999998</v>
      </c>
      <c r="M45" s="9">
        <v>3.198</v>
      </c>
      <c r="N45" s="1">
        <v>0</v>
      </c>
      <c r="O45" s="1">
        <v>0</v>
      </c>
      <c r="P45" s="1">
        <v>0</v>
      </c>
      <c r="Q45" s="1">
        <v>0</v>
      </c>
      <c r="R45" s="1">
        <v>0</v>
      </c>
      <c r="S45" s="5">
        <v>0</v>
      </c>
      <c r="U45" s="34"/>
      <c r="V45" s="34"/>
      <c r="W45" s="34"/>
      <c r="AH45" s="34"/>
      <c r="AI45" s="34"/>
      <c r="AJ45" s="34"/>
      <c r="AK45" s="34"/>
      <c r="AL45" s="34"/>
      <c r="AM45" s="34"/>
      <c r="AN45" s="34"/>
      <c r="AO45" s="34"/>
    </row>
    <row r="46" spans="1:41" s="7" customFormat="1" x14ac:dyDescent="0.25">
      <c r="A46" s="1">
        <v>9009</v>
      </c>
      <c r="B46" s="1" t="s">
        <v>29</v>
      </c>
      <c r="C46" s="1" t="s">
        <v>24</v>
      </c>
      <c r="D46" s="2">
        <v>43675</v>
      </c>
      <c r="E46" s="3">
        <v>4</v>
      </c>
      <c r="F46" s="3">
        <v>36</v>
      </c>
      <c r="G46" s="3">
        <v>210</v>
      </c>
      <c r="H46" s="3">
        <v>706.59999999999991</v>
      </c>
      <c r="I46" s="1">
        <v>7</v>
      </c>
      <c r="J46" s="30">
        <v>932.17399999999998</v>
      </c>
      <c r="K46" s="1">
        <v>3.1619999999999999</v>
      </c>
      <c r="L46" s="1">
        <v>1.8620000000000001</v>
      </c>
      <c r="M46" s="9">
        <v>5.024</v>
      </c>
      <c r="N46" s="1">
        <v>0</v>
      </c>
      <c r="O46" s="1">
        <v>0</v>
      </c>
      <c r="P46" s="1">
        <v>0</v>
      </c>
      <c r="Q46" s="1">
        <v>0</v>
      </c>
      <c r="R46" s="1">
        <v>0</v>
      </c>
      <c r="S46" s="5">
        <v>0</v>
      </c>
      <c r="U46" s="34"/>
      <c r="V46" s="34"/>
      <c r="W46" s="34"/>
      <c r="AH46" s="34"/>
      <c r="AI46" s="34"/>
      <c r="AJ46" s="34"/>
      <c r="AK46" s="34"/>
      <c r="AL46" s="34"/>
      <c r="AM46" s="34"/>
      <c r="AN46" s="34"/>
      <c r="AO46" s="34"/>
    </row>
    <row r="47" spans="1:41" s="7" customFormat="1" x14ac:dyDescent="0.25">
      <c r="A47" s="1">
        <v>9004</v>
      </c>
      <c r="B47" s="1" t="s">
        <v>30</v>
      </c>
      <c r="C47" s="1" t="s">
        <v>24</v>
      </c>
      <c r="D47" s="2">
        <v>43675</v>
      </c>
      <c r="E47" s="3">
        <v>4</v>
      </c>
      <c r="F47" s="3">
        <v>36</v>
      </c>
      <c r="G47" s="3">
        <v>210</v>
      </c>
      <c r="H47" s="3">
        <v>706.59999999999991</v>
      </c>
      <c r="I47" s="1">
        <v>7</v>
      </c>
      <c r="J47" s="30">
        <v>852.84400000000005</v>
      </c>
      <c r="K47" s="1">
        <v>2.7559999999999998</v>
      </c>
      <c r="L47" s="1">
        <v>1.7580000000000002</v>
      </c>
      <c r="M47" s="9">
        <v>4.5140000000000002</v>
      </c>
      <c r="N47" s="1">
        <v>0</v>
      </c>
      <c r="O47" s="1">
        <v>0</v>
      </c>
      <c r="P47" s="1">
        <v>0</v>
      </c>
      <c r="Q47" s="1">
        <v>0</v>
      </c>
      <c r="R47" s="1">
        <v>0</v>
      </c>
      <c r="S47" s="5">
        <v>0</v>
      </c>
      <c r="T47" s="6">
        <f>AVERAGE(M47:M49)</f>
        <v>4.2506666666666666</v>
      </c>
      <c r="U47" s="33">
        <f t="shared" ref="U47" si="52">STDEV(M47:M49)</f>
        <v>0.35572086434918804</v>
      </c>
      <c r="V47" s="33">
        <f t="shared" ref="V47" si="53">T47+1.5*U47</f>
        <v>4.7842479631904489</v>
      </c>
      <c r="W47" s="33">
        <f t="shared" ref="W47" si="54">T47-1.5*U47</f>
        <v>3.7170853701428843</v>
      </c>
      <c r="AH47" s="34"/>
      <c r="AI47" s="34"/>
      <c r="AJ47" s="34"/>
      <c r="AK47" s="34"/>
      <c r="AL47" s="34"/>
      <c r="AM47" s="34"/>
      <c r="AN47" s="34"/>
      <c r="AO47" s="34"/>
    </row>
    <row r="48" spans="1:41" s="7" customFormat="1" x14ac:dyDescent="0.25">
      <c r="A48" s="1">
        <v>9005</v>
      </c>
      <c r="B48" s="1" t="s">
        <v>30</v>
      </c>
      <c r="C48" s="1" t="s">
        <v>24</v>
      </c>
      <c r="D48" s="2">
        <v>43675</v>
      </c>
      <c r="E48" s="3">
        <v>4</v>
      </c>
      <c r="F48" s="3">
        <v>36</v>
      </c>
      <c r="G48" s="3">
        <v>210</v>
      </c>
      <c r="H48" s="3">
        <v>706.59999999999991</v>
      </c>
      <c r="I48" s="1">
        <v>7</v>
      </c>
      <c r="J48" s="30">
        <v>827.83400000000006</v>
      </c>
      <c r="K48" s="1">
        <v>2.782</v>
      </c>
      <c r="L48" s="1">
        <v>1.61</v>
      </c>
      <c r="M48" s="9">
        <v>4.3920000000000003</v>
      </c>
      <c r="N48" s="1">
        <v>0</v>
      </c>
      <c r="O48" s="1">
        <v>0</v>
      </c>
      <c r="P48" s="1">
        <v>0</v>
      </c>
      <c r="Q48" s="1">
        <v>0</v>
      </c>
      <c r="R48" s="1">
        <v>0</v>
      </c>
      <c r="S48" s="5">
        <v>0</v>
      </c>
      <c r="U48" s="34"/>
      <c r="V48" s="34"/>
      <c r="W48" s="34"/>
      <c r="AH48" s="34"/>
      <c r="AI48" s="34"/>
      <c r="AJ48" s="34"/>
      <c r="AK48" s="34"/>
      <c r="AL48" s="34"/>
      <c r="AM48" s="34"/>
      <c r="AN48" s="34"/>
      <c r="AO48" s="34"/>
    </row>
    <row r="49" spans="1:41" s="7" customFormat="1" x14ac:dyDescent="0.25">
      <c r="A49" s="1">
        <v>9011</v>
      </c>
      <c r="B49" s="1" t="s">
        <v>30</v>
      </c>
      <c r="C49" s="1" t="s">
        <v>24</v>
      </c>
      <c r="D49" s="2">
        <v>43675</v>
      </c>
      <c r="E49" s="3">
        <v>4</v>
      </c>
      <c r="F49" s="3">
        <v>36</v>
      </c>
      <c r="G49" s="3">
        <v>210</v>
      </c>
      <c r="H49" s="3">
        <v>706.59999999999991</v>
      </c>
      <c r="I49" s="1">
        <v>7</v>
      </c>
      <c r="J49" s="30">
        <v>710.92399999999998</v>
      </c>
      <c r="K49" s="1">
        <v>2.4319999999999999</v>
      </c>
      <c r="L49" s="1">
        <v>1.4140000000000001</v>
      </c>
      <c r="M49" s="9">
        <v>3.8460000000000001</v>
      </c>
      <c r="N49" s="1">
        <v>0</v>
      </c>
      <c r="O49" s="1">
        <v>0</v>
      </c>
      <c r="P49" s="1">
        <v>0</v>
      </c>
      <c r="Q49" s="1">
        <v>0</v>
      </c>
      <c r="R49" s="1">
        <v>0</v>
      </c>
      <c r="S49" s="5">
        <v>0</v>
      </c>
      <c r="U49" s="34"/>
      <c r="V49" s="34"/>
      <c r="W49" s="34"/>
      <c r="AH49" s="34"/>
      <c r="AI49" s="34"/>
      <c r="AJ49" s="34"/>
      <c r="AK49" s="34"/>
      <c r="AL49" s="34"/>
      <c r="AM49" s="34"/>
      <c r="AN49" s="34"/>
      <c r="AO49" s="34"/>
    </row>
    <row r="50" spans="1:41" x14ac:dyDescent="0.25">
      <c r="A50" s="8">
        <v>9001</v>
      </c>
      <c r="B50" s="1" t="s">
        <v>23</v>
      </c>
      <c r="C50" s="8" t="s">
        <v>31</v>
      </c>
      <c r="D50" s="2">
        <v>43678</v>
      </c>
      <c r="E50" s="3">
        <v>5</v>
      </c>
      <c r="F50" s="3">
        <v>39</v>
      </c>
      <c r="G50" s="3">
        <v>213</v>
      </c>
      <c r="H50" s="3">
        <v>758.09999999999991</v>
      </c>
      <c r="I50" s="8">
        <v>5</v>
      </c>
      <c r="J50" s="31">
        <v>498.08</v>
      </c>
      <c r="K50" s="8">
        <v>1.89</v>
      </c>
      <c r="L50" s="1">
        <v>1.5800000000000003</v>
      </c>
      <c r="M50" s="8">
        <v>3.47</v>
      </c>
      <c r="N50" s="8">
        <v>2</v>
      </c>
      <c r="O50" s="8">
        <v>0</v>
      </c>
      <c r="P50" s="1">
        <v>0</v>
      </c>
      <c r="Q50" s="1">
        <v>0</v>
      </c>
      <c r="R50" s="1">
        <v>0</v>
      </c>
      <c r="S50" s="5">
        <v>0</v>
      </c>
      <c r="T50" s="6">
        <f>AVERAGE(M50:M64)</f>
        <v>5.4293333333333331</v>
      </c>
      <c r="U50" s="33">
        <f>STDEV(M50:M64)</f>
        <v>1.5979784848661887</v>
      </c>
      <c r="V50" s="33">
        <f t="shared" ref="V50" si="55">T50+1.5*U50</f>
        <v>7.8263010606326162</v>
      </c>
      <c r="W50" s="33">
        <f t="shared" ref="W50" si="56">T50-1.5*U50</f>
        <v>3.03236560603405</v>
      </c>
    </row>
    <row r="51" spans="1:41" x14ac:dyDescent="0.25">
      <c r="A51" s="8">
        <v>9001</v>
      </c>
      <c r="B51" s="1" t="s">
        <v>23</v>
      </c>
      <c r="C51" s="8" t="s">
        <v>32</v>
      </c>
      <c r="D51" s="2">
        <v>43678</v>
      </c>
      <c r="E51" s="3">
        <v>5</v>
      </c>
      <c r="F51" s="3">
        <v>39</v>
      </c>
      <c r="G51" s="3">
        <v>213</v>
      </c>
      <c r="H51" s="3">
        <v>758.09999999999991</v>
      </c>
      <c r="I51" s="8">
        <v>9</v>
      </c>
      <c r="J51" s="31">
        <v>1027.04</v>
      </c>
      <c r="K51" s="8">
        <v>3.94</v>
      </c>
      <c r="L51" s="1">
        <v>3.03</v>
      </c>
      <c r="M51" s="8">
        <v>6.97</v>
      </c>
      <c r="N51" s="8">
        <v>0</v>
      </c>
      <c r="O51" s="8">
        <v>0</v>
      </c>
      <c r="P51" s="1">
        <v>0</v>
      </c>
      <c r="Q51" s="1">
        <v>0</v>
      </c>
      <c r="R51" s="1">
        <v>0</v>
      </c>
      <c r="S51" s="5">
        <v>0</v>
      </c>
      <c r="T51" s="7"/>
      <c r="U51" s="34"/>
      <c r="V51" s="34"/>
      <c r="W51" s="34"/>
    </row>
    <row r="52" spans="1:41" x14ac:dyDescent="0.25">
      <c r="A52" s="8">
        <v>9001</v>
      </c>
      <c r="B52" s="1" t="s">
        <v>23</v>
      </c>
      <c r="C52" s="8" t="s">
        <v>33</v>
      </c>
      <c r="D52" s="2">
        <v>43678</v>
      </c>
      <c r="E52" s="3">
        <v>5</v>
      </c>
      <c r="F52" s="3">
        <v>39</v>
      </c>
      <c r="G52" s="3">
        <v>213</v>
      </c>
      <c r="H52" s="3">
        <v>758.09999999999991</v>
      </c>
      <c r="I52" s="8">
        <v>7</v>
      </c>
      <c r="J52" s="31">
        <v>550.74</v>
      </c>
      <c r="K52" s="8">
        <v>2.16</v>
      </c>
      <c r="L52" s="1">
        <v>1.52</v>
      </c>
      <c r="M52" s="8">
        <v>3.68</v>
      </c>
      <c r="N52" s="8">
        <v>0</v>
      </c>
      <c r="O52" s="8">
        <v>0</v>
      </c>
      <c r="P52" s="1">
        <v>0</v>
      </c>
      <c r="Q52" s="1">
        <v>0</v>
      </c>
      <c r="R52" s="1">
        <v>0</v>
      </c>
      <c r="S52" s="5">
        <v>0</v>
      </c>
      <c r="T52" s="7"/>
      <c r="U52" s="34"/>
      <c r="V52" s="34"/>
      <c r="W52" s="34"/>
    </row>
    <row r="53" spans="1:41" x14ac:dyDescent="0.25">
      <c r="A53" s="8">
        <v>9001</v>
      </c>
      <c r="B53" s="1" t="s">
        <v>23</v>
      </c>
      <c r="C53" s="8" t="s">
        <v>34</v>
      </c>
      <c r="D53" s="2">
        <v>43678</v>
      </c>
      <c r="E53" s="3">
        <v>5</v>
      </c>
      <c r="F53" s="3">
        <v>39</v>
      </c>
      <c r="G53" s="3">
        <v>213</v>
      </c>
      <c r="H53" s="3">
        <v>758.09999999999991</v>
      </c>
      <c r="I53" s="8">
        <v>7</v>
      </c>
      <c r="J53" s="31">
        <v>673.24</v>
      </c>
      <c r="K53" s="8">
        <v>2.77</v>
      </c>
      <c r="L53" s="1">
        <v>1.9999999999999996</v>
      </c>
      <c r="M53" s="8">
        <v>4.7699999999999996</v>
      </c>
      <c r="N53" s="8">
        <v>0</v>
      </c>
      <c r="O53" s="8">
        <v>0</v>
      </c>
      <c r="P53" s="1">
        <v>0</v>
      </c>
      <c r="Q53" s="1">
        <v>0</v>
      </c>
      <c r="R53" s="1">
        <v>0</v>
      </c>
      <c r="S53" s="5">
        <v>0</v>
      </c>
      <c r="T53" s="6"/>
      <c r="U53" s="33"/>
      <c r="V53" s="33"/>
      <c r="W53" s="33"/>
    </row>
    <row r="54" spans="1:41" x14ac:dyDescent="0.25">
      <c r="A54" s="8">
        <v>9001</v>
      </c>
      <c r="B54" s="1" t="s">
        <v>23</v>
      </c>
      <c r="C54" s="8" t="s">
        <v>35</v>
      </c>
      <c r="D54" s="2">
        <v>43678</v>
      </c>
      <c r="E54" s="3">
        <v>5</v>
      </c>
      <c r="F54" s="3">
        <v>39</v>
      </c>
      <c r="G54" s="3">
        <v>213</v>
      </c>
      <c r="H54" s="3">
        <v>758.09999999999991</v>
      </c>
      <c r="I54" s="8">
        <v>6</v>
      </c>
      <c r="J54" s="31">
        <v>855.74</v>
      </c>
      <c r="K54" s="8">
        <v>3.79</v>
      </c>
      <c r="L54" s="1">
        <v>3.1900000000000004</v>
      </c>
      <c r="M54" s="8">
        <v>6.98</v>
      </c>
      <c r="N54" s="8">
        <v>0</v>
      </c>
      <c r="O54" s="8">
        <v>0</v>
      </c>
      <c r="P54" s="1">
        <v>0</v>
      </c>
      <c r="Q54" s="1">
        <v>0</v>
      </c>
      <c r="R54" s="1">
        <v>0</v>
      </c>
      <c r="S54" s="5">
        <v>0</v>
      </c>
      <c r="T54" s="7"/>
      <c r="U54" s="34"/>
      <c r="V54" s="34"/>
      <c r="W54" s="34"/>
    </row>
    <row r="55" spans="1:41" x14ac:dyDescent="0.25">
      <c r="A55" s="8">
        <v>9008</v>
      </c>
      <c r="B55" s="1" t="s">
        <v>23</v>
      </c>
      <c r="C55" s="8" t="s">
        <v>31</v>
      </c>
      <c r="D55" s="2">
        <v>43678</v>
      </c>
      <c r="E55" s="3">
        <v>5</v>
      </c>
      <c r="F55" s="3">
        <v>39</v>
      </c>
      <c r="G55" s="3">
        <v>213</v>
      </c>
      <c r="H55" s="3">
        <v>758.09999999999991</v>
      </c>
      <c r="I55" s="8">
        <v>7</v>
      </c>
      <c r="J55" s="31">
        <v>738.38</v>
      </c>
      <c r="K55" s="8">
        <v>3.06</v>
      </c>
      <c r="L55" s="1">
        <v>1.8599999999999999</v>
      </c>
      <c r="M55" s="8">
        <v>4.92</v>
      </c>
      <c r="N55" s="8">
        <v>1</v>
      </c>
      <c r="O55" s="8">
        <v>0</v>
      </c>
      <c r="P55" s="1">
        <v>0</v>
      </c>
      <c r="Q55" s="1">
        <v>0</v>
      </c>
      <c r="R55" s="1">
        <v>0</v>
      </c>
      <c r="S55" s="5">
        <v>0</v>
      </c>
      <c r="T55" s="7"/>
      <c r="U55" s="34"/>
      <c r="V55" s="34"/>
      <c r="W55" s="34"/>
    </row>
    <row r="56" spans="1:41" x14ac:dyDescent="0.25">
      <c r="A56" s="8">
        <v>9008</v>
      </c>
      <c r="B56" s="1" t="s">
        <v>23</v>
      </c>
      <c r="C56" s="8" t="s">
        <v>32</v>
      </c>
      <c r="D56" s="2">
        <v>43678</v>
      </c>
      <c r="E56" s="3">
        <v>5</v>
      </c>
      <c r="F56" s="3">
        <v>39</v>
      </c>
      <c r="G56" s="3">
        <v>213</v>
      </c>
      <c r="H56" s="3">
        <v>758.09999999999991</v>
      </c>
      <c r="I56" s="8">
        <v>7</v>
      </c>
      <c r="J56" s="31">
        <v>691.82</v>
      </c>
      <c r="K56" s="8">
        <v>3.07</v>
      </c>
      <c r="L56" s="1">
        <v>1.81</v>
      </c>
      <c r="M56" s="8">
        <v>4.88</v>
      </c>
      <c r="N56" s="8">
        <v>3</v>
      </c>
      <c r="O56" s="8">
        <v>0</v>
      </c>
      <c r="P56" s="1">
        <v>0</v>
      </c>
      <c r="Q56" s="1">
        <v>0</v>
      </c>
      <c r="R56" s="1">
        <v>0</v>
      </c>
      <c r="S56" s="5">
        <v>0</v>
      </c>
    </row>
    <row r="57" spans="1:41" x14ac:dyDescent="0.25">
      <c r="A57" s="8">
        <v>9008</v>
      </c>
      <c r="B57" s="1" t="s">
        <v>23</v>
      </c>
      <c r="C57" s="8" t="s">
        <v>33</v>
      </c>
      <c r="D57" s="2">
        <v>43678</v>
      </c>
      <c r="E57" s="3">
        <v>5</v>
      </c>
      <c r="F57" s="3">
        <v>39</v>
      </c>
      <c r="G57" s="3">
        <v>213</v>
      </c>
      <c r="H57" s="3">
        <v>758.09999999999991</v>
      </c>
      <c r="I57" s="8">
        <v>7</v>
      </c>
      <c r="J57" s="31">
        <v>606.42999999999995</v>
      </c>
      <c r="K57" s="8">
        <v>2.5</v>
      </c>
      <c r="L57" s="1">
        <v>1.33</v>
      </c>
      <c r="M57" s="8">
        <v>3.83</v>
      </c>
      <c r="N57" s="8">
        <v>3</v>
      </c>
      <c r="O57" s="8">
        <v>0</v>
      </c>
      <c r="P57" s="1">
        <v>0</v>
      </c>
      <c r="Q57" s="1">
        <v>0</v>
      </c>
      <c r="R57" s="1">
        <v>0</v>
      </c>
      <c r="S57" s="5">
        <v>0</v>
      </c>
    </row>
    <row r="58" spans="1:41" x14ac:dyDescent="0.25">
      <c r="A58" s="8">
        <v>9008</v>
      </c>
      <c r="B58" s="1" t="s">
        <v>23</v>
      </c>
      <c r="C58" s="8" t="s">
        <v>34</v>
      </c>
      <c r="D58" s="2">
        <v>43678</v>
      </c>
      <c r="E58" s="3">
        <v>5</v>
      </c>
      <c r="F58" s="3">
        <v>39</v>
      </c>
      <c r="G58" s="3">
        <v>213</v>
      </c>
      <c r="H58" s="3">
        <v>758.09999999999991</v>
      </c>
      <c r="I58" s="8">
        <v>8</v>
      </c>
      <c r="J58" s="31">
        <v>907.81</v>
      </c>
      <c r="K58" s="8">
        <v>3.3</v>
      </c>
      <c r="L58" s="1">
        <v>2.2300000000000004</v>
      </c>
      <c r="M58" s="8">
        <v>5.53</v>
      </c>
      <c r="N58" s="8">
        <v>2</v>
      </c>
      <c r="O58" s="8">
        <v>0</v>
      </c>
      <c r="P58" s="1">
        <v>0</v>
      </c>
      <c r="Q58" s="1">
        <v>0</v>
      </c>
      <c r="R58" s="1">
        <v>0</v>
      </c>
      <c r="S58" s="5">
        <v>0</v>
      </c>
    </row>
    <row r="59" spans="1:41" x14ac:dyDescent="0.25">
      <c r="A59" s="8">
        <v>9008</v>
      </c>
      <c r="B59" s="1" t="s">
        <v>23</v>
      </c>
      <c r="C59" s="8" t="s">
        <v>35</v>
      </c>
      <c r="D59" s="2">
        <v>43678</v>
      </c>
      <c r="E59" s="3">
        <v>5</v>
      </c>
      <c r="F59" s="3">
        <v>39</v>
      </c>
      <c r="G59" s="3">
        <v>213</v>
      </c>
      <c r="H59" s="3">
        <v>758.09999999999991</v>
      </c>
      <c r="I59" s="8">
        <v>8</v>
      </c>
      <c r="J59" s="31">
        <v>749.22</v>
      </c>
      <c r="K59" s="8">
        <v>3.29</v>
      </c>
      <c r="L59" s="1">
        <v>2.42</v>
      </c>
      <c r="M59" s="8">
        <v>5.71</v>
      </c>
      <c r="N59" s="8">
        <v>6</v>
      </c>
      <c r="O59" s="8">
        <v>0</v>
      </c>
      <c r="P59" s="1">
        <v>0</v>
      </c>
      <c r="Q59" s="1">
        <v>0</v>
      </c>
      <c r="R59" s="1">
        <v>0</v>
      </c>
      <c r="S59" s="5">
        <v>0</v>
      </c>
    </row>
    <row r="60" spans="1:41" x14ac:dyDescent="0.25">
      <c r="A60" s="8">
        <v>9010</v>
      </c>
      <c r="B60" s="1" t="s">
        <v>23</v>
      </c>
      <c r="C60" s="8" t="s">
        <v>31</v>
      </c>
      <c r="D60" s="2">
        <v>43678</v>
      </c>
      <c r="E60" s="3">
        <v>5</v>
      </c>
      <c r="F60" s="3">
        <v>39</v>
      </c>
      <c r="G60" s="3">
        <v>213</v>
      </c>
      <c r="H60" s="3">
        <v>758.09999999999991</v>
      </c>
      <c r="I60" s="8">
        <v>9</v>
      </c>
      <c r="J60" s="31">
        <v>711.92</v>
      </c>
      <c r="K60" s="8">
        <v>2.88</v>
      </c>
      <c r="L60" s="1">
        <v>2.04</v>
      </c>
      <c r="M60" s="8">
        <v>4.92</v>
      </c>
      <c r="N60" s="8">
        <v>1</v>
      </c>
      <c r="O60" s="8">
        <v>0</v>
      </c>
      <c r="P60" s="1">
        <v>0</v>
      </c>
      <c r="Q60" s="1">
        <v>0</v>
      </c>
      <c r="R60" s="1">
        <v>0</v>
      </c>
      <c r="S60" s="5">
        <v>0</v>
      </c>
    </row>
    <row r="61" spans="1:41" x14ac:dyDescent="0.25">
      <c r="A61" s="8">
        <v>9010</v>
      </c>
      <c r="B61" s="1" t="s">
        <v>23</v>
      </c>
      <c r="C61" s="8" t="s">
        <v>32</v>
      </c>
      <c r="D61" s="2">
        <v>43678</v>
      </c>
      <c r="E61" s="3">
        <v>5</v>
      </c>
      <c r="F61" s="3">
        <v>39</v>
      </c>
      <c r="G61" s="3">
        <v>213</v>
      </c>
      <c r="H61" s="3">
        <v>758.09999999999991</v>
      </c>
      <c r="I61" s="8">
        <v>3</v>
      </c>
      <c r="J61" s="31">
        <v>1035.95</v>
      </c>
      <c r="K61" s="8">
        <v>4.3899999999999997</v>
      </c>
      <c r="L61" s="1">
        <v>2.9300000000000006</v>
      </c>
      <c r="M61" s="8">
        <v>7.32</v>
      </c>
      <c r="N61" s="8">
        <v>3</v>
      </c>
      <c r="O61" s="8">
        <v>0</v>
      </c>
      <c r="P61" s="1">
        <v>0</v>
      </c>
      <c r="Q61" s="1">
        <v>0</v>
      </c>
      <c r="R61" s="1">
        <v>0</v>
      </c>
      <c r="S61" s="5">
        <v>0</v>
      </c>
    </row>
    <row r="62" spans="1:41" x14ac:dyDescent="0.25">
      <c r="A62" s="8">
        <v>9010</v>
      </c>
      <c r="B62" s="1" t="s">
        <v>23</v>
      </c>
      <c r="C62" s="8" t="s">
        <v>33</v>
      </c>
      <c r="D62" s="2">
        <v>43678</v>
      </c>
      <c r="E62" s="3">
        <v>5</v>
      </c>
      <c r="F62" s="3">
        <v>39</v>
      </c>
      <c r="G62" s="3">
        <v>213</v>
      </c>
      <c r="H62" s="3">
        <v>758.09999999999991</v>
      </c>
      <c r="I62" s="8">
        <v>7</v>
      </c>
      <c r="J62" s="31">
        <v>773.89700000000005</v>
      </c>
      <c r="K62" s="8">
        <v>2.61</v>
      </c>
      <c r="L62" s="1">
        <v>1.77</v>
      </c>
      <c r="M62" s="8">
        <v>4.38</v>
      </c>
      <c r="N62" s="8">
        <v>0</v>
      </c>
      <c r="O62" s="8">
        <v>0</v>
      </c>
      <c r="P62" s="1">
        <v>0</v>
      </c>
      <c r="Q62" s="1">
        <v>0</v>
      </c>
      <c r="R62" s="1">
        <v>0</v>
      </c>
      <c r="S62" s="5">
        <v>0</v>
      </c>
    </row>
    <row r="63" spans="1:41" x14ac:dyDescent="0.25">
      <c r="A63" s="8">
        <v>9010</v>
      </c>
      <c r="B63" s="1" t="s">
        <v>23</v>
      </c>
      <c r="C63" s="8" t="s">
        <v>34</v>
      </c>
      <c r="D63" s="2">
        <v>43678</v>
      </c>
      <c r="E63" s="3">
        <v>5</v>
      </c>
      <c r="F63" s="3">
        <v>39</v>
      </c>
      <c r="G63" s="3">
        <v>213</v>
      </c>
      <c r="H63" s="3">
        <v>758.09999999999991</v>
      </c>
      <c r="I63" s="8">
        <v>8</v>
      </c>
      <c r="J63" s="31">
        <v>987.18</v>
      </c>
      <c r="K63" s="8">
        <v>6.98</v>
      </c>
      <c r="L63" s="1">
        <v>2.33</v>
      </c>
      <c r="M63" s="23">
        <v>9.31</v>
      </c>
      <c r="N63" s="8">
        <v>0</v>
      </c>
      <c r="O63" s="8">
        <v>0</v>
      </c>
      <c r="P63" s="1">
        <v>0</v>
      </c>
      <c r="Q63" s="1">
        <v>0</v>
      </c>
      <c r="R63" s="1">
        <v>0</v>
      </c>
      <c r="S63" s="5">
        <v>0</v>
      </c>
    </row>
    <row r="64" spans="1:41" x14ac:dyDescent="0.25">
      <c r="A64" s="8">
        <v>9010</v>
      </c>
      <c r="B64" s="1" t="s">
        <v>23</v>
      </c>
      <c r="C64" s="8" t="s">
        <v>35</v>
      </c>
      <c r="D64" s="2">
        <v>43678</v>
      </c>
      <c r="E64" s="3">
        <v>5</v>
      </c>
      <c r="F64" s="3">
        <v>39</v>
      </c>
      <c r="G64" s="3">
        <v>213</v>
      </c>
      <c r="H64" s="3">
        <v>758.09999999999991</v>
      </c>
      <c r="I64" s="8">
        <v>7</v>
      </c>
      <c r="J64" s="31">
        <v>744.87</v>
      </c>
      <c r="K64" s="8">
        <v>2.9</v>
      </c>
      <c r="L64" s="1">
        <v>1.8699999999999997</v>
      </c>
      <c r="M64" s="8">
        <v>4.7699999999999996</v>
      </c>
      <c r="N64" s="8">
        <v>3</v>
      </c>
      <c r="O64" s="8">
        <v>0</v>
      </c>
      <c r="P64" s="1">
        <v>0</v>
      </c>
      <c r="Q64" s="1">
        <v>0</v>
      </c>
      <c r="R64" s="1">
        <v>0</v>
      </c>
      <c r="S64" s="5">
        <v>0</v>
      </c>
    </row>
    <row r="65" spans="1:29" x14ac:dyDescent="0.25">
      <c r="A65" s="8">
        <v>9002</v>
      </c>
      <c r="B65" s="1" t="s">
        <v>28</v>
      </c>
      <c r="C65" s="8" t="s">
        <v>31</v>
      </c>
      <c r="D65" s="2">
        <v>43678</v>
      </c>
      <c r="E65" s="3">
        <v>5</v>
      </c>
      <c r="F65" s="3">
        <v>39</v>
      </c>
      <c r="G65" s="3">
        <v>213</v>
      </c>
      <c r="H65" s="3">
        <v>758.09999999999991</v>
      </c>
      <c r="I65" s="8">
        <v>7</v>
      </c>
      <c r="J65" s="31">
        <v>881.52</v>
      </c>
      <c r="K65" s="8">
        <v>3.28</v>
      </c>
      <c r="L65" s="1">
        <v>1.73</v>
      </c>
      <c r="M65" s="8">
        <v>5.01</v>
      </c>
      <c r="N65" s="8">
        <v>0</v>
      </c>
      <c r="O65" s="8">
        <v>0</v>
      </c>
      <c r="P65" s="1">
        <v>0</v>
      </c>
      <c r="Q65" s="1">
        <v>0</v>
      </c>
      <c r="R65" s="1">
        <v>0</v>
      </c>
      <c r="S65" s="5">
        <v>0</v>
      </c>
      <c r="T65" s="6">
        <f>AVERAGE(M65:M79)</f>
        <v>5.7540000000000004</v>
      </c>
      <c r="U65" s="33">
        <f>STDEV(M65:M79)</f>
        <v>1.3143048135258193</v>
      </c>
      <c r="V65" s="33">
        <f t="shared" ref="V65" si="57">T65+1.5*U65</f>
        <v>7.7254572202887299</v>
      </c>
      <c r="W65" s="33">
        <f t="shared" ref="W65" si="58">T65-1.5*U65</f>
        <v>3.7825427797112714</v>
      </c>
    </row>
    <row r="66" spans="1:29" x14ac:dyDescent="0.25">
      <c r="A66" s="8">
        <v>9002</v>
      </c>
      <c r="B66" s="1" t="s">
        <v>28</v>
      </c>
      <c r="C66" s="8" t="s">
        <v>32</v>
      </c>
      <c r="D66" s="2">
        <v>43678</v>
      </c>
      <c r="E66" s="3">
        <v>5</v>
      </c>
      <c r="F66" s="3">
        <v>39</v>
      </c>
      <c r="G66" s="3">
        <v>213</v>
      </c>
      <c r="H66" s="3">
        <v>758.09999999999991</v>
      </c>
      <c r="I66" s="8">
        <v>8</v>
      </c>
      <c r="J66" s="31">
        <v>979.19</v>
      </c>
      <c r="K66" s="8">
        <v>3.19</v>
      </c>
      <c r="L66" s="1">
        <v>1.9600000000000004</v>
      </c>
      <c r="M66" s="8">
        <v>5.15</v>
      </c>
      <c r="N66" s="8">
        <v>0</v>
      </c>
      <c r="O66" s="8">
        <v>0</v>
      </c>
      <c r="P66" s="1">
        <v>0</v>
      </c>
      <c r="Q66" s="1">
        <v>0</v>
      </c>
      <c r="R66" s="1">
        <v>0</v>
      </c>
      <c r="S66" s="5">
        <v>0</v>
      </c>
      <c r="T66" s="7"/>
      <c r="U66" s="34"/>
      <c r="V66" s="34"/>
      <c r="W66" s="34"/>
    </row>
    <row r="67" spans="1:29" x14ac:dyDescent="0.25">
      <c r="A67" s="8">
        <v>9002</v>
      </c>
      <c r="B67" s="1" t="s">
        <v>28</v>
      </c>
      <c r="C67" s="8" t="s">
        <v>33</v>
      </c>
      <c r="D67" s="2">
        <v>43678</v>
      </c>
      <c r="E67" s="3">
        <v>5</v>
      </c>
      <c r="F67" s="3">
        <v>39</v>
      </c>
      <c r="G67" s="3">
        <v>213</v>
      </c>
      <c r="H67" s="3">
        <v>758.09999999999991</v>
      </c>
      <c r="I67" s="8">
        <v>7</v>
      </c>
      <c r="J67" s="31">
        <v>743.18</v>
      </c>
      <c r="K67" s="8">
        <v>2.27</v>
      </c>
      <c r="L67" s="1">
        <v>1.3399999999999999</v>
      </c>
      <c r="M67" s="23">
        <v>3.61</v>
      </c>
      <c r="N67" s="8">
        <v>0</v>
      </c>
      <c r="O67" s="8">
        <v>0</v>
      </c>
      <c r="P67" s="1">
        <v>0</v>
      </c>
      <c r="Q67" s="1">
        <v>0</v>
      </c>
      <c r="R67" s="1">
        <v>0</v>
      </c>
      <c r="S67" s="5">
        <v>0</v>
      </c>
      <c r="T67" s="7"/>
      <c r="U67" s="34"/>
      <c r="V67" s="34"/>
      <c r="W67" s="34"/>
    </row>
    <row r="68" spans="1:29" x14ac:dyDescent="0.25">
      <c r="A68" s="8">
        <v>9002</v>
      </c>
      <c r="B68" s="1" t="s">
        <v>28</v>
      </c>
      <c r="C68" s="8" t="s">
        <v>34</v>
      </c>
      <c r="D68" s="2">
        <v>43678</v>
      </c>
      <c r="E68" s="3">
        <v>5</v>
      </c>
      <c r="F68" s="3">
        <v>39</v>
      </c>
      <c r="G68" s="3">
        <v>213</v>
      </c>
      <c r="H68" s="3">
        <v>758.09999999999991</v>
      </c>
      <c r="I68" s="8">
        <v>8</v>
      </c>
      <c r="J68" s="31">
        <v>1225.3399999999999</v>
      </c>
      <c r="K68" s="8">
        <v>4.63</v>
      </c>
      <c r="L68" s="1">
        <v>2.5</v>
      </c>
      <c r="M68" s="8">
        <v>7.13</v>
      </c>
      <c r="N68" s="8">
        <v>2</v>
      </c>
      <c r="O68" s="8">
        <v>0</v>
      </c>
      <c r="P68" s="1">
        <v>0</v>
      </c>
      <c r="Q68" s="1">
        <v>0</v>
      </c>
      <c r="R68" s="1">
        <v>0</v>
      </c>
      <c r="S68" s="5">
        <v>0</v>
      </c>
      <c r="T68" s="6"/>
      <c r="U68" s="33"/>
      <c r="V68" s="33"/>
      <c r="W68" s="33"/>
    </row>
    <row r="69" spans="1:29" x14ac:dyDescent="0.25">
      <c r="A69" s="8">
        <v>9002</v>
      </c>
      <c r="B69" s="1" t="s">
        <v>28</v>
      </c>
      <c r="C69" s="8" t="s">
        <v>35</v>
      </c>
      <c r="D69" s="2">
        <v>43678</v>
      </c>
      <c r="E69" s="3">
        <v>5</v>
      </c>
      <c r="F69" s="3">
        <v>39</v>
      </c>
      <c r="G69" s="3">
        <v>213</v>
      </c>
      <c r="H69" s="3">
        <v>758.09999999999991</v>
      </c>
      <c r="I69" s="8">
        <v>7</v>
      </c>
      <c r="J69" s="31">
        <v>970.95</v>
      </c>
      <c r="K69" s="8">
        <v>3.37</v>
      </c>
      <c r="L69" s="1">
        <v>1.9699999999999998</v>
      </c>
      <c r="M69" s="8">
        <v>5.34</v>
      </c>
      <c r="N69" s="8">
        <v>0</v>
      </c>
      <c r="O69" s="8">
        <v>0</v>
      </c>
      <c r="P69" s="1">
        <v>0</v>
      </c>
      <c r="Q69" s="1">
        <v>0</v>
      </c>
      <c r="R69" s="1">
        <v>0</v>
      </c>
      <c r="S69" s="5">
        <v>0</v>
      </c>
      <c r="T69" s="7"/>
      <c r="U69" s="34"/>
      <c r="V69" s="34"/>
      <c r="W69" s="34"/>
    </row>
    <row r="70" spans="1:29" x14ac:dyDescent="0.25">
      <c r="A70" s="8">
        <v>9007</v>
      </c>
      <c r="B70" s="1" t="s">
        <v>28</v>
      </c>
      <c r="C70" s="8" t="s">
        <v>31</v>
      </c>
      <c r="D70" s="2">
        <v>43678</v>
      </c>
      <c r="E70" s="3">
        <v>5</v>
      </c>
      <c r="F70" s="3">
        <v>39</v>
      </c>
      <c r="G70" s="3">
        <v>213</v>
      </c>
      <c r="H70" s="3">
        <v>758.09999999999991</v>
      </c>
      <c r="I70" s="8">
        <v>8</v>
      </c>
      <c r="J70" s="31">
        <v>1157.25</v>
      </c>
      <c r="K70" s="8">
        <v>4.59</v>
      </c>
      <c r="L70" s="1">
        <v>2.9800000000000004</v>
      </c>
      <c r="M70" s="8">
        <v>7.57</v>
      </c>
      <c r="N70" s="8">
        <v>0</v>
      </c>
      <c r="O70" s="8">
        <v>0</v>
      </c>
      <c r="P70" s="1">
        <v>0</v>
      </c>
      <c r="Q70" s="1">
        <v>0</v>
      </c>
      <c r="R70" s="1">
        <v>0</v>
      </c>
      <c r="S70" s="5">
        <v>0</v>
      </c>
      <c r="T70" s="7"/>
      <c r="U70" s="34"/>
      <c r="V70" s="34"/>
      <c r="W70" s="34"/>
    </row>
    <row r="71" spans="1:29" x14ac:dyDescent="0.25">
      <c r="A71" s="8">
        <v>9007</v>
      </c>
      <c r="B71" s="1" t="s">
        <v>28</v>
      </c>
      <c r="C71" s="8" t="s">
        <v>32</v>
      </c>
      <c r="D71" s="2">
        <v>43678</v>
      </c>
      <c r="E71" s="3">
        <v>5</v>
      </c>
      <c r="F71" s="3">
        <v>39</v>
      </c>
      <c r="G71" s="3">
        <v>213</v>
      </c>
      <c r="H71" s="3">
        <v>758.09999999999991</v>
      </c>
      <c r="I71" s="8">
        <v>7</v>
      </c>
      <c r="J71" s="31">
        <v>1020.01</v>
      </c>
      <c r="K71" s="8">
        <v>3.72</v>
      </c>
      <c r="L71" s="1">
        <v>2.1999999999999997</v>
      </c>
      <c r="M71" s="8">
        <v>5.92</v>
      </c>
      <c r="N71" s="8">
        <v>0</v>
      </c>
      <c r="O71" s="8">
        <v>0</v>
      </c>
      <c r="P71" s="1">
        <v>0</v>
      </c>
      <c r="Q71" s="1">
        <v>0</v>
      </c>
      <c r="R71" s="1">
        <v>0</v>
      </c>
      <c r="S71" s="5">
        <v>0</v>
      </c>
    </row>
    <row r="72" spans="1:29" x14ac:dyDescent="0.25">
      <c r="A72" s="8">
        <v>9007</v>
      </c>
      <c r="B72" s="1" t="s">
        <v>28</v>
      </c>
      <c r="C72" s="8" t="s">
        <v>33</v>
      </c>
      <c r="D72" s="2">
        <v>43678</v>
      </c>
      <c r="E72" s="3">
        <v>5</v>
      </c>
      <c r="F72" s="3">
        <v>39</v>
      </c>
      <c r="G72" s="3">
        <v>213</v>
      </c>
      <c r="H72" s="3">
        <v>758.09999999999991</v>
      </c>
      <c r="I72" s="8">
        <v>7</v>
      </c>
      <c r="J72" s="31">
        <v>1017.21</v>
      </c>
      <c r="K72" s="8">
        <v>3.85</v>
      </c>
      <c r="L72" s="1">
        <v>2.2799999999999998</v>
      </c>
      <c r="M72" s="8">
        <v>6.13</v>
      </c>
      <c r="N72" s="8">
        <v>0</v>
      </c>
      <c r="O72" s="8">
        <v>0</v>
      </c>
      <c r="P72" s="1">
        <v>0</v>
      </c>
      <c r="Q72" s="1">
        <v>0</v>
      </c>
      <c r="R72" s="1">
        <v>0</v>
      </c>
      <c r="S72" s="5">
        <v>0</v>
      </c>
    </row>
    <row r="73" spans="1:29" x14ac:dyDescent="0.25">
      <c r="A73" s="8">
        <v>9007</v>
      </c>
      <c r="B73" s="1" t="s">
        <v>28</v>
      </c>
      <c r="C73" s="8" t="s">
        <v>34</v>
      </c>
      <c r="D73" s="2">
        <v>43678</v>
      </c>
      <c r="E73" s="3">
        <v>5</v>
      </c>
      <c r="F73" s="3">
        <v>39</v>
      </c>
      <c r="G73" s="3">
        <v>213</v>
      </c>
      <c r="H73" s="3">
        <v>758.09999999999991</v>
      </c>
      <c r="I73" s="8">
        <v>7</v>
      </c>
      <c r="J73" s="31">
        <v>834.22</v>
      </c>
      <c r="K73" s="8">
        <v>2.86</v>
      </c>
      <c r="L73" s="1">
        <v>1.7399999999999998</v>
      </c>
      <c r="M73" s="8">
        <v>4.5999999999999996</v>
      </c>
      <c r="N73" s="8">
        <v>0</v>
      </c>
      <c r="O73" s="8">
        <v>0</v>
      </c>
      <c r="P73" s="1">
        <v>0</v>
      </c>
      <c r="Q73" s="1">
        <v>0</v>
      </c>
      <c r="R73" s="1">
        <v>0</v>
      </c>
      <c r="S73" s="5">
        <v>0</v>
      </c>
    </row>
    <row r="74" spans="1:29" x14ac:dyDescent="0.25">
      <c r="A74" s="8">
        <v>9007</v>
      </c>
      <c r="B74" s="1" t="s">
        <v>28</v>
      </c>
      <c r="C74" s="8" t="s">
        <v>35</v>
      </c>
      <c r="D74" s="2">
        <v>43678</v>
      </c>
      <c r="E74" s="3">
        <v>5</v>
      </c>
      <c r="F74" s="3">
        <v>39</v>
      </c>
      <c r="G74" s="3">
        <v>213</v>
      </c>
      <c r="H74" s="3">
        <v>758.09999999999991</v>
      </c>
      <c r="I74" s="8">
        <v>8</v>
      </c>
      <c r="J74" s="31">
        <v>846.49</v>
      </c>
      <c r="K74" s="8">
        <v>3.11</v>
      </c>
      <c r="L74" s="1">
        <v>1.9600000000000004</v>
      </c>
      <c r="M74" s="8">
        <v>5.07</v>
      </c>
      <c r="N74" s="8">
        <v>0</v>
      </c>
      <c r="O74" s="8">
        <v>0</v>
      </c>
      <c r="P74" s="1">
        <v>0</v>
      </c>
      <c r="Q74" s="1">
        <v>0</v>
      </c>
      <c r="R74" s="1">
        <v>0</v>
      </c>
      <c r="S74" s="5">
        <v>0</v>
      </c>
      <c r="Z74" s="37"/>
      <c r="AA74" s="37"/>
      <c r="AB74" s="37"/>
      <c r="AC74" s="37"/>
    </row>
    <row r="75" spans="1:29" x14ac:dyDescent="0.25">
      <c r="A75" s="8">
        <v>9012</v>
      </c>
      <c r="B75" s="1" t="s">
        <v>28</v>
      </c>
      <c r="C75" s="8" t="s">
        <v>31</v>
      </c>
      <c r="D75" s="2">
        <v>43678</v>
      </c>
      <c r="E75" s="3">
        <v>5</v>
      </c>
      <c r="F75" s="3">
        <v>39</v>
      </c>
      <c r="G75" s="3">
        <v>213</v>
      </c>
      <c r="H75" s="3">
        <v>758.09999999999991</v>
      </c>
      <c r="I75" s="8">
        <v>9</v>
      </c>
      <c r="J75" s="31">
        <v>1404.29</v>
      </c>
      <c r="K75" s="8">
        <v>5.48</v>
      </c>
      <c r="L75" s="1">
        <v>2.9699999999999989</v>
      </c>
      <c r="M75" s="23">
        <v>8.4499999999999993</v>
      </c>
      <c r="N75" s="8">
        <v>0</v>
      </c>
      <c r="O75" s="8">
        <v>0</v>
      </c>
      <c r="P75" s="1">
        <v>0</v>
      </c>
      <c r="Q75" s="1">
        <v>0</v>
      </c>
      <c r="R75" s="1">
        <v>0</v>
      </c>
      <c r="S75" s="5">
        <v>0</v>
      </c>
      <c r="Z75" s="37"/>
      <c r="AA75" s="37"/>
      <c r="AB75" s="37"/>
      <c r="AC75" s="37"/>
    </row>
    <row r="76" spans="1:29" x14ac:dyDescent="0.25">
      <c r="A76" s="8">
        <v>9012</v>
      </c>
      <c r="B76" s="1" t="s">
        <v>28</v>
      </c>
      <c r="C76" s="8" t="s">
        <v>32</v>
      </c>
      <c r="D76" s="2">
        <v>43678</v>
      </c>
      <c r="E76" s="3">
        <v>5</v>
      </c>
      <c r="F76" s="3">
        <v>39</v>
      </c>
      <c r="G76" s="3">
        <v>213</v>
      </c>
      <c r="H76" s="3">
        <v>758.09999999999991</v>
      </c>
      <c r="I76" s="8">
        <v>9</v>
      </c>
      <c r="J76" s="31">
        <v>1267.0899999999999</v>
      </c>
      <c r="K76" s="8">
        <v>4.45</v>
      </c>
      <c r="L76" s="1">
        <v>2.8099999999999996</v>
      </c>
      <c r="M76" s="8">
        <v>7.26</v>
      </c>
      <c r="N76" s="8">
        <v>0</v>
      </c>
      <c r="O76" s="8">
        <v>0</v>
      </c>
      <c r="P76" s="1">
        <v>0</v>
      </c>
      <c r="Q76" s="1">
        <v>0</v>
      </c>
      <c r="R76" s="1">
        <v>0</v>
      </c>
      <c r="S76" s="5">
        <v>0</v>
      </c>
      <c r="Z76" s="37"/>
      <c r="AA76" s="37"/>
      <c r="AB76" s="37"/>
      <c r="AC76" s="37"/>
    </row>
    <row r="77" spans="1:29" x14ac:dyDescent="0.25">
      <c r="A77" s="8">
        <v>9012</v>
      </c>
      <c r="B77" s="1" t="s">
        <v>28</v>
      </c>
      <c r="C77" s="8" t="s">
        <v>33</v>
      </c>
      <c r="D77" s="2">
        <v>43678</v>
      </c>
      <c r="E77" s="3">
        <v>5</v>
      </c>
      <c r="F77" s="3">
        <v>39</v>
      </c>
      <c r="G77" s="3">
        <v>213</v>
      </c>
      <c r="H77" s="3">
        <v>758.09999999999991</v>
      </c>
      <c r="I77" s="8">
        <v>9</v>
      </c>
      <c r="J77" s="31">
        <v>767.24</v>
      </c>
      <c r="K77" s="8">
        <v>3.09</v>
      </c>
      <c r="L77" s="1">
        <v>1.63</v>
      </c>
      <c r="M77" s="8">
        <v>4.72</v>
      </c>
      <c r="N77" s="8">
        <v>0</v>
      </c>
      <c r="O77" s="8">
        <v>0</v>
      </c>
      <c r="P77" s="1">
        <v>0</v>
      </c>
      <c r="Q77" s="1">
        <v>0</v>
      </c>
      <c r="R77" s="1">
        <v>0</v>
      </c>
      <c r="S77" s="5">
        <v>0</v>
      </c>
      <c r="Z77" s="37"/>
      <c r="AA77" s="37"/>
      <c r="AB77" s="37"/>
      <c r="AC77" s="37"/>
    </row>
    <row r="78" spans="1:29" x14ac:dyDescent="0.25">
      <c r="A78" s="8">
        <v>9012</v>
      </c>
      <c r="B78" s="1" t="s">
        <v>28</v>
      </c>
      <c r="C78" s="8" t="s">
        <v>34</v>
      </c>
      <c r="D78" s="2">
        <v>43678</v>
      </c>
      <c r="E78" s="3">
        <v>5</v>
      </c>
      <c r="F78" s="3">
        <v>39</v>
      </c>
      <c r="G78" s="3">
        <v>213</v>
      </c>
      <c r="H78" s="3">
        <v>758.09999999999991</v>
      </c>
      <c r="I78" s="8">
        <v>7</v>
      </c>
      <c r="J78" s="31">
        <v>837.35</v>
      </c>
      <c r="K78" s="8">
        <v>3.31</v>
      </c>
      <c r="L78" s="1">
        <v>1.69</v>
      </c>
      <c r="M78" s="8">
        <v>5</v>
      </c>
      <c r="N78" s="8">
        <v>0</v>
      </c>
      <c r="O78" s="8">
        <v>0</v>
      </c>
      <c r="P78" s="1">
        <v>0</v>
      </c>
      <c r="Q78" s="1">
        <v>0</v>
      </c>
      <c r="R78" s="1">
        <v>0</v>
      </c>
      <c r="S78" s="5">
        <v>0</v>
      </c>
      <c r="Z78" s="37"/>
      <c r="AA78" s="37"/>
      <c r="AB78" s="37"/>
      <c r="AC78" s="37"/>
    </row>
    <row r="79" spans="1:29" x14ac:dyDescent="0.25">
      <c r="A79" s="8">
        <v>9012</v>
      </c>
      <c r="B79" s="1" t="s">
        <v>28</v>
      </c>
      <c r="C79" s="8" t="s">
        <v>35</v>
      </c>
      <c r="D79" s="2">
        <v>43678</v>
      </c>
      <c r="E79" s="3">
        <v>5</v>
      </c>
      <c r="F79" s="3">
        <v>39</v>
      </c>
      <c r="G79" s="3">
        <v>213</v>
      </c>
      <c r="H79" s="3">
        <v>758.09999999999991</v>
      </c>
      <c r="I79" s="8">
        <v>7</v>
      </c>
      <c r="J79" s="31">
        <v>958.57</v>
      </c>
      <c r="K79" s="8">
        <v>3.51</v>
      </c>
      <c r="L79" s="1">
        <v>1.8399999999999999</v>
      </c>
      <c r="M79" s="8">
        <v>5.35</v>
      </c>
      <c r="N79" s="8">
        <v>0</v>
      </c>
      <c r="O79" s="8">
        <v>0</v>
      </c>
      <c r="P79" s="1">
        <v>0</v>
      </c>
      <c r="Q79" s="1">
        <v>0</v>
      </c>
      <c r="R79" s="1">
        <v>0</v>
      </c>
      <c r="S79" s="5">
        <v>0</v>
      </c>
      <c r="Z79" s="37"/>
      <c r="AA79" s="37"/>
      <c r="AB79" s="37"/>
      <c r="AC79" s="37"/>
    </row>
    <row r="80" spans="1:29" x14ac:dyDescent="0.25">
      <c r="A80" s="8">
        <v>9003</v>
      </c>
      <c r="B80" s="1" t="s">
        <v>29</v>
      </c>
      <c r="C80" s="8" t="s">
        <v>31</v>
      </c>
      <c r="D80" s="2">
        <v>43678</v>
      </c>
      <c r="E80" s="3">
        <v>5</v>
      </c>
      <c r="F80" s="3">
        <v>39</v>
      </c>
      <c r="G80" s="3">
        <v>213</v>
      </c>
      <c r="H80" s="3">
        <v>758.09999999999991</v>
      </c>
      <c r="I80" s="8">
        <v>6</v>
      </c>
      <c r="J80" s="31">
        <v>838.28</v>
      </c>
      <c r="K80" s="8">
        <v>3.03</v>
      </c>
      <c r="L80" s="1">
        <v>1.77</v>
      </c>
      <c r="M80" s="8">
        <v>4.8</v>
      </c>
      <c r="N80" s="8">
        <v>0</v>
      </c>
      <c r="O80" s="8">
        <v>0</v>
      </c>
      <c r="P80" s="1">
        <v>0</v>
      </c>
      <c r="Q80" s="1">
        <v>0</v>
      </c>
      <c r="R80" s="1">
        <v>0</v>
      </c>
      <c r="S80" s="5">
        <v>0</v>
      </c>
      <c r="T80" s="6">
        <f t="shared" ref="T80" si="59">AVERAGE(M80:M94)</f>
        <v>4.9293333333333331</v>
      </c>
      <c r="U80" s="33">
        <f t="shared" ref="U80" si="60">STDEV(M80:M94)</f>
        <v>1.4486815023455284</v>
      </c>
      <c r="V80" s="33">
        <f t="shared" ref="V80" si="61">T80+1.5*U80</f>
        <v>7.1023555868516262</v>
      </c>
      <c r="W80" s="33">
        <f t="shared" ref="W80" si="62">T80-1.5*U80</f>
        <v>2.7563110798150405</v>
      </c>
      <c r="Z80" s="37"/>
      <c r="AA80" s="37"/>
      <c r="AB80" s="37"/>
      <c r="AC80" s="37"/>
    </row>
    <row r="81" spans="1:29" x14ac:dyDescent="0.25">
      <c r="A81" s="8">
        <v>9003</v>
      </c>
      <c r="B81" s="1" t="s">
        <v>29</v>
      </c>
      <c r="C81" s="8" t="s">
        <v>32</v>
      </c>
      <c r="D81" s="2">
        <v>43678</v>
      </c>
      <c r="E81" s="3">
        <v>5</v>
      </c>
      <c r="F81" s="3">
        <v>39</v>
      </c>
      <c r="G81" s="3">
        <v>213</v>
      </c>
      <c r="H81" s="3">
        <v>758.09999999999991</v>
      </c>
      <c r="I81" s="8">
        <v>6</v>
      </c>
      <c r="J81" s="31">
        <v>588.80999999999995</v>
      </c>
      <c r="K81" s="8">
        <v>1.89</v>
      </c>
      <c r="L81" s="1">
        <v>1.1300000000000001</v>
      </c>
      <c r="M81" s="8">
        <v>3.02</v>
      </c>
      <c r="N81" s="8">
        <v>0</v>
      </c>
      <c r="O81" s="8">
        <v>0</v>
      </c>
      <c r="P81" s="1">
        <v>0</v>
      </c>
      <c r="Q81" s="1">
        <v>0</v>
      </c>
      <c r="R81" s="1">
        <v>0</v>
      </c>
      <c r="S81" s="5">
        <v>0</v>
      </c>
      <c r="T81" s="7"/>
      <c r="U81" s="34"/>
      <c r="V81" s="34"/>
      <c r="W81" s="34"/>
      <c r="Z81" s="37"/>
      <c r="AA81" s="37"/>
      <c r="AB81" s="37"/>
      <c r="AC81" s="37"/>
    </row>
    <row r="82" spans="1:29" x14ac:dyDescent="0.25">
      <c r="A82" s="8">
        <v>9003</v>
      </c>
      <c r="B82" s="1" t="s">
        <v>29</v>
      </c>
      <c r="C82" s="8" t="s">
        <v>33</v>
      </c>
      <c r="D82" s="2">
        <v>43678</v>
      </c>
      <c r="E82" s="3">
        <v>5</v>
      </c>
      <c r="F82" s="3">
        <v>39</v>
      </c>
      <c r="G82" s="3">
        <v>213</v>
      </c>
      <c r="H82" s="3">
        <v>758.09999999999991</v>
      </c>
      <c r="I82" s="8">
        <v>6</v>
      </c>
      <c r="J82" s="31">
        <v>728.47</v>
      </c>
      <c r="K82" s="8">
        <v>2.68</v>
      </c>
      <c r="L82" s="1">
        <v>1.3599999999999999</v>
      </c>
      <c r="M82" s="8">
        <v>4.04</v>
      </c>
      <c r="N82" s="8">
        <v>0</v>
      </c>
      <c r="O82" s="8">
        <v>0</v>
      </c>
      <c r="P82" s="1">
        <v>0</v>
      </c>
      <c r="Q82" s="1">
        <v>0</v>
      </c>
      <c r="R82" s="1">
        <v>0</v>
      </c>
      <c r="S82" s="5">
        <v>0</v>
      </c>
      <c r="T82" s="7"/>
      <c r="U82" s="34"/>
      <c r="V82" s="34"/>
      <c r="W82" s="34"/>
      <c r="Z82" s="37"/>
      <c r="AA82" s="37"/>
      <c r="AB82" s="37"/>
      <c r="AC82" s="37"/>
    </row>
    <row r="83" spans="1:29" x14ac:dyDescent="0.25">
      <c r="A83" s="8">
        <v>9003</v>
      </c>
      <c r="B83" s="1" t="s">
        <v>29</v>
      </c>
      <c r="C83" s="8" t="s">
        <v>34</v>
      </c>
      <c r="D83" s="2">
        <v>43678</v>
      </c>
      <c r="E83" s="3">
        <v>5</v>
      </c>
      <c r="F83" s="3">
        <v>39</v>
      </c>
      <c r="G83" s="3">
        <v>213</v>
      </c>
      <c r="H83" s="3">
        <v>758.09999999999991</v>
      </c>
      <c r="I83" s="8">
        <v>6</v>
      </c>
      <c r="J83" s="31">
        <v>670.35</v>
      </c>
      <c r="K83" s="8">
        <v>2.37</v>
      </c>
      <c r="L83" s="1">
        <v>1.3599999999999999</v>
      </c>
      <c r="M83" s="8">
        <v>3.73</v>
      </c>
      <c r="N83" s="8">
        <v>0</v>
      </c>
      <c r="O83" s="8">
        <v>0</v>
      </c>
      <c r="P83" s="1">
        <v>0</v>
      </c>
      <c r="Q83" s="1">
        <v>0</v>
      </c>
      <c r="R83" s="1">
        <v>0</v>
      </c>
      <c r="S83" s="5">
        <v>0</v>
      </c>
      <c r="T83" s="6"/>
      <c r="U83" s="33"/>
      <c r="V83" s="33"/>
      <c r="W83" s="33"/>
      <c r="Z83" s="37"/>
      <c r="AA83" s="37"/>
      <c r="AB83" s="37"/>
      <c r="AC83" s="37"/>
    </row>
    <row r="84" spans="1:29" x14ac:dyDescent="0.25">
      <c r="A84" s="8">
        <v>9003</v>
      </c>
      <c r="B84" s="1" t="s">
        <v>29</v>
      </c>
      <c r="C84" s="8" t="s">
        <v>35</v>
      </c>
      <c r="D84" s="2">
        <v>43678</v>
      </c>
      <c r="E84" s="3">
        <v>5</v>
      </c>
      <c r="F84" s="3">
        <v>39</v>
      </c>
      <c r="G84" s="3">
        <v>213</v>
      </c>
      <c r="H84" s="3">
        <v>758.09999999999991</v>
      </c>
      <c r="I84" s="8">
        <v>8</v>
      </c>
      <c r="J84" s="31">
        <v>993.74</v>
      </c>
      <c r="K84" s="8">
        <v>3.61</v>
      </c>
      <c r="L84" s="1">
        <v>2.0500000000000003</v>
      </c>
      <c r="M84" s="8">
        <v>5.66</v>
      </c>
      <c r="N84" s="8">
        <v>2</v>
      </c>
      <c r="O84" s="8">
        <v>0</v>
      </c>
      <c r="P84" s="1">
        <v>0</v>
      </c>
      <c r="Q84" s="1">
        <v>0</v>
      </c>
      <c r="R84" s="1">
        <v>0</v>
      </c>
      <c r="S84" s="5">
        <v>0</v>
      </c>
      <c r="T84" s="7"/>
      <c r="U84" s="34"/>
      <c r="V84" s="34"/>
      <c r="W84" s="34"/>
      <c r="Z84" s="37"/>
      <c r="AA84" s="37"/>
      <c r="AB84" s="37"/>
      <c r="AC84" s="37"/>
    </row>
    <row r="85" spans="1:29" x14ac:dyDescent="0.25">
      <c r="A85" s="8">
        <v>9006</v>
      </c>
      <c r="B85" s="1" t="s">
        <v>29</v>
      </c>
      <c r="C85" s="8" t="s">
        <v>31</v>
      </c>
      <c r="D85" s="2">
        <v>43678</v>
      </c>
      <c r="E85" s="3">
        <v>5</v>
      </c>
      <c r="F85" s="3">
        <v>39</v>
      </c>
      <c r="G85" s="3">
        <v>213</v>
      </c>
      <c r="H85" s="3">
        <v>758.09999999999991</v>
      </c>
      <c r="I85" s="8">
        <v>6</v>
      </c>
      <c r="J85" s="31">
        <v>700.25</v>
      </c>
      <c r="K85" s="8">
        <v>2.67</v>
      </c>
      <c r="L85" s="1">
        <v>1.5200000000000005</v>
      </c>
      <c r="M85" s="8">
        <v>4.1900000000000004</v>
      </c>
      <c r="N85" s="8">
        <v>0</v>
      </c>
      <c r="O85" s="8">
        <v>0</v>
      </c>
      <c r="P85" s="1">
        <v>0</v>
      </c>
      <c r="Q85" s="1">
        <v>0</v>
      </c>
      <c r="R85" s="1">
        <v>0</v>
      </c>
      <c r="S85" s="5">
        <v>0</v>
      </c>
      <c r="T85" s="7"/>
      <c r="U85" s="34"/>
      <c r="V85" s="34"/>
      <c r="W85" s="34"/>
      <c r="Z85" s="37"/>
      <c r="AA85" s="37"/>
      <c r="AB85" s="37"/>
      <c r="AC85" s="37"/>
    </row>
    <row r="86" spans="1:29" x14ac:dyDescent="0.25">
      <c r="A86" s="8">
        <v>9006</v>
      </c>
      <c r="B86" s="1" t="s">
        <v>29</v>
      </c>
      <c r="C86" s="8" t="s">
        <v>32</v>
      </c>
      <c r="D86" s="2">
        <v>43678</v>
      </c>
      <c r="E86" s="3">
        <v>5</v>
      </c>
      <c r="F86" s="3">
        <v>39</v>
      </c>
      <c r="G86" s="3">
        <v>213</v>
      </c>
      <c r="H86" s="3">
        <v>758.09999999999991</v>
      </c>
      <c r="I86" s="8">
        <v>2</v>
      </c>
      <c r="J86" s="31">
        <v>1030.3689999999999</v>
      </c>
      <c r="K86" s="8">
        <v>4.12</v>
      </c>
      <c r="L86" s="1">
        <v>2.21</v>
      </c>
      <c r="M86" s="8">
        <v>6.33</v>
      </c>
      <c r="N86" s="8">
        <v>2</v>
      </c>
      <c r="O86" s="8">
        <v>0</v>
      </c>
      <c r="P86" s="1">
        <v>0</v>
      </c>
      <c r="Q86" s="1">
        <v>0</v>
      </c>
      <c r="R86" s="1">
        <v>0</v>
      </c>
      <c r="S86" s="5">
        <v>0</v>
      </c>
      <c r="Z86" s="37"/>
      <c r="AA86" s="37"/>
      <c r="AB86" s="37"/>
      <c r="AC86" s="37"/>
    </row>
    <row r="87" spans="1:29" x14ac:dyDescent="0.25">
      <c r="A87" s="8">
        <v>9006</v>
      </c>
      <c r="B87" s="1" t="s">
        <v>29</v>
      </c>
      <c r="C87" s="8" t="s">
        <v>33</v>
      </c>
      <c r="D87" s="2">
        <v>43678</v>
      </c>
      <c r="E87" s="3">
        <v>5</v>
      </c>
      <c r="F87" s="3">
        <v>39</v>
      </c>
      <c r="G87" s="3">
        <v>213</v>
      </c>
      <c r="H87" s="3">
        <v>758.09999999999991</v>
      </c>
      <c r="I87" s="8">
        <v>9</v>
      </c>
      <c r="J87" s="31">
        <v>1074.18</v>
      </c>
      <c r="K87" s="8">
        <v>4.43</v>
      </c>
      <c r="L87" s="1">
        <v>2.4700000000000006</v>
      </c>
      <c r="M87" s="8">
        <v>6.9</v>
      </c>
      <c r="N87" s="8">
        <v>2</v>
      </c>
      <c r="O87" s="8">
        <v>0</v>
      </c>
      <c r="P87" s="1">
        <v>0</v>
      </c>
      <c r="Q87" s="1">
        <v>0</v>
      </c>
      <c r="R87" s="1">
        <v>0</v>
      </c>
      <c r="S87" s="5">
        <v>0</v>
      </c>
      <c r="Z87" s="37"/>
      <c r="AA87" s="37"/>
      <c r="AB87" s="37"/>
      <c r="AC87" s="37"/>
    </row>
    <row r="88" spans="1:29" x14ac:dyDescent="0.25">
      <c r="A88" s="8">
        <v>9006</v>
      </c>
      <c r="B88" s="1" t="s">
        <v>29</v>
      </c>
      <c r="C88" s="8" t="s">
        <v>34</v>
      </c>
      <c r="D88" s="2">
        <v>43678</v>
      </c>
      <c r="E88" s="3">
        <v>5</v>
      </c>
      <c r="F88" s="3">
        <v>39</v>
      </c>
      <c r="G88" s="3">
        <v>213</v>
      </c>
      <c r="H88" s="3">
        <v>758.09999999999991</v>
      </c>
      <c r="I88" s="8">
        <v>8</v>
      </c>
      <c r="J88" s="31">
        <v>837.75800000000004</v>
      </c>
      <c r="K88" s="8">
        <v>2.6</v>
      </c>
      <c r="L88" s="1">
        <v>1.5699999999999998</v>
      </c>
      <c r="M88" s="8">
        <v>4.17</v>
      </c>
      <c r="N88" s="8">
        <v>0</v>
      </c>
      <c r="O88" s="8">
        <v>0</v>
      </c>
      <c r="P88" s="1">
        <v>0</v>
      </c>
      <c r="Q88" s="1">
        <v>0</v>
      </c>
      <c r="R88" s="1">
        <v>0</v>
      </c>
      <c r="S88" s="5">
        <v>0</v>
      </c>
      <c r="Z88" s="37"/>
      <c r="AA88" s="37"/>
      <c r="AB88" s="37"/>
      <c r="AC88" s="37"/>
    </row>
    <row r="89" spans="1:29" x14ac:dyDescent="0.25">
      <c r="A89" s="8">
        <v>9006</v>
      </c>
      <c r="B89" s="1" t="s">
        <v>29</v>
      </c>
      <c r="C89" s="8" t="s">
        <v>35</v>
      </c>
      <c r="D89" s="2">
        <v>43678</v>
      </c>
      <c r="E89" s="3">
        <v>5</v>
      </c>
      <c r="F89" s="3">
        <v>39</v>
      </c>
      <c r="G89" s="3">
        <v>213</v>
      </c>
      <c r="H89" s="3">
        <v>758.09999999999991</v>
      </c>
      <c r="I89" s="8">
        <v>6</v>
      </c>
      <c r="J89" s="31">
        <v>586.23</v>
      </c>
      <c r="K89" s="8">
        <v>2.0099999999999998</v>
      </c>
      <c r="L89" s="1">
        <v>1.29</v>
      </c>
      <c r="M89" s="8">
        <v>3.3</v>
      </c>
      <c r="N89" s="8">
        <v>1</v>
      </c>
      <c r="O89" s="8">
        <v>0</v>
      </c>
      <c r="P89" s="1">
        <v>0</v>
      </c>
      <c r="Q89" s="1">
        <v>0</v>
      </c>
      <c r="R89" s="1">
        <v>0</v>
      </c>
      <c r="S89" s="5">
        <v>0</v>
      </c>
      <c r="Z89" s="37"/>
      <c r="AA89" s="37"/>
      <c r="AB89" s="37"/>
      <c r="AC89" s="37"/>
    </row>
    <row r="90" spans="1:29" x14ac:dyDescent="0.25">
      <c r="A90" s="8">
        <v>9009</v>
      </c>
      <c r="B90" s="1" t="s">
        <v>29</v>
      </c>
      <c r="C90" s="8" t="s">
        <v>31</v>
      </c>
      <c r="D90" s="2">
        <v>43678</v>
      </c>
      <c r="E90" s="3">
        <v>5</v>
      </c>
      <c r="F90" s="3">
        <v>39</v>
      </c>
      <c r="G90" s="3">
        <v>213</v>
      </c>
      <c r="H90" s="3">
        <v>758.09999999999991</v>
      </c>
      <c r="I90" s="8">
        <v>10</v>
      </c>
      <c r="J90" s="31">
        <v>1568.711</v>
      </c>
      <c r="K90" s="8">
        <v>5.09</v>
      </c>
      <c r="L90" s="1">
        <v>3.370000000000001</v>
      </c>
      <c r="M90" s="23">
        <v>8.4600000000000009</v>
      </c>
      <c r="N90" s="8">
        <v>0</v>
      </c>
      <c r="O90" s="8">
        <v>0</v>
      </c>
      <c r="P90" s="1">
        <v>0</v>
      </c>
      <c r="Q90" s="1">
        <v>0</v>
      </c>
      <c r="R90" s="1">
        <v>0</v>
      </c>
      <c r="S90" s="5">
        <v>0</v>
      </c>
      <c r="Z90" s="37"/>
      <c r="AA90" s="37"/>
      <c r="AB90" s="37"/>
      <c r="AC90" s="37"/>
    </row>
    <row r="91" spans="1:29" x14ac:dyDescent="0.25">
      <c r="A91" s="8">
        <v>9009</v>
      </c>
      <c r="B91" s="1" t="s">
        <v>29</v>
      </c>
      <c r="C91" s="8" t="s">
        <v>32</v>
      </c>
      <c r="D91" s="2">
        <v>43678</v>
      </c>
      <c r="E91" s="3">
        <v>5</v>
      </c>
      <c r="F91" s="3">
        <v>39</v>
      </c>
      <c r="G91" s="3">
        <v>213</v>
      </c>
      <c r="H91" s="3">
        <v>758.09999999999991</v>
      </c>
      <c r="I91" s="8">
        <v>8</v>
      </c>
      <c r="J91" s="31">
        <v>852.68</v>
      </c>
      <c r="K91" s="8">
        <v>2.98</v>
      </c>
      <c r="L91" s="1">
        <v>1.5500000000000003</v>
      </c>
      <c r="M91" s="8">
        <v>4.53</v>
      </c>
      <c r="N91" s="8">
        <v>0</v>
      </c>
      <c r="O91" s="8">
        <v>0</v>
      </c>
      <c r="P91" s="1">
        <v>0</v>
      </c>
      <c r="Q91" s="1">
        <v>0</v>
      </c>
      <c r="R91" s="1">
        <v>0</v>
      </c>
      <c r="S91" s="5">
        <v>0</v>
      </c>
      <c r="Z91" s="37"/>
      <c r="AA91" s="37"/>
      <c r="AB91" s="37"/>
      <c r="AC91" s="37"/>
    </row>
    <row r="92" spans="1:29" x14ac:dyDescent="0.25">
      <c r="A92" s="8">
        <v>9009</v>
      </c>
      <c r="B92" s="1" t="s">
        <v>29</v>
      </c>
      <c r="C92" s="8" t="s">
        <v>33</v>
      </c>
      <c r="D92" s="2">
        <v>43678</v>
      </c>
      <c r="E92" s="3">
        <v>5</v>
      </c>
      <c r="F92" s="3">
        <v>39</v>
      </c>
      <c r="G92" s="3">
        <v>213</v>
      </c>
      <c r="H92" s="3">
        <v>758.09999999999991</v>
      </c>
      <c r="I92" s="8">
        <v>9</v>
      </c>
      <c r="J92" s="31">
        <v>973.67</v>
      </c>
      <c r="K92" s="8">
        <v>3.38</v>
      </c>
      <c r="L92" s="1">
        <v>1.9100000000000001</v>
      </c>
      <c r="M92" s="8">
        <v>5.29</v>
      </c>
      <c r="N92" s="8">
        <v>0</v>
      </c>
      <c r="O92" s="8">
        <v>0</v>
      </c>
      <c r="P92" s="1">
        <v>0</v>
      </c>
      <c r="Q92" s="1">
        <v>0</v>
      </c>
      <c r="R92" s="1">
        <v>0</v>
      </c>
      <c r="S92" s="5">
        <v>0</v>
      </c>
      <c r="Z92" s="37"/>
      <c r="AA92" s="37"/>
      <c r="AB92" s="37"/>
      <c r="AC92" s="37"/>
    </row>
    <row r="93" spans="1:29" x14ac:dyDescent="0.25">
      <c r="A93" s="8">
        <v>9009</v>
      </c>
      <c r="B93" s="1" t="s">
        <v>29</v>
      </c>
      <c r="C93" s="8" t="s">
        <v>34</v>
      </c>
      <c r="D93" s="2">
        <v>43678</v>
      </c>
      <c r="E93" s="3">
        <v>5</v>
      </c>
      <c r="F93" s="3">
        <v>39</v>
      </c>
      <c r="G93" s="3">
        <v>213</v>
      </c>
      <c r="H93" s="3">
        <v>758.09999999999991</v>
      </c>
      <c r="I93" s="8">
        <v>8</v>
      </c>
      <c r="J93" s="31">
        <v>895.31</v>
      </c>
      <c r="K93" s="8">
        <v>3.38</v>
      </c>
      <c r="L93" s="1">
        <v>1.8899999999999997</v>
      </c>
      <c r="M93" s="8">
        <v>5.27</v>
      </c>
      <c r="N93" s="8">
        <v>0</v>
      </c>
      <c r="O93" s="8">
        <v>0</v>
      </c>
      <c r="P93" s="1">
        <v>0</v>
      </c>
      <c r="Q93" s="1">
        <v>0</v>
      </c>
      <c r="R93" s="1">
        <v>0</v>
      </c>
      <c r="S93" s="5">
        <v>0</v>
      </c>
      <c r="Z93" s="37"/>
      <c r="AA93" s="37"/>
      <c r="AB93" s="37"/>
      <c r="AC93" s="37"/>
    </row>
    <row r="94" spans="1:29" x14ac:dyDescent="0.25">
      <c r="A94" s="8">
        <v>9009</v>
      </c>
      <c r="B94" s="1" t="s">
        <v>29</v>
      </c>
      <c r="C94" s="8" t="s">
        <v>35</v>
      </c>
      <c r="D94" s="2">
        <v>43678</v>
      </c>
      <c r="E94" s="3">
        <v>5</v>
      </c>
      <c r="F94" s="3">
        <v>39</v>
      </c>
      <c r="G94" s="3">
        <v>213</v>
      </c>
      <c r="H94" s="3">
        <v>758.09999999999991</v>
      </c>
      <c r="I94" s="8">
        <v>6</v>
      </c>
      <c r="J94" s="31">
        <v>726.82</v>
      </c>
      <c r="K94" s="8">
        <v>2.73</v>
      </c>
      <c r="L94" s="1">
        <v>1.52</v>
      </c>
      <c r="M94" s="8">
        <v>4.25</v>
      </c>
      <c r="N94" s="8">
        <v>1</v>
      </c>
      <c r="O94" s="8">
        <v>0</v>
      </c>
      <c r="P94" s="1">
        <v>0</v>
      </c>
      <c r="Q94" s="1">
        <v>0</v>
      </c>
      <c r="R94" s="1">
        <v>0</v>
      </c>
      <c r="S94" s="5">
        <v>0</v>
      </c>
      <c r="Z94" s="37"/>
      <c r="AA94" s="37"/>
      <c r="AB94" s="37"/>
      <c r="AC94" s="37"/>
    </row>
    <row r="95" spans="1:29" x14ac:dyDescent="0.25">
      <c r="A95" s="8">
        <v>9004</v>
      </c>
      <c r="B95" s="1" t="s">
        <v>30</v>
      </c>
      <c r="C95" s="8" t="s">
        <v>31</v>
      </c>
      <c r="D95" s="2">
        <v>43678</v>
      </c>
      <c r="E95" s="3">
        <v>5</v>
      </c>
      <c r="F95" s="3">
        <v>39</v>
      </c>
      <c r="G95" s="3">
        <v>213</v>
      </c>
      <c r="H95" s="3">
        <v>758.09999999999991</v>
      </c>
      <c r="I95" s="8">
        <v>6</v>
      </c>
      <c r="J95" s="31">
        <v>629.74</v>
      </c>
      <c r="K95" s="8">
        <v>2.1</v>
      </c>
      <c r="L95" s="1">
        <v>1.23</v>
      </c>
      <c r="M95" s="23">
        <v>3.33</v>
      </c>
      <c r="N95" s="8">
        <v>0</v>
      </c>
      <c r="O95" s="8">
        <v>0</v>
      </c>
      <c r="P95" s="1">
        <v>0</v>
      </c>
      <c r="Q95" s="1">
        <v>0</v>
      </c>
      <c r="R95" s="1">
        <v>0</v>
      </c>
      <c r="S95" s="5">
        <v>0</v>
      </c>
      <c r="T95" s="6">
        <f t="shared" ref="T95" si="63">AVERAGE(M95:M109)</f>
        <v>5.9359999999999982</v>
      </c>
      <c r="U95" s="33">
        <f t="shared" ref="U95" si="64">STDEV(M95:M109)</f>
        <v>1.4437342454304374</v>
      </c>
      <c r="V95" s="33">
        <f t="shared" ref="V95" si="65">T95+1.5*U95</f>
        <v>8.1016013681456549</v>
      </c>
      <c r="W95" s="33">
        <f t="shared" ref="W95" si="66">T95-1.5*U95</f>
        <v>3.7703986318543423</v>
      </c>
      <c r="Z95" s="37"/>
      <c r="AA95" s="37"/>
      <c r="AB95" s="37"/>
      <c r="AC95" s="37"/>
    </row>
    <row r="96" spans="1:29" x14ac:dyDescent="0.25">
      <c r="A96" s="8">
        <v>9004</v>
      </c>
      <c r="B96" s="1" t="s">
        <v>30</v>
      </c>
      <c r="C96" s="8" t="s">
        <v>32</v>
      </c>
      <c r="D96" s="2">
        <v>43678</v>
      </c>
      <c r="E96" s="3">
        <v>5</v>
      </c>
      <c r="F96" s="3">
        <v>39</v>
      </c>
      <c r="G96" s="3">
        <v>213</v>
      </c>
      <c r="H96" s="3">
        <v>758.09999999999991</v>
      </c>
      <c r="I96" s="8">
        <v>7</v>
      </c>
      <c r="J96" s="31">
        <v>963.72</v>
      </c>
      <c r="K96" s="8">
        <v>3.79</v>
      </c>
      <c r="L96" s="1">
        <v>2.0700000000000003</v>
      </c>
      <c r="M96" s="8">
        <v>5.86</v>
      </c>
      <c r="N96" s="8">
        <v>0</v>
      </c>
      <c r="O96" s="8">
        <v>0</v>
      </c>
      <c r="P96" s="1">
        <v>0</v>
      </c>
      <c r="Q96" s="1">
        <v>0</v>
      </c>
      <c r="R96" s="1">
        <v>0</v>
      </c>
      <c r="S96" s="5">
        <v>0</v>
      </c>
      <c r="T96" s="7"/>
      <c r="U96" s="34"/>
      <c r="V96" s="34"/>
      <c r="W96" s="34"/>
      <c r="Z96" s="37"/>
      <c r="AA96" s="37"/>
      <c r="AB96" s="37"/>
      <c r="AC96" s="37"/>
    </row>
    <row r="97" spans="1:29" x14ac:dyDescent="0.25">
      <c r="A97" s="8">
        <v>9004</v>
      </c>
      <c r="B97" s="1" t="s">
        <v>30</v>
      </c>
      <c r="C97" s="8" t="s">
        <v>33</v>
      </c>
      <c r="D97" s="2">
        <v>43678</v>
      </c>
      <c r="E97" s="3">
        <v>5</v>
      </c>
      <c r="F97" s="3">
        <v>39</v>
      </c>
      <c r="G97" s="3">
        <v>213</v>
      </c>
      <c r="H97" s="3">
        <v>758.09999999999991</v>
      </c>
      <c r="I97" s="8">
        <v>10</v>
      </c>
      <c r="J97" s="31">
        <v>1138.57</v>
      </c>
      <c r="K97" s="8">
        <v>4.3499999999999996</v>
      </c>
      <c r="L97" s="1">
        <v>2.7</v>
      </c>
      <c r="M97" s="8">
        <v>7.05</v>
      </c>
      <c r="N97" s="8">
        <v>2</v>
      </c>
      <c r="O97" s="8">
        <v>0</v>
      </c>
      <c r="P97" s="1">
        <v>0</v>
      </c>
      <c r="Q97" s="1">
        <v>0</v>
      </c>
      <c r="R97" s="1">
        <v>0</v>
      </c>
      <c r="S97" s="5">
        <v>0</v>
      </c>
      <c r="T97" s="7"/>
      <c r="U97" s="34"/>
      <c r="V97" s="34"/>
      <c r="W97" s="34"/>
      <c r="Z97" s="37"/>
      <c r="AA97" s="37"/>
      <c r="AB97" s="37"/>
      <c r="AC97" s="37"/>
    </row>
    <row r="98" spans="1:29" x14ac:dyDescent="0.25">
      <c r="A98" s="8">
        <v>9004</v>
      </c>
      <c r="B98" s="1" t="s">
        <v>30</v>
      </c>
      <c r="C98" s="8" t="s">
        <v>34</v>
      </c>
      <c r="D98" s="2">
        <v>43678</v>
      </c>
      <c r="E98" s="3">
        <v>5</v>
      </c>
      <c r="F98" s="3">
        <v>39</v>
      </c>
      <c r="G98" s="3">
        <v>213</v>
      </c>
      <c r="H98" s="3">
        <v>758.09999999999991</v>
      </c>
      <c r="I98" s="8">
        <v>8</v>
      </c>
      <c r="J98" s="31">
        <v>1157.2</v>
      </c>
      <c r="K98" s="8">
        <v>4.67</v>
      </c>
      <c r="L98" s="1">
        <v>2.74</v>
      </c>
      <c r="M98" s="8">
        <v>7.41</v>
      </c>
      <c r="N98" s="8">
        <v>2</v>
      </c>
      <c r="O98" s="8">
        <v>0</v>
      </c>
      <c r="P98" s="1">
        <v>0</v>
      </c>
      <c r="Q98" s="1">
        <v>0</v>
      </c>
      <c r="R98" s="1">
        <v>0</v>
      </c>
      <c r="S98" s="5">
        <v>0</v>
      </c>
      <c r="T98" s="6"/>
      <c r="U98" s="33"/>
      <c r="V98" s="33"/>
      <c r="W98" s="33"/>
      <c r="Z98" s="37"/>
      <c r="AA98" s="37"/>
      <c r="AB98" s="37"/>
      <c r="AC98" s="37"/>
    </row>
    <row r="99" spans="1:29" x14ac:dyDescent="0.25">
      <c r="A99" s="8">
        <v>9004</v>
      </c>
      <c r="B99" s="1" t="s">
        <v>30</v>
      </c>
      <c r="C99" s="8" t="s">
        <v>35</v>
      </c>
      <c r="D99" s="2">
        <v>43678</v>
      </c>
      <c r="E99" s="3">
        <v>5</v>
      </c>
      <c r="F99" s="3">
        <v>39</v>
      </c>
      <c r="G99" s="3">
        <v>213</v>
      </c>
      <c r="H99" s="3">
        <v>758.09999999999991</v>
      </c>
      <c r="I99" s="8">
        <v>7</v>
      </c>
      <c r="J99" s="31">
        <v>1092.6099999999999</v>
      </c>
      <c r="K99" s="8">
        <v>4.03</v>
      </c>
      <c r="L99" s="1">
        <v>2.2599999999999998</v>
      </c>
      <c r="M99" s="8">
        <v>6.29</v>
      </c>
      <c r="N99" s="8">
        <v>0</v>
      </c>
      <c r="O99" s="8">
        <v>0</v>
      </c>
      <c r="P99" s="1">
        <v>0</v>
      </c>
      <c r="Q99" s="1">
        <v>0</v>
      </c>
      <c r="R99" s="1">
        <v>0</v>
      </c>
      <c r="S99" s="5">
        <v>0</v>
      </c>
      <c r="T99" s="7"/>
      <c r="U99" s="34"/>
      <c r="V99" s="34"/>
      <c r="W99" s="34"/>
      <c r="Z99" s="37"/>
      <c r="AA99" s="37"/>
      <c r="AB99" s="37"/>
      <c r="AC99" s="37"/>
    </row>
    <row r="100" spans="1:29" x14ac:dyDescent="0.25">
      <c r="A100" s="8">
        <v>9005</v>
      </c>
      <c r="B100" s="1" t="s">
        <v>30</v>
      </c>
      <c r="C100" s="8" t="s">
        <v>31</v>
      </c>
      <c r="D100" s="2">
        <v>43678</v>
      </c>
      <c r="E100" s="3">
        <v>5</v>
      </c>
      <c r="F100" s="3">
        <v>39</v>
      </c>
      <c r="G100" s="3">
        <v>213</v>
      </c>
      <c r="H100" s="3">
        <v>758.09999999999991</v>
      </c>
      <c r="I100" s="8">
        <v>9</v>
      </c>
      <c r="J100" s="31">
        <v>1012.06</v>
      </c>
      <c r="K100" s="8">
        <v>3.96</v>
      </c>
      <c r="L100" s="1">
        <v>2.3200000000000003</v>
      </c>
      <c r="M100" s="8">
        <v>6.28</v>
      </c>
      <c r="N100" s="8">
        <v>0</v>
      </c>
      <c r="O100" s="8">
        <v>0</v>
      </c>
      <c r="P100" s="1">
        <v>0</v>
      </c>
      <c r="Q100" s="1">
        <v>0</v>
      </c>
      <c r="R100" s="1">
        <v>0</v>
      </c>
      <c r="S100" s="5">
        <v>0</v>
      </c>
      <c r="T100" s="7"/>
      <c r="U100" s="34"/>
      <c r="V100" s="34"/>
      <c r="W100" s="34"/>
      <c r="Z100" s="37"/>
      <c r="AA100" s="37"/>
      <c r="AB100" s="37"/>
      <c r="AC100" s="37"/>
    </row>
    <row r="101" spans="1:29" x14ac:dyDescent="0.25">
      <c r="A101" s="8">
        <v>9005</v>
      </c>
      <c r="B101" s="1" t="s">
        <v>30</v>
      </c>
      <c r="C101" s="8" t="s">
        <v>32</v>
      </c>
      <c r="D101" s="2">
        <v>43678</v>
      </c>
      <c r="E101" s="3">
        <v>5</v>
      </c>
      <c r="F101" s="3">
        <v>39</v>
      </c>
      <c r="G101" s="3">
        <v>213</v>
      </c>
      <c r="H101" s="3">
        <v>758.09999999999991</v>
      </c>
      <c r="I101" s="8">
        <v>8</v>
      </c>
      <c r="J101" s="31">
        <v>1094.818</v>
      </c>
      <c r="K101" s="8">
        <v>4.8499999999999996</v>
      </c>
      <c r="L101" s="1">
        <v>2.5200000000000005</v>
      </c>
      <c r="M101" s="8">
        <v>7.37</v>
      </c>
      <c r="N101" s="8">
        <v>3</v>
      </c>
      <c r="O101" s="8">
        <v>0</v>
      </c>
      <c r="P101" s="1">
        <v>0</v>
      </c>
      <c r="Q101" s="1">
        <v>0</v>
      </c>
      <c r="R101" s="1">
        <v>0</v>
      </c>
      <c r="S101" s="5">
        <v>0</v>
      </c>
      <c r="Z101" s="37"/>
      <c r="AA101" s="37"/>
      <c r="AB101" s="37"/>
      <c r="AC101" s="37"/>
    </row>
    <row r="102" spans="1:29" x14ac:dyDescent="0.25">
      <c r="A102" s="8">
        <v>9005</v>
      </c>
      <c r="B102" s="1" t="s">
        <v>30</v>
      </c>
      <c r="C102" s="8" t="s">
        <v>33</v>
      </c>
      <c r="D102" s="2">
        <v>43678</v>
      </c>
      <c r="E102" s="3">
        <v>5</v>
      </c>
      <c r="F102" s="3">
        <v>39</v>
      </c>
      <c r="G102" s="3">
        <v>213</v>
      </c>
      <c r="H102" s="3">
        <v>758.09999999999991</v>
      </c>
      <c r="I102" s="8">
        <v>11</v>
      </c>
      <c r="J102" s="31">
        <v>1229.92</v>
      </c>
      <c r="K102" s="8">
        <v>4.38</v>
      </c>
      <c r="L102" s="1">
        <v>2.71</v>
      </c>
      <c r="M102" s="8">
        <v>7.09</v>
      </c>
      <c r="N102" s="8">
        <v>0</v>
      </c>
      <c r="O102" s="8">
        <v>0</v>
      </c>
      <c r="P102" s="1">
        <v>0</v>
      </c>
      <c r="Q102" s="1">
        <v>0</v>
      </c>
      <c r="R102" s="1">
        <v>0</v>
      </c>
      <c r="S102" s="5">
        <v>0</v>
      </c>
      <c r="Z102" s="37"/>
      <c r="AA102" s="37"/>
      <c r="AB102" s="37"/>
      <c r="AC102" s="37"/>
    </row>
    <row r="103" spans="1:29" x14ac:dyDescent="0.25">
      <c r="A103" s="8">
        <v>9005</v>
      </c>
      <c r="B103" s="1" t="s">
        <v>30</v>
      </c>
      <c r="C103" s="8" t="s">
        <v>34</v>
      </c>
      <c r="D103" s="2">
        <v>43678</v>
      </c>
      <c r="E103" s="3">
        <v>5</v>
      </c>
      <c r="F103" s="3">
        <v>39</v>
      </c>
      <c r="G103" s="3">
        <v>213</v>
      </c>
      <c r="H103" s="3">
        <v>758.09999999999991</v>
      </c>
      <c r="I103" s="8">
        <v>7</v>
      </c>
      <c r="J103" s="31">
        <v>981.83699999999999</v>
      </c>
      <c r="K103" s="8">
        <v>3.4</v>
      </c>
      <c r="L103" s="1">
        <v>1.6800000000000002</v>
      </c>
      <c r="M103" s="8">
        <v>5.08</v>
      </c>
      <c r="N103" s="8">
        <v>1</v>
      </c>
      <c r="O103" s="8">
        <v>0</v>
      </c>
      <c r="P103" s="1">
        <v>0</v>
      </c>
      <c r="Q103" s="1">
        <v>0</v>
      </c>
      <c r="R103" s="1">
        <v>0</v>
      </c>
      <c r="S103" s="5">
        <v>0</v>
      </c>
      <c r="Z103" s="37"/>
      <c r="AA103" s="37"/>
      <c r="AB103" s="37"/>
      <c r="AC103" s="37"/>
    </row>
    <row r="104" spans="1:29" x14ac:dyDescent="0.25">
      <c r="A104" s="8">
        <v>9005</v>
      </c>
      <c r="B104" s="1" t="s">
        <v>30</v>
      </c>
      <c r="C104" s="8" t="s">
        <v>35</v>
      </c>
      <c r="D104" s="2">
        <v>43678</v>
      </c>
      <c r="E104" s="3">
        <v>5</v>
      </c>
      <c r="F104" s="3">
        <v>39</v>
      </c>
      <c r="G104" s="3">
        <v>213</v>
      </c>
      <c r="H104" s="3">
        <v>758.09999999999991</v>
      </c>
      <c r="I104" s="8">
        <v>10</v>
      </c>
      <c r="J104" s="31">
        <v>1140.68</v>
      </c>
      <c r="K104" s="8">
        <v>4.0599999999999996</v>
      </c>
      <c r="L104" s="1">
        <v>2.3500000000000005</v>
      </c>
      <c r="M104" s="8">
        <v>6.41</v>
      </c>
      <c r="N104" s="8">
        <v>0</v>
      </c>
      <c r="O104" s="8">
        <v>0</v>
      </c>
      <c r="P104" s="1">
        <v>0</v>
      </c>
      <c r="Q104" s="1">
        <v>0</v>
      </c>
      <c r="R104" s="1">
        <v>0</v>
      </c>
      <c r="S104" s="5">
        <v>0</v>
      </c>
      <c r="Z104" s="37"/>
      <c r="AA104" s="37"/>
      <c r="AB104" s="37"/>
      <c r="AC104" s="37"/>
    </row>
    <row r="105" spans="1:29" x14ac:dyDescent="0.25">
      <c r="A105" s="8">
        <v>9011</v>
      </c>
      <c r="B105" s="1" t="s">
        <v>30</v>
      </c>
      <c r="C105" s="8" t="s">
        <v>31</v>
      </c>
      <c r="D105" s="2">
        <v>43678</v>
      </c>
      <c r="E105" s="3">
        <v>5</v>
      </c>
      <c r="F105" s="3">
        <v>39</v>
      </c>
      <c r="G105" s="3">
        <v>213</v>
      </c>
      <c r="H105" s="3">
        <v>758.09999999999991</v>
      </c>
      <c r="I105" s="8">
        <v>6</v>
      </c>
      <c r="J105" s="31">
        <v>673.44</v>
      </c>
      <c r="K105" s="8">
        <v>1.56</v>
      </c>
      <c r="L105" s="1">
        <v>1.29</v>
      </c>
      <c r="M105" s="23">
        <v>2.85</v>
      </c>
      <c r="N105" s="8">
        <v>0</v>
      </c>
      <c r="O105" s="8">
        <v>0</v>
      </c>
      <c r="P105" s="1">
        <v>0</v>
      </c>
      <c r="Q105" s="1">
        <v>0</v>
      </c>
      <c r="R105" s="1">
        <v>0</v>
      </c>
      <c r="S105" s="5">
        <v>0</v>
      </c>
      <c r="Z105" s="37"/>
      <c r="AA105" s="37"/>
      <c r="AB105" s="37"/>
      <c r="AC105" s="37"/>
    </row>
    <row r="106" spans="1:29" x14ac:dyDescent="0.25">
      <c r="A106" s="8">
        <v>9011</v>
      </c>
      <c r="B106" s="1" t="s">
        <v>30</v>
      </c>
      <c r="C106" s="8" t="s">
        <v>32</v>
      </c>
      <c r="D106" s="2">
        <v>43678</v>
      </c>
      <c r="E106" s="3">
        <v>5</v>
      </c>
      <c r="F106" s="3">
        <v>39</v>
      </c>
      <c r="G106" s="3">
        <v>213</v>
      </c>
      <c r="H106" s="3">
        <v>758.09999999999991</v>
      </c>
      <c r="I106" s="8">
        <v>7</v>
      </c>
      <c r="J106" s="31">
        <v>812.38</v>
      </c>
      <c r="K106" s="8">
        <v>2.78</v>
      </c>
      <c r="L106" s="1">
        <v>1.5500000000000003</v>
      </c>
      <c r="M106" s="8">
        <v>4.33</v>
      </c>
      <c r="N106" s="8">
        <v>0</v>
      </c>
      <c r="O106" s="8">
        <v>0</v>
      </c>
      <c r="P106" s="1">
        <v>0</v>
      </c>
      <c r="Q106" s="1">
        <v>0</v>
      </c>
      <c r="R106" s="1">
        <v>0</v>
      </c>
      <c r="S106" s="5">
        <v>0</v>
      </c>
      <c r="Z106" s="37"/>
      <c r="AA106" s="37"/>
      <c r="AB106" s="37"/>
      <c r="AC106" s="37"/>
    </row>
    <row r="107" spans="1:29" x14ac:dyDescent="0.25">
      <c r="A107" s="8">
        <v>9011</v>
      </c>
      <c r="B107" s="1" t="s">
        <v>30</v>
      </c>
      <c r="C107" s="8" t="s">
        <v>33</v>
      </c>
      <c r="D107" s="2">
        <v>43678</v>
      </c>
      <c r="E107" s="3">
        <v>5</v>
      </c>
      <c r="F107" s="3">
        <v>39</v>
      </c>
      <c r="G107" s="3">
        <v>213</v>
      </c>
      <c r="H107" s="3">
        <v>758.09999999999991</v>
      </c>
      <c r="I107" s="8">
        <v>8</v>
      </c>
      <c r="J107" s="31">
        <v>1018.28</v>
      </c>
      <c r="K107" s="8">
        <v>3.45</v>
      </c>
      <c r="L107" s="1">
        <v>2.2699999999999996</v>
      </c>
      <c r="M107" s="8">
        <v>5.72</v>
      </c>
      <c r="N107" s="8">
        <v>0</v>
      </c>
      <c r="O107" s="8">
        <v>0</v>
      </c>
      <c r="P107" s="1">
        <v>0</v>
      </c>
      <c r="Q107" s="1">
        <v>0</v>
      </c>
      <c r="R107" s="1">
        <v>0</v>
      </c>
      <c r="S107" s="5">
        <v>0</v>
      </c>
      <c r="Z107" s="37"/>
      <c r="AA107" s="37"/>
      <c r="AB107" s="37"/>
      <c r="AC107" s="37"/>
    </row>
    <row r="108" spans="1:29" x14ac:dyDescent="0.25">
      <c r="A108" s="8">
        <v>9011</v>
      </c>
      <c r="B108" s="1" t="s">
        <v>30</v>
      </c>
      <c r="C108" s="8" t="s">
        <v>34</v>
      </c>
      <c r="D108" s="2">
        <v>43678</v>
      </c>
      <c r="E108" s="3">
        <v>5</v>
      </c>
      <c r="F108" s="3">
        <v>39</v>
      </c>
      <c r="G108" s="3">
        <v>213</v>
      </c>
      <c r="H108" s="3">
        <v>758.09999999999991</v>
      </c>
      <c r="I108" s="8">
        <v>11</v>
      </c>
      <c r="J108" s="31">
        <v>1141.53</v>
      </c>
      <c r="K108" s="8">
        <v>4.41</v>
      </c>
      <c r="L108" s="1">
        <v>2.7</v>
      </c>
      <c r="M108" s="8">
        <v>7.11</v>
      </c>
      <c r="N108" s="8">
        <v>1</v>
      </c>
      <c r="O108" s="8">
        <v>0</v>
      </c>
      <c r="P108" s="1">
        <v>0</v>
      </c>
      <c r="Q108" s="1">
        <v>0</v>
      </c>
      <c r="R108" s="1">
        <v>0</v>
      </c>
      <c r="S108" s="5">
        <v>0</v>
      </c>
      <c r="Z108" s="37"/>
      <c r="AA108" s="37"/>
      <c r="AB108" s="37"/>
      <c r="AC108" s="37"/>
    </row>
    <row r="109" spans="1:29" x14ac:dyDescent="0.25">
      <c r="A109" s="8">
        <v>9011</v>
      </c>
      <c r="B109" s="1" t="s">
        <v>30</v>
      </c>
      <c r="C109" s="8" t="s">
        <v>35</v>
      </c>
      <c r="D109" s="2">
        <v>43678</v>
      </c>
      <c r="E109" s="3">
        <v>5</v>
      </c>
      <c r="F109" s="3">
        <v>39</v>
      </c>
      <c r="G109" s="3">
        <v>213</v>
      </c>
      <c r="H109" s="3">
        <v>758.09999999999991</v>
      </c>
      <c r="I109" s="8">
        <v>10</v>
      </c>
      <c r="J109" s="31">
        <v>1252.68</v>
      </c>
      <c r="K109" s="8">
        <v>4.1900000000000004</v>
      </c>
      <c r="L109" s="1">
        <v>2.67</v>
      </c>
      <c r="M109" s="8">
        <v>6.86</v>
      </c>
      <c r="N109" s="8">
        <v>0</v>
      </c>
      <c r="O109" s="8">
        <v>0</v>
      </c>
      <c r="P109" s="1">
        <v>0</v>
      </c>
      <c r="Q109" s="1">
        <v>0</v>
      </c>
      <c r="R109" s="1">
        <v>0</v>
      </c>
      <c r="S109" s="5">
        <v>0</v>
      </c>
      <c r="Z109" s="37"/>
      <c r="AA109" s="37"/>
      <c r="AB109" s="37"/>
      <c r="AC109" s="37"/>
    </row>
    <row r="110" spans="1:29" x14ac:dyDescent="0.25">
      <c r="A110" s="3">
        <v>9001</v>
      </c>
      <c r="B110" s="1" t="s">
        <v>23</v>
      </c>
      <c r="C110" s="3" t="s">
        <v>36</v>
      </c>
      <c r="D110" s="2">
        <v>43685</v>
      </c>
      <c r="E110" s="3">
        <v>6</v>
      </c>
      <c r="F110" s="3">
        <v>46</v>
      </c>
      <c r="G110" s="3">
        <v>220</v>
      </c>
      <c r="H110" s="3">
        <v>877.8</v>
      </c>
      <c r="I110" s="3">
        <v>9</v>
      </c>
      <c r="J110" s="30">
        <v>1795.91</v>
      </c>
      <c r="K110" s="3">
        <v>8.3000000000000007</v>
      </c>
      <c r="L110" s="1">
        <v>4.91</v>
      </c>
      <c r="M110" s="24">
        <v>13.21</v>
      </c>
      <c r="N110" s="3">
        <v>4</v>
      </c>
      <c r="O110" s="3">
        <v>0</v>
      </c>
      <c r="P110" s="1">
        <v>0</v>
      </c>
      <c r="Q110" s="1">
        <v>0</v>
      </c>
      <c r="R110" s="1">
        <v>0</v>
      </c>
      <c r="S110" s="5">
        <v>0</v>
      </c>
      <c r="T110" s="6">
        <f t="shared" ref="T110" si="67">AVERAGE(M110:M124)</f>
        <v>8.4853333333333332</v>
      </c>
      <c r="U110" s="33">
        <f t="shared" ref="U110" si="68">STDEV(M110:M124)</f>
        <v>2.0798037911119951</v>
      </c>
      <c r="V110" s="33">
        <f t="shared" ref="V110" si="69">T110+1.5*U110</f>
        <v>11.605039020001325</v>
      </c>
      <c r="W110" s="33">
        <f t="shared" ref="W110" si="70">T110-1.5*U110</f>
        <v>5.3656276466653408</v>
      </c>
      <c r="Z110" s="37"/>
      <c r="AA110" s="37"/>
      <c r="AB110" s="37"/>
      <c r="AC110" s="37"/>
    </row>
    <row r="111" spans="1:29" x14ac:dyDescent="0.25">
      <c r="A111" s="3">
        <v>9001</v>
      </c>
      <c r="B111" s="1" t="s">
        <v>23</v>
      </c>
      <c r="C111" s="3" t="s">
        <v>37</v>
      </c>
      <c r="D111" s="2">
        <v>43685</v>
      </c>
      <c r="E111" s="3">
        <v>6</v>
      </c>
      <c r="F111" s="3">
        <v>46</v>
      </c>
      <c r="G111" s="3">
        <v>220</v>
      </c>
      <c r="H111" s="3">
        <v>877.8</v>
      </c>
      <c r="I111" s="3">
        <v>7</v>
      </c>
      <c r="J111" s="30">
        <v>1072.2</v>
      </c>
      <c r="K111" s="3">
        <v>5.13</v>
      </c>
      <c r="L111" s="1">
        <v>4.45</v>
      </c>
      <c r="M111" s="3">
        <v>9.58</v>
      </c>
      <c r="N111" s="3">
        <v>3</v>
      </c>
      <c r="O111" s="3">
        <v>0</v>
      </c>
      <c r="P111" s="1">
        <v>0</v>
      </c>
      <c r="Q111" s="1">
        <v>0</v>
      </c>
      <c r="R111" s="1">
        <v>0</v>
      </c>
      <c r="S111" s="5">
        <v>0</v>
      </c>
      <c r="T111" s="7"/>
      <c r="U111" s="34"/>
      <c r="V111" s="34"/>
      <c r="W111" s="34"/>
      <c r="Z111" s="37"/>
      <c r="AA111" s="37"/>
      <c r="AB111" s="37"/>
      <c r="AC111" s="37"/>
    </row>
    <row r="112" spans="1:29" x14ac:dyDescent="0.25">
      <c r="A112" s="3">
        <v>9001</v>
      </c>
      <c r="B112" s="1" t="s">
        <v>23</v>
      </c>
      <c r="C112" s="3" t="s">
        <v>38</v>
      </c>
      <c r="D112" s="2">
        <v>43685</v>
      </c>
      <c r="E112" s="3">
        <v>6</v>
      </c>
      <c r="F112" s="3">
        <v>46</v>
      </c>
      <c r="G112" s="3">
        <v>220</v>
      </c>
      <c r="H112" s="3">
        <v>877.8</v>
      </c>
      <c r="I112" s="3">
        <v>8</v>
      </c>
      <c r="J112" s="30">
        <v>942.95</v>
      </c>
      <c r="K112" s="3">
        <v>4.09</v>
      </c>
      <c r="L112" s="1">
        <v>3.08</v>
      </c>
      <c r="M112" s="3">
        <v>7.17</v>
      </c>
      <c r="N112" s="3">
        <v>3</v>
      </c>
      <c r="O112" s="3">
        <v>0</v>
      </c>
      <c r="P112" s="1">
        <v>0</v>
      </c>
      <c r="Q112" s="1">
        <v>0</v>
      </c>
      <c r="R112" s="1">
        <v>0</v>
      </c>
      <c r="S112" s="5">
        <v>0</v>
      </c>
      <c r="T112" s="7"/>
      <c r="U112" s="34"/>
      <c r="V112" s="34"/>
      <c r="W112" s="34"/>
      <c r="Z112" s="37"/>
      <c r="AA112" s="37"/>
      <c r="AB112" s="37"/>
      <c r="AC112" s="37"/>
    </row>
    <row r="113" spans="1:29" x14ac:dyDescent="0.25">
      <c r="A113" s="3">
        <v>9001</v>
      </c>
      <c r="B113" s="1" t="s">
        <v>23</v>
      </c>
      <c r="C113" s="3" t="s">
        <v>34</v>
      </c>
      <c r="D113" s="2">
        <v>43685</v>
      </c>
      <c r="E113" s="3">
        <v>6</v>
      </c>
      <c r="F113" s="3">
        <v>46</v>
      </c>
      <c r="G113" s="3">
        <v>220</v>
      </c>
      <c r="H113" s="3">
        <v>877.8</v>
      </c>
      <c r="I113" s="3">
        <v>8</v>
      </c>
      <c r="J113" s="30">
        <v>949.42</v>
      </c>
      <c r="K113" s="3">
        <v>3.87</v>
      </c>
      <c r="L113" s="1">
        <v>3.76</v>
      </c>
      <c r="M113" s="3">
        <v>7.63</v>
      </c>
      <c r="N113" s="3">
        <v>3</v>
      </c>
      <c r="O113" s="3">
        <v>0</v>
      </c>
      <c r="P113" s="1">
        <v>0</v>
      </c>
      <c r="Q113" s="1">
        <v>0</v>
      </c>
      <c r="R113" s="1">
        <v>0</v>
      </c>
      <c r="S113" s="5">
        <v>0</v>
      </c>
      <c r="T113" s="6"/>
      <c r="U113" s="33"/>
      <c r="V113" s="33"/>
      <c r="W113" s="33"/>
      <c r="Z113" s="37"/>
      <c r="AA113" s="37"/>
      <c r="AB113" s="37"/>
      <c r="AC113" s="37"/>
    </row>
    <row r="114" spans="1:29" x14ac:dyDescent="0.25">
      <c r="A114" s="3">
        <v>9001</v>
      </c>
      <c r="B114" s="1" t="s">
        <v>23</v>
      </c>
      <c r="C114" s="3" t="s">
        <v>39</v>
      </c>
      <c r="D114" s="2">
        <v>43685</v>
      </c>
      <c r="E114" s="3">
        <v>6</v>
      </c>
      <c r="F114" s="3">
        <v>46</v>
      </c>
      <c r="G114" s="3">
        <v>220</v>
      </c>
      <c r="H114" s="3">
        <v>877.8</v>
      </c>
      <c r="I114" s="3">
        <v>9</v>
      </c>
      <c r="J114" s="30">
        <v>1292.8</v>
      </c>
      <c r="K114" s="3">
        <v>6.92</v>
      </c>
      <c r="L114" s="1">
        <v>5.0999999999999996</v>
      </c>
      <c r="M114" s="24">
        <v>12.02</v>
      </c>
      <c r="N114" s="3">
        <v>3</v>
      </c>
      <c r="O114" s="3">
        <v>0</v>
      </c>
      <c r="P114" s="1">
        <v>0</v>
      </c>
      <c r="Q114" s="1">
        <v>0</v>
      </c>
      <c r="R114" s="1">
        <v>0</v>
      </c>
      <c r="S114" s="5">
        <v>0</v>
      </c>
      <c r="T114" s="7"/>
      <c r="U114" s="34"/>
      <c r="V114" s="34"/>
      <c r="W114" s="34"/>
      <c r="Z114" s="37"/>
      <c r="AA114" s="37"/>
      <c r="AB114" s="37"/>
      <c r="AC114" s="37"/>
    </row>
    <row r="115" spans="1:29" x14ac:dyDescent="0.25">
      <c r="A115" s="3">
        <v>9008</v>
      </c>
      <c r="B115" s="1" t="s">
        <v>23</v>
      </c>
      <c r="C115" s="3" t="s">
        <v>36</v>
      </c>
      <c r="D115" s="2">
        <v>43685</v>
      </c>
      <c r="E115" s="3">
        <v>6</v>
      </c>
      <c r="F115" s="3">
        <v>46</v>
      </c>
      <c r="G115" s="3">
        <v>220</v>
      </c>
      <c r="H115" s="3">
        <v>877.8</v>
      </c>
      <c r="I115" s="3">
        <v>8</v>
      </c>
      <c r="J115" s="30">
        <v>1023.61</v>
      </c>
      <c r="K115" s="3">
        <v>4.22</v>
      </c>
      <c r="L115" s="1">
        <v>3.3100000000000005</v>
      </c>
      <c r="M115" s="3">
        <v>7.53</v>
      </c>
      <c r="N115" s="3">
        <v>4</v>
      </c>
      <c r="O115" s="3">
        <v>0</v>
      </c>
      <c r="P115" s="1">
        <v>0</v>
      </c>
      <c r="Q115" s="3">
        <v>0</v>
      </c>
      <c r="R115" s="1">
        <v>0</v>
      </c>
      <c r="S115" s="5">
        <v>0</v>
      </c>
      <c r="T115" s="7"/>
      <c r="U115" s="34"/>
      <c r="V115" s="34"/>
      <c r="W115" s="34"/>
      <c r="Z115" s="37"/>
      <c r="AA115" s="37"/>
      <c r="AB115" s="37"/>
      <c r="AC115" s="37"/>
    </row>
    <row r="116" spans="1:29" x14ac:dyDescent="0.25">
      <c r="A116" s="3">
        <v>9008</v>
      </c>
      <c r="B116" s="1" t="s">
        <v>23</v>
      </c>
      <c r="C116" s="3" t="s">
        <v>32</v>
      </c>
      <c r="D116" s="2">
        <v>43685</v>
      </c>
      <c r="E116" s="3">
        <v>6</v>
      </c>
      <c r="F116" s="3">
        <v>46</v>
      </c>
      <c r="G116" s="3">
        <v>220</v>
      </c>
      <c r="H116" s="3">
        <v>877.8</v>
      </c>
      <c r="I116" s="3">
        <v>8</v>
      </c>
      <c r="J116" s="30">
        <v>1053.33</v>
      </c>
      <c r="K116" s="3">
        <v>4.5199999999999996</v>
      </c>
      <c r="L116" s="1">
        <v>3.7900000000000009</v>
      </c>
      <c r="M116" s="3">
        <v>8.31</v>
      </c>
      <c r="N116" s="3">
        <v>9</v>
      </c>
      <c r="O116" s="3">
        <v>0</v>
      </c>
      <c r="P116" s="1">
        <v>0</v>
      </c>
      <c r="Q116" s="3">
        <v>0</v>
      </c>
      <c r="R116" s="1">
        <v>0</v>
      </c>
      <c r="S116" s="5">
        <v>0</v>
      </c>
      <c r="Z116" s="37"/>
      <c r="AA116" s="37"/>
      <c r="AB116" s="37"/>
      <c r="AC116" s="37"/>
    </row>
    <row r="117" spans="1:29" x14ac:dyDescent="0.25">
      <c r="A117" s="3">
        <v>9008</v>
      </c>
      <c r="B117" s="1" t="s">
        <v>23</v>
      </c>
      <c r="C117" s="3" t="s">
        <v>38</v>
      </c>
      <c r="D117" s="2">
        <v>43685</v>
      </c>
      <c r="E117" s="3">
        <v>6</v>
      </c>
      <c r="F117" s="3">
        <v>46</v>
      </c>
      <c r="G117" s="3">
        <v>220</v>
      </c>
      <c r="H117" s="3">
        <v>877.8</v>
      </c>
      <c r="I117" s="3">
        <v>7</v>
      </c>
      <c r="J117" s="30">
        <v>922.67</v>
      </c>
      <c r="K117" s="3">
        <v>4.13</v>
      </c>
      <c r="L117" s="1">
        <v>3.54</v>
      </c>
      <c r="M117" s="3">
        <v>7.67</v>
      </c>
      <c r="N117" s="3">
        <v>5</v>
      </c>
      <c r="O117" s="3">
        <v>0</v>
      </c>
      <c r="P117" s="1">
        <v>0</v>
      </c>
      <c r="Q117" s="3">
        <v>0</v>
      </c>
      <c r="R117" s="1">
        <v>0</v>
      </c>
      <c r="S117" s="5">
        <v>0</v>
      </c>
      <c r="Z117" s="37"/>
      <c r="AA117" s="37"/>
      <c r="AB117" s="37"/>
      <c r="AC117" s="37"/>
    </row>
    <row r="118" spans="1:29" x14ac:dyDescent="0.25">
      <c r="A118" s="3">
        <v>9008</v>
      </c>
      <c r="B118" s="1" t="s">
        <v>23</v>
      </c>
      <c r="C118" s="3" t="s">
        <v>34</v>
      </c>
      <c r="D118" s="2">
        <v>43685</v>
      </c>
      <c r="E118" s="3">
        <v>6</v>
      </c>
      <c r="F118" s="3">
        <v>46</v>
      </c>
      <c r="G118" s="3">
        <v>220</v>
      </c>
      <c r="H118" s="3">
        <v>877.8</v>
      </c>
      <c r="I118" s="3">
        <v>7</v>
      </c>
      <c r="J118" s="30">
        <v>623.65</v>
      </c>
      <c r="K118" s="3">
        <v>2.66</v>
      </c>
      <c r="L118" s="1">
        <v>2.4699999999999998</v>
      </c>
      <c r="M118" s="24">
        <v>5.13</v>
      </c>
      <c r="N118" s="3">
        <v>5</v>
      </c>
      <c r="O118" s="3">
        <v>0</v>
      </c>
      <c r="P118" s="1">
        <v>0</v>
      </c>
      <c r="Q118" s="3">
        <v>0</v>
      </c>
      <c r="R118" s="1">
        <v>0</v>
      </c>
      <c r="S118" s="5">
        <v>0</v>
      </c>
      <c r="Z118" s="37"/>
      <c r="AA118" s="37"/>
      <c r="AB118" s="37"/>
      <c r="AC118" s="37"/>
    </row>
    <row r="119" spans="1:29" x14ac:dyDescent="0.25">
      <c r="A119" s="3">
        <v>9008</v>
      </c>
      <c r="B119" s="1" t="s">
        <v>23</v>
      </c>
      <c r="C119" s="3" t="s">
        <v>39</v>
      </c>
      <c r="D119" s="2">
        <v>43685</v>
      </c>
      <c r="E119" s="3">
        <v>6</v>
      </c>
      <c r="F119" s="3">
        <v>46</v>
      </c>
      <c r="G119" s="3">
        <v>220</v>
      </c>
      <c r="H119" s="3">
        <v>877.8</v>
      </c>
      <c r="I119" s="3">
        <v>7</v>
      </c>
      <c r="J119" s="30">
        <v>865.25</v>
      </c>
      <c r="K119" s="3">
        <v>3.81</v>
      </c>
      <c r="L119" s="1">
        <v>3.9</v>
      </c>
      <c r="M119" s="3">
        <v>7.71</v>
      </c>
      <c r="N119" s="3">
        <v>6</v>
      </c>
      <c r="O119" s="3">
        <v>0</v>
      </c>
      <c r="P119" s="1">
        <v>0</v>
      </c>
      <c r="Q119" s="3">
        <v>0</v>
      </c>
      <c r="R119" s="1">
        <v>0</v>
      </c>
      <c r="S119" s="5">
        <v>0</v>
      </c>
      <c r="Z119" s="37"/>
      <c r="AA119" s="37"/>
      <c r="AB119" s="37"/>
      <c r="AC119" s="37"/>
    </row>
    <row r="120" spans="1:29" x14ac:dyDescent="0.25">
      <c r="A120" s="3">
        <v>9010</v>
      </c>
      <c r="B120" s="1" t="s">
        <v>23</v>
      </c>
      <c r="C120" s="3" t="s">
        <v>36</v>
      </c>
      <c r="D120" s="2">
        <v>43685</v>
      </c>
      <c r="E120" s="3">
        <v>6</v>
      </c>
      <c r="F120" s="3">
        <v>46</v>
      </c>
      <c r="G120" s="3">
        <v>220</v>
      </c>
      <c r="H120" s="3">
        <v>877.8</v>
      </c>
      <c r="I120" s="3">
        <v>10</v>
      </c>
      <c r="J120" s="30">
        <v>1324.23</v>
      </c>
      <c r="K120" s="3">
        <v>5.62</v>
      </c>
      <c r="L120" s="1">
        <v>5.0100000000000007</v>
      </c>
      <c r="M120" s="3">
        <v>10.63</v>
      </c>
      <c r="N120" s="3">
        <v>5</v>
      </c>
      <c r="O120" s="3">
        <v>0</v>
      </c>
      <c r="P120" s="1">
        <v>0</v>
      </c>
      <c r="Q120" s="3">
        <v>0</v>
      </c>
      <c r="R120" s="1">
        <v>0</v>
      </c>
      <c r="S120" s="5">
        <v>0</v>
      </c>
      <c r="Z120" s="37"/>
      <c r="AA120" s="37"/>
      <c r="AB120" s="37"/>
      <c r="AC120" s="37"/>
    </row>
    <row r="121" spans="1:29" x14ac:dyDescent="0.25">
      <c r="A121" s="3">
        <v>9010</v>
      </c>
      <c r="B121" s="1" t="s">
        <v>23</v>
      </c>
      <c r="C121" s="3" t="s">
        <v>32</v>
      </c>
      <c r="D121" s="2">
        <v>43685</v>
      </c>
      <c r="E121" s="3">
        <v>6</v>
      </c>
      <c r="F121" s="3">
        <v>46</v>
      </c>
      <c r="G121" s="3">
        <v>220</v>
      </c>
      <c r="H121" s="3">
        <v>877.8</v>
      </c>
      <c r="I121" s="3">
        <v>7</v>
      </c>
      <c r="J121" s="30">
        <v>908.48</v>
      </c>
      <c r="K121" s="3">
        <v>3.79</v>
      </c>
      <c r="L121" s="1">
        <v>3.29</v>
      </c>
      <c r="M121" s="3">
        <v>7.08</v>
      </c>
      <c r="N121" s="3">
        <v>5</v>
      </c>
      <c r="O121" s="3">
        <v>0</v>
      </c>
      <c r="P121" s="1">
        <v>0</v>
      </c>
      <c r="Q121" s="3">
        <v>0</v>
      </c>
      <c r="R121" s="1">
        <v>0</v>
      </c>
      <c r="S121" s="5">
        <v>0</v>
      </c>
      <c r="Z121" s="37"/>
      <c r="AA121" s="37"/>
      <c r="AB121" s="37"/>
      <c r="AC121" s="37"/>
    </row>
    <row r="122" spans="1:29" x14ac:dyDescent="0.25">
      <c r="A122" s="3">
        <v>9010</v>
      </c>
      <c r="B122" s="1" t="s">
        <v>23</v>
      </c>
      <c r="C122" s="3" t="s">
        <v>33</v>
      </c>
      <c r="D122" s="2">
        <v>43685</v>
      </c>
      <c r="E122" s="3">
        <v>6</v>
      </c>
      <c r="F122" s="3">
        <v>46</v>
      </c>
      <c r="G122" s="3">
        <v>220</v>
      </c>
      <c r="H122" s="3">
        <v>877.8</v>
      </c>
      <c r="I122" s="3">
        <v>8</v>
      </c>
      <c r="J122" s="30">
        <v>922.67</v>
      </c>
      <c r="K122" s="3">
        <v>3.8</v>
      </c>
      <c r="L122" s="1">
        <v>3.7700000000000005</v>
      </c>
      <c r="M122" s="3">
        <v>7.57</v>
      </c>
      <c r="N122" s="3">
        <v>4</v>
      </c>
      <c r="O122" s="3">
        <v>0</v>
      </c>
      <c r="P122" s="1">
        <v>0</v>
      </c>
      <c r="Q122" s="3">
        <v>0</v>
      </c>
      <c r="R122" s="1">
        <v>0</v>
      </c>
      <c r="S122" s="5">
        <v>0</v>
      </c>
      <c r="Z122" s="37"/>
      <c r="AA122" s="37"/>
      <c r="AB122" s="37"/>
      <c r="AC122" s="37"/>
    </row>
    <row r="123" spans="1:29" x14ac:dyDescent="0.25">
      <c r="A123" s="3">
        <v>9010</v>
      </c>
      <c r="B123" s="1" t="s">
        <v>23</v>
      </c>
      <c r="C123" s="3" t="s">
        <v>34</v>
      </c>
      <c r="D123" s="2">
        <v>43685</v>
      </c>
      <c r="E123" s="3">
        <v>6</v>
      </c>
      <c r="F123" s="3">
        <v>46</v>
      </c>
      <c r="G123" s="3">
        <v>220</v>
      </c>
      <c r="H123" s="3">
        <v>877.8</v>
      </c>
      <c r="I123" s="3">
        <v>8</v>
      </c>
      <c r="J123" s="30">
        <v>999.51</v>
      </c>
      <c r="K123" s="3">
        <v>4.59</v>
      </c>
      <c r="L123" s="1">
        <v>4.0500000000000007</v>
      </c>
      <c r="M123" s="3">
        <v>8.64</v>
      </c>
      <c r="N123" s="3">
        <v>2</v>
      </c>
      <c r="O123" s="3">
        <v>0</v>
      </c>
      <c r="P123" s="1">
        <v>0</v>
      </c>
      <c r="Q123" s="3">
        <v>0</v>
      </c>
      <c r="R123" s="1">
        <v>0</v>
      </c>
      <c r="S123" s="5">
        <v>0</v>
      </c>
      <c r="Z123" s="37"/>
      <c r="AA123" s="37"/>
      <c r="AB123" s="37"/>
      <c r="AC123" s="37"/>
    </row>
    <row r="124" spans="1:29" x14ac:dyDescent="0.25">
      <c r="A124" s="3">
        <v>9010</v>
      </c>
      <c r="B124" s="1" t="s">
        <v>23</v>
      </c>
      <c r="C124" s="3" t="s">
        <v>35</v>
      </c>
      <c r="D124" s="2">
        <v>43685</v>
      </c>
      <c r="E124" s="3">
        <v>6</v>
      </c>
      <c r="F124" s="3">
        <v>46</v>
      </c>
      <c r="G124" s="3">
        <v>220</v>
      </c>
      <c r="H124" s="3">
        <v>877.8</v>
      </c>
      <c r="I124" s="3">
        <v>8</v>
      </c>
      <c r="J124" s="30">
        <v>951.75</v>
      </c>
      <c r="K124" s="3">
        <v>4.1100000000000003</v>
      </c>
      <c r="L124" s="1">
        <v>3.29</v>
      </c>
      <c r="M124" s="3">
        <v>7.4</v>
      </c>
      <c r="N124" s="3">
        <v>2</v>
      </c>
      <c r="O124" s="3">
        <v>0</v>
      </c>
      <c r="P124" s="1">
        <v>0</v>
      </c>
      <c r="Q124" s="3">
        <v>0</v>
      </c>
      <c r="R124" s="1">
        <v>0</v>
      </c>
      <c r="S124" s="5">
        <v>0</v>
      </c>
      <c r="Z124" s="37"/>
      <c r="AA124" s="37"/>
      <c r="AB124" s="37"/>
      <c r="AC124" s="37"/>
    </row>
    <row r="125" spans="1:29" x14ac:dyDescent="0.25">
      <c r="A125" s="3">
        <v>9002</v>
      </c>
      <c r="B125" s="1" t="s">
        <v>28</v>
      </c>
      <c r="C125" s="3" t="s">
        <v>36</v>
      </c>
      <c r="D125" s="2">
        <v>43685</v>
      </c>
      <c r="E125" s="3">
        <v>6</v>
      </c>
      <c r="F125" s="3">
        <v>46</v>
      </c>
      <c r="G125" s="3">
        <v>220</v>
      </c>
      <c r="H125" s="3">
        <v>877.8</v>
      </c>
      <c r="I125" s="3">
        <v>7</v>
      </c>
      <c r="J125" s="30">
        <v>1128.19</v>
      </c>
      <c r="K125" s="3">
        <v>4.66</v>
      </c>
      <c r="L125" s="1">
        <v>3.7699999999999996</v>
      </c>
      <c r="M125" s="3">
        <v>8.43</v>
      </c>
      <c r="N125" s="3">
        <v>9</v>
      </c>
      <c r="O125" s="3">
        <v>0</v>
      </c>
      <c r="P125" s="1">
        <v>0</v>
      </c>
      <c r="Q125" s="1">
        <v>0</v>
      </c>
      <c r="R125" s="1">
        <v>0</v>
      </c>
      <c r="S125" s="5">
        <v>0</v>
      </c>
      <c r="T125" s="6">
        <f t="shared" ref="T125" si="71">AVERAGE(M125:M139)</f>
        <v>8.5566666666666649</v>
      </c>
      <c r="U125" s="33">
        <f t="shared" ref="U125" si="72">STDEV(M125:M139)</f>
        <v>2.8083387734863283</v>
      </c>
      <c r="V125" s="33">
        <f t="shared" ref="V125" si="73">T125+1.5*U125</f>
        <v>12.769174826896158</v>
      </c>
      <c r="W125" s="33">
        <f t="shared" ref="W125" si="74">T125-1.5*U125</f>
        <v>4.3441585064371724</v>
      </c>
      <c r="Z125" s="37"/>
      <c r="AA125" s="37"/>
      <c r="AB125" s="37"/>
      <c r="AC125" s="37"/>
    </row>
    <row r="126" spans="1:29" x14ac:dyDescent="0.25">
      <c r="A126" s="3">
        <v>9002</v>
      </c>
      <c r="B126" s="1" t="s">
        <v>28</v>
      </c>
      <c r="C126" s="3" t="s">
        <v>37</v>
      </c>
      <c r="D126" s="2">
        <v>43685</v>
      </c>
      <c r="E126" s="3">
        <v>6</v>
      </c>
      <c r="F126" s="3">
        <v>46</v>
      </c>
      <c r="G126" s="3">
        <v>220</v>
      </c>
      <c r="H126" s="3">
        <v>877.8</v>
      </c>
      <c r="I126" s="3">
        <v>8</v>
      </c>
      <c r="J126" s="30">
        <v>1243.8900000000001</v>
      </c>
      <c r="K126" s="3">
        <v>4.53</v>
      </c>
      <c r="L126" s="1">
        <v>3.79</v>
      </c>
      <c r="M126" s="3">
        <v>8.32</v>
      </c>
      <c r="N126" s="3">
        <v>8</v>
      </c>
      <c r="O126" s="3">
        <v>0</v>
      </c>
      <c r="P126" s="1">
        <v>0</v>
      </c>
      <c r="Q126" s="1">
        <v>0</v>
      </c>
      <c r="R126" s="1">
        <v>0</v>
      </c>
      <c r="S126" s="5">
        <v>0</v>
      </c>
      <c r="T126" s="7"/>
      <c r="U126" s="34"/>
      <c r="V126" s="34"/>
      <c r="W126" s="34"/>
      <c r="Z126" s="37"/>
      <c r="AA126" s="37"/>
      <c r="AB126" s="37"/>
      <c r="AC126" s="37"/>
    </row>
    <row r="127" spans="1:29" x14ac:dyDescent="0.25">
      <c r="A127" s="3">
        <v>9002</v>
      </c>
      <c r="B127" s="1" t="s">
        <v>28</v>
      </c>
      <c r="C127" s="3" t="s">
        <v>38</v>
      </c>
      <c r="D127" s="2">
        <v>43685</v>
      </c>
      <c r="E127" s="3">
        <v>6</v>
      </c>
      <c r="F127" s="3">
        <v>46</v>
      </c>
      <c r="G127" s="3">
        <v>220</v>
      </c>
      <c r="H127" s="3">
        <v>877.8</v>
      </c>
      <c r="I127" s="3">
        <v>9</v>
      </c>
      <c r="J127" s="30">
        <v>1508.36</v>
      </c>
      <c r="K127" s="3">
        <v>6.45</v>
      </c>
      <c r="L127" s="1">
        <v>5.13</v>
      </c>
      <c r="M127" s="3">
        <v>11.58</v>
      </c>
      <c r="N127" s="3">
        <v>12</v>
      </c>
      <c r="O127" s="3">
        <v>0</v>
      </c>
      <c r="P127" s="1">
        <v>0</v>
      </c>
      <c r="Q127" s="1">
        <v>0</v>
      </c>
      <c r="R127" s="1">
        <v>0</v>
      </c>
      <c r="S127" s="5">
        <v>0</v>
      </c>
      <c r="T127" s="7"/>
      <c r="U127" s="34"/>
      <c r="V127" s="34"/>
      <c r="W127" s="34"/>
      <c r="Z127" s="37"/>
      <c r="AA127" s="37"/>
      <c r="AB127" s="37"/>
      <c r="AC127" s="37"/>
    </row>
    <row r="128" spans="1:29" x14ac:dyDescent="0.25">
      <c r="A128" s="3">
        <v>9002</v>
      </c>
      <c r="B128" s="1" t="s">
        <v>28</v>
      </c>
      <c r="C128" s="3" t="s">
        <v>40</v>
      </c>
      <c r="D128" s="2">
        <v>43685</v>
      </c>
      <c r="E128" s="3">
        <v>6</v>
      </c>
      <c r="F128" s="3">
        <v>46</v>
      </c>
      <c r="G128" s="3">
        <v>220</v>
      </c>
      <c r="H128" s="3">
        <v>877.8</v>
      </c>
      <c r="I128" s="3">
        <v>7</v>
      </c>
      <c r="J128" s="30">
        <v>828.19</v>
      </c>
      <c r="K128" s="3">
        <v>2.48</v>
      </c>
      <c r="L128" s="1">
        <v>2.2100000000000004</v>
      </c>
      <c r="M128" s="3">
        <v>4.6900000000000004</v>
      </c>
      <c r="N128" s="3">
        <v>8</v>
      </c>
      <c r="O128" s="3">
        <v>0</v>
      </c>
      <c r="P128" s="1">
        <v>0</v>
      </c>
      <c r="Q128" s="1">
        <v>0</v>
      </c>
      <c r="R128" s="1">
        <v>0</v>
      </c>
      <c r="S128" s="5">
        <v>0</v>
      </c>
      <c r="T128" s="6"/>
      <c r="U128" s="33"/>
      <c r="V128" s="33"/>
      <c r="W128" s="33"/>
      <c r="Z128" s="37"/>
      <c r="AA128" s="37"/>
      <c r="AB128" s="37"/>
      <c r="AC128" s="37"/>
    </row>
    <row r="129" spans="1:29" x14ac:dyDescent="0.25">
      <c r="A129" s="3">
        <v>9002</v>
      </c>
      <c r="B129" s="1" t="s">
        <v>28</v>
      </c>
      <c r="C129" s="3" t="s">
        <v>39</v>
      </c>
      <c r="D129" s="2">
        <v>43685</v>
      </c>
      <c r="E129" s="3">
        <v>6</v>
      </c>
      <c r="F129" s="3">
        <v>46</v>
      </c>
      <c r="G129" s="3">
        <v>220</v>
      </c>
      <c r="H129" s="3">
        <v>877.8</v>
      </c>
      <c r="I129" s="3">
        <v>7</v>
      </c>
      <c r="J129" s="30">
        <v>602.46</v>
      </c>
      <c r="K129" s="3">
        <v>1.76</v>
      </c>
      <c r="L129" s="1">
        <v>1.3800000000000001</v>
      </c>
      <c r="M129" s="24">
        <v>3.14</v>
      </c>
      <c r="N129" s="3">
        <v>0</v>
      </c>
      <c r="O129" s="3">
        <v>0</v>
      </c>
      <c r="P129" s="1">
        <v>0</v>
      </c>
      <c r="Q129" s="1">
        <v>0</v>
      </c>
      <c r="R129" s="1">
        <v>0</v>
      </c>
      <c r="S129" s="5">
        <v>0</v>
      </c>
      <c r="T129" s="7"/>
      <c r="U129" s="34"/>
      <c r="V129" s="34"/>
      <c r="W129" s="34"/>
      <c r="Z129" s="37"/>
      <c r="AA129" s="37"/>
      <c r="AB129" s="37"/>
      <c r="AC129" s="37"/>
    </row>
    <row r="130" spans="1:29" x14ac:dyDescent="0.25">
      <c r="A130" s="3">
        <v>9007</v>
      </c>
      <c r="B130" s="1" t="s">
        <v>28</v>
      </c>
      <c r="C130" s="3" t="s">
        <v>36</v>
      </c>
      <c r="D130" s="2">
        <v>43685</v>
      </c>
      <c r="E130" s="3">
        <v>6</v>
      </c>
      <c r="F130" s="3">
        <v>46</v>
      </c>
      <c r="G130" s="3">
        <v>220</v>
      </c>
      <c r="H130" s="3">
        <v>877.8</v>
      </c>
      <c r="I130" s="3">
        <v>8</v>
      </c>
      <c r="J130" s="30">
        <v>1173.58</v>
      </c>
      <c r="K130" s="3">
        <v>5.46</v>
      </c>
      <c r="L130" s="1">
        <v>3.8</v>
      </c>
      <c r="M130" s="3">
        <v>9.26</v>
      </c>
      <c r="N130" s="3">
        <v>8</v>
      </c>
      <c r="O130" s="3">
        <v>0</v>
      </c>
      <c r="P130" s="1">
        <v>0</v>
      </c>
      <c r="Q130" s="3">
        <v>0</v>
      </c>
      <c r="R130" s="1">
        <v>0</v>
      </c>
      <c r="S130" s="5">
        <v>0</v>
      </c>
      <c r="T130" s="7"/>
      <c r="U130" s="34"/>
      <c r="V130" s="34"/>
      <c r="W130" s="34"/>
      <c r="Z130" s="37"/>
      <c r="AA130" s="37"/>
      <c r="AB130" s="37"/>
      <c r="AC130" s="37"/>
    </row>
    <row r="131" spans="1:29" x14ac:dyDescent="0.25">
      <c r="A131" s="3">
        <v>9007</v>
      </c>
      <c r="B131" s="1" t="s">
        <v>28</v>
      </c>
      <c r="C131" s="3" t="s">
        <v>37</v>
      </c>
      <c r="D131" s="2">
        <v>43685</v>
      </c>
      <c r="E131" s="3">
        <v>6</v>
      </c>
      <c r="F131" s="3">
        <v>46</v>
      </c>
      <c r="G131" s="3">
        <v>220</v>
      </c>
      <c r="H131" s="3">
        <v>877.8</v>
      </c>
      <c r="I131" s="3">
        <v>9</v>
      </c>
      <c r="J131" s="30">
        <v>1263.55</v>
      </c>
      <c r="K131" s="3">
        <v>4.97</v>
      </c>
      <c r="L131" s="1">
        <v>4.62</v>
      </c>
      <c r="M131" s="3">
        <v>9.59</v>
      </c>
      <c r="N131" s="3">
        <v>11</v>
      </c>
      <c r="O131" s="3">
        <v>0</v>
      </c>
      <c r="P131" s="1">
        <v>0</v>
      </c>
      <c r="Q131" s="3">
        <v>0</v>
      </c>
      <c r="R131" s="1">
        <v>0</v>
      </c>
      <c r="S131" s="5">
        <v>0</v>
      </c>
      <c r="Z131" s="37"/>
      <c r="AA131" s="37"/>
      <c r="AB131" s="37"/>
      <c r="AC131" s="37"/>
    </row>
    <row r="132" spans="1:29" x14ac:dyDescent="0.25">
      <c r="A132" s="3">
        <v>9007</v>
      </c>
      <c r="B132" s="1" t="s">
        <v>28</v>
      </c>
      <c r="C132" s="3" t="s">
        <v>38</v>
      </c>
      <c r="D132" s="2">
        <v>43685</v>
      </c>
      <c r="E132" s="3">
        <v>6</v>
      </c>
      <c r="F132" s="3">
        <v>46</v>
      </c>
      <c r="G132" s="3">
        <v>220</v>
      </c>
      <c r="H132" s="3">
        <v>877.8</v>
      </c>
      <c r="I132" s="3">
        <v>8</v>
      </c>
      <c r="J132" s="30">
        <v>1197.9000000000001</v>
      </c>
      <c r="K132" s="3">
        <v>5.36</v>
      </c>
      <c r="L132" s="1">
        <v>4.4299999999999988</v>
      </c>
      <c r="M132" s="3">
        <v>9.7899999999999991</v>
      </c>
      <c r="N132" s="3">
        <v>7</v>
      </c>
      <c r="O132" s="3">
        <v>0</v>
      </c>
      <c r="P132" s="1">
        <v>0</v>
      </c>
      <c r="Q132" s="3">
        <v>0</v>
      </c>
      <c r="R132" s="1">
        <v>0</v>
      </c>
      <c r="S132" s="5">
        <v>0</v>
      </c>
      <c r="Z132" s="37"/>
      <c r="AA132" s="37"/>
      <c r="AB132" s="37"/>
      <c r="AC132" s="37"/>
    </row>
    <row r="133" spans="1:29" x14ac:dyDescent="0.25">
      <c r="A133" s="3">
        <v>9007</v>
      </c>
      <c r="B133" s="1" t="s">
        <v>28</v>
      </c>
      <c r="C133" s="3" t="s">
        <v>40</v>
      </c>
      <c r="D133" s="2">
        <v>43685</v>
      </c>
      <c r="E133" s="3">
        <v>6</v>
      </c>
      <c r="F133" s="3">
        <v>46</v>
      </c>
      <c r="G133" s="3">
        <v>220</v>
      </c>
      <c r="H133" s="3">
        <v>877.8</v>
      </c>
      <c r="I133" s="3">
        <v>10</v>
      </c>
      <c r="J133" s="30">
        <v>1614.08</v>
      </c>
      <c r="K133" s="3">
        <v>6.45</v>
      </c>
      <c r="L133" s="1">
        <v>5.0200000000000005</v>
      </c>
      <c r="M133" s="3">
        <v>11.47</v>
      </c>
      <c r="N133" s="3">
        <v>7</v>
      </c>
      <c r="O133" s="3">
        <v>0</v>
      </c>
      <c r="P133" s="1">
        <v>0</v>
      </c>
      <c r="Q133" s="3">
        <v>0</v>
      </c>
      <c r="R133" s="1">
        <v>0</v>
      </c>
      <c r="S133" s="5">
        <v>0</v>
      </c>
      <c r="Z133" s="37"/>
      <c r="AA133" s="37"/>
      <c r="AB133" s="37"/>
      <c r="AC133" s="37"/>
    </row>
    <row r="134" spans="1:29" x14ac:dyDescent="0.25">
      <c r="A134" s="3">
        <v>9007</v>
      </c>
      <c r="B134" s="1" t="s">
        <v>28</v>
      </c>
      <c r="C134" s="3" t="s">
        <v>35</v>
      </c>
      <c r="D134" s="2">
        <v>43685</v>
      </c>
      <c r="E134" s="3">
        <v>6</v>
      </c>
      <c r="F134" s="3">
        <v>46</v>
      </c>
      <c r="G134" s="3">
        <v>220</v>
      </c>
      <c r="H134" s="3">
        <v>877.8</v>
      </c>
      <c r="I134" s="3">
        <v>9</v>
      </c>
      <c r="J134" s="30">
        <v>1645.93</v>
      </c>
      <c r="K134" s="3">
        <v>6.7</v>
      </c>
      <c r="L134" s="1">
        <v>6.0799999999999992</v>
      </c>
      <c r="M134" s="24">
        <v>12.78</v>
      </c>
      <c r="N134" s="3">
        <v>9</v>
      </c>
      <c r="O134" s="3">
        <v>0</v>
      </c>
      <c r="P134" s="1">
        <v>0</v>
      </c>
      <c r="Q134" s="3">
        <v>0</v>
      </c>
      <c r="R134" s="1">
        <v>0</v>
      </c>
      <c r="S134" s="5">
        <v>0</v>
      </c>
      <c r="Z134" s="37"/>
      <c r="AA134" s="37"/>
      <c r="AB134" s="37"/>
      <c r="AC134" s="37"/>
    </row>
    <row r="135" spans="1:29" x14ac:dyDescent="0.25">
      <c r="A135" s="3">
        <v>9012</v>
      </c>
      <c r="B135" s="1" t="s">
        <v>28</v>
      </c>
      <c r="C135" s="3" t="s">
        <v>36</v>
      </c>
      <c r="D135" s="2">
        <v>43685</v>
      </c>
      <c r="E135" s="3">
        <v>6</v>
      </c>
      <c r="F135" s="3">
        <v>46</v>
      </c>
      <c r="G135" s="3">
        <v>220</v>
      </c>
      <c r="H135" s="3">
        <v>877.8</v>
      </c>
      <c r="I135" s="3">
        <v>7</v>
      </c>
      <c r="J135" s="30">
        <v>933.87</v>
      </c>
      <c r="K135" s="3">
        <v>2.99</v>
      </c>
      <c r="L135" s="1">
        <v>2.1099999999999994</v>
      </c>
      <c r="M135" s="3">
        <v>5.0999999999999996</v>
      </c>
      <c r="N135" s="3">
        <v>0</v>
      </c>
      <c r="O135" s="3">
        <v>0</v>
      </c>
      <c r="P135" s="1">
        <v>0</v>
      </c>
      <c r="Q135" s="3">
        <v>0</v>
      </c>
      <c r="R135" s="1">
        <v>0</v>
      </c>
      <c r="S135" s="5">
        <v>0</v>
      </c>
      <c r="Z135" s="37"/>
      <c r="AA135" s="37"/>
      <c r="AB135" s="37"/>
      <c r="AC135" s="37"/>
    </row>
    <row r="136" spans="1:29" x14ac:dyDescent="0.25">
      <c r="A136" s="3">
        <v>9012</v>
      </c>
      <c r="B136" s="1" t="s">
        <v>28</v>
      </c>
      <c r="C136" s="3" t="s">
        <v>37</v>
      </c>
      <c r="D136" s="2">
        <v>43685</v>
      </c>
      <c r="E136" s="3">
        <v>6</v>
      </c>
      <c r="F136" s="3">
        <v>46</v>
      </c>
      <c r="G136" s="3">
        <v>220</v>
      </c>
      <c r="H136" s="3">
        <v>877.8</v>
      </c>
      <c r="I136" s="3">
        <v>10</v>
      </c>
      <c r="J136" s="30">
        <v>1606.3</v>
      </c>
      <c r="K136" s="3">
        <v>6.01</v>
      </c>
      <c r="L136" s="1">
        <v>3.9800000000000004</v>
      </c>
      <c r="M136" s="3">
        <v>9.99</v>
      </c>
      <c r="N136" s="3">
        <v>8</v>
      </c>
      <c r="O136" s="3">
        <v>0</v>
      </c>
      <c r="P136" s="1">
        <v>0</v>
      </c>
      <c r="Q136" s="3">
        <v>0</v>
      </c>
      <c r="R136" s="1">
        <v>0</v>
      </c>
      <c r="S136" s="5">
        <v>0</v>
      </c>
      <c r="Z136" s="37"/>
      <c r="AA136" s="37"/>
      <c r="AB136" s="37"/>
      <c r="AC136" s="37"/>
    </row>
    <row r="137" spans="1:29" x14ac:dyDescent="0.25">
      <c r="A137" s="3">
        <v>9012</v>
      </c>
      <c r="B137" s="1" t="s">
        <v>28</v>
      </c>
      <c r="C137" s="3" t="s">
        <v>38</v>
      </c>
      <c r="D137" s="2">
        <v>43685</v>
      </c>
      <c r="E137" s="3">
        <v>6</v>
      </c>
      <c r="F137" s="3">
        <v>46</v>
      </c>
      <c r="G137" s="3">
        <v>220</v>
      </c>
      <c r="H137" s="3">
        <v>877.8</v>
      </c>
      <c r="I137" s="3">
        <v>10</v>
      </c>
      <c r="J137" s="30">
        <v>1296.94</v>
      </c>
      <c r="K137" s="3">
        <v>5.39</v>
      </c>
      <c r="L137" s="1">
        <v>4.1399999999999997</v>
      </c>
      <c r="M137" s="3">
        <v>9.5299999999999994</v>
      </c>
      <c r="N137" s="3">
        <v>7</v>
      </c>
      <c r="O137" s="3">
        <v>0</v>
      </c>
      <c r="P137" s="1">
        <v>0</v>
      </c>
      <c r="Q137" s="3">
        <v>0</v>
      </c>
      <c r="R137" s="1">
        <v>0</v>
      </c>
      <c r="S137" s="5">
        <v>0</v>
      </c>
      <c r="Z137" s="37"/>
      <c r="AA137" s="37"/>
      <c r="AB137" s="37"/>
      <c r="AC137" s="37"/>
    </row>
    <row r="138" spans="1:29" x14ac:dyDescent="0.25">
      <c r="A138" s="3">
        <v>9012</v>
      </c>
      <c r="B138" s="1" t="s">
        <v>28</v>
      </c>
      <c r="C138" s="3" t="s">
        <v>40</v>
      </c>
      <c r="D138" s="2">
        <v>43685</v>
      </c>
      <c r="E138" s="3">
        <v>6</v>
      </c>
      <c r="F138" s="3">
        <v>46</v>
      </c>
      <c r="G138" s="3">
        <v>220</v>
      </c>
      <c r="H138" s="3">
        <v>877.8</v>
      </c>
      <c r="I138" s="3">
        <v>7</v>
      </c>
      <c r="J138" s="30">
        <v>840.37</v>
      </c>
      <c r="K138" s="3">
        <v>3.06</v>
      </c>
      <c r="L138" s="1">
        <v>2.0900000000000003</v>
      </c>
      <c r="M138" s="3">
        <v>5.15</v>
      </c>
      <c r="N138" s="3">
        <v>3</v>
      </c>
      <c r="O138" s="3">
        <v>0</v>
      </c>
      <c r="P138" s="1">
        <v>0</v>
      </c>
      <c r="Q138" s="3">
        <v>0</v>
      </c>
      <c r="R138" s="1">
        <v>0</v>
      </c>
      <c r="S138" s="5">
        <v>0</v>
      </c>
      <c r="Z138" s="37"/>
      <c r="AA138" s="37"/>
      <c r="AB138" s="37"/>
      <c r="AC138" s="37"/>
    </row>
    <row r="139" spans="1:29" x14ac:dyDescent="0.25">
      <c r="A139" s="3">
        <v>9012</v>
      </c>
      <c r="B139" s="1" t="s">
        <v>28</v>
      </c>
      <c r="C139" s="3" t="s">
        <v>39</v>
      </c>
      <c r="D139" s="2">
        <v>43685</v>
      </c>
      <c r="E139" s="3">
        <v>6</v>
      </c>
      <c r="F139" s="3">
        <v>46</v>
      </c>
      <c r="G139" s="3">
        <v>220</v>
      </c>
      <c r="H139" s="3">
        <v>877.8</v>
      </c>
      <c r="I139" s="3">
        <v>9</v>
      </c>
      <c r="J139" s="30">
        <v>1342.35</v>
      </c>
      <c r="K139" s="3">
        <v>5.48</v>
      </c>
      <c r="L139" s="1">
        <v>4.0499999999999989</v>
      </c>
      <c r="M139" s="3">
        <v>9.5299999999999994</v>
      </c>
      <c r="N139" s="3">
        <v>7</v>
      </c>
      <c r="O139" s="3">
        <v>0</v>
      </c>
      <c r="P139" s="1">
        <v>0</v>
      </c>
      <c r="Q139" s="3">
        <v>0</v>
      </c>
      <c r="R139" s="1">
        <v>0</v>
      </c>
      <c r="S139" s="5">
        <v>0</v>
      </c>
      <c r="Z139" s="37"/>
      <c r="AA139" s="37"/>
      <c r="AB139" s="37"/>
      <c r="AC139" s="37"/>
    </row>
    <row r="140" spans="1:29" x14ac:dyDescent="0.25">
      <c r="A140" s="3">
        <v>9003</v>
      </c>
      <c r="B140" s="1" t="s">
        <v>29</v>
      </c>
      <c r="C140" s="3" t="s">
        <v>36</v>
      </c>
      <c r="D140" s="2">
        <v>43685</v>
      </c>
      <c r="E140" s="3">
        <v>6</v>
      </c>
      <c r="F140" s="3">
        <v>46</v>
      </c>
      <c r="G140" s="3">
        <v>220</v>
      </c>
      <c r="H140" s="3">
        <v>877.8</v>
      </c>
      <c r="I140" s="3">
        <v>10</v>
      </c>
      <c r="J140" s="30">
        <v>1345.16</v>
      </c>
      <c r="K140" s="3">
        <v>6.31</v>
      </c>
      <c r="L140" s="1">
        <v>4.6700000000000008</v>
      </c>
      <c r="M140" s="3">
        <v>10.98</v>
      </c>
      <c r="N140" s="3">
        <v>9</v>
      </c>
      <c r="O140" s="3">
        <v>0</v>
      </c>
      <c r="P140" s="1">
        <v>0</v>
      </c>
      <c r="Q140" s="1">
        <v>0</v>
      </c>
      <c r="R140" s="1">
        <v>0</v>
      </c>
      <c r="S140" s="5">
        <v>0</v>
      </c>
      <c r="T140" s="6">
        <f t="shared" ref="T140" si="75">AVERAGE(M140:M154)</f>
        <v>8.8613333333333326</v>
      </c>
      <c r="U140" s="33">
        <f t="shared" ref="U140" si="76">STDEV(M140:M154)</f>
        <v>2.7919114462692991</v>
      </c>
      <c r="V140" s="33">
        <f t="shared" ref="V140" si="77">T140+1.5*U140</f>
        <v>13.049200502737282</v>
      </c>
      <c r="W140" s="33">
        <f t="shared" ref="W140" si="78">T140-1.5*U140</f>
        <v>4.6734661639293842</v>
      </c>
      <c r="Z140" s="37"/>
      <c r="AA140" s="37"/>
      <c r="AB140" s="37"/>
      <c r="AC140" s="37"/>
    </row>
    <row r="141" spans="1:29" x14ac:dyDescent="0.25">
      <c r="A141" s="3">
        <v>9003</v>
      </c>
      <c r="B141" s="1" t="s">
        <v>29</v>
      </c>
      <c r="C141" s="3" t="s">
        <v>32</v>
      </c>
      <c r="D141" s="2">
        <v>43685</v>
      </c>
      <c r="E141" s="3">
        <v>6</v>
      </c>
      <c r="F141" s="3">
        <v>46</v>
      </c>
      <c r="G141" s="3">
        <v>220</v>
      </c>
      <c r="H141" s="3">
        <v>877.8</v>
      </c>
      <c r="I141" s="3">
        <v>9</v>
      </c>
      <c r="J141" s="30">
        <v>1353.26</v>
      </c>
      <c r="K141" s="3">
        <v>7.29</v>
      </c>
      <c r="L141" s="1">
        <v>5.2700000000000005</v>
      </c>
      <c r="M141" s="3">
        <v>12.56</v>
      </c>
      <c r="N141" s="3">
        <v>5</v>
      </c>
      <c r="O141" s="3">
        <v>0</v>
      </c>
      <c r="P141" s="1">
        <v>0</v>
      </c>
      <c r="Q141" s="1">
        <v>0</v>
      </c>
      <c r="R141" s="1">
        <v>0</v>
      </c>
      <c r="S141" s="5">
        <v>0</v>
      </c>
      <c r="T141" s="7"/>
      <c r="U141" s="34"/>
      <c r="V141" s="34"/>
      <c r="W141" s="34"/>
      <c r="Z141" s="37"/>
      <c r="AA141" s="37"/>
      <c r="AB141" s="37"/>
      <c r="AC141" s="37"/>
    </row>
    <row r="142" spans="1:29" x14ac:dyDescent="0.25">
      <c r="A142" s="3">
        <v>9003</v>
      </c>
      <c r="B142" s="1" t="s">
        <v>29</v>
      </c>
      <c r="C142" s="3" t="s">
        <v>38</v>
      </c>
      <c r="D142" s="2">
        <v>43685</v>
      </c>
      <c r="E142" s="3">
        <v>6</v>
      </c>
      <c r="F142" s="3">
        <v>46</v>
      </c>
      <c r="G142" s="3">
        <v>220</v>
      </c>
      <c r="H142" s="3">
        <v>877.8</v>
      </c>
      <c r="I142" s="3">
        <v>10</v>
      </c>
      <c r="J142" s="30">
        <v>1524.02</v>
      </c>
      <c r="K142" s="3">
        <v>6.41</v>
      </c>
      <c r="L142" s="1">
        <v>4.8100000000000005</v>
      </c>
      <c r="M142" s="3">
        <v>11.22</v>
      </c>
      <c r="N142" s="3">
        <v>8</v>
      </c>
      <c r="O142" s="3">
        <v>0</v>
      </c>
      <c r="P142" s="1">
        <v>0</v>
      </c>
      <c r="Q142" s="1">
        <v>0</v>
      </c>
      <c r="R142" s="1">
        <v>0</v>
      </c>
      <c r="S142" s="5">
        <v>0</v>
      </c>
      <c r="T142" s="7"/>
      <c r="U142" s="34"/>
      <c r="V142" s="34"/>
      <c r="W142" s="34"/>
      <c r="Z142" s="37"/>
      <c r="AA142" s="37"/>
      <c r="AB142" s="37"/>
      <c r="AC142" s="37"/>
    </row>
    <row r="143" spans="1:29" x14ac:dyDescent="0.25">
      <c r="A143" s="3">
        <v>9003</v>
      </c>
      <c r="B143" s="1" t="s">
        <v>29</v>
      </c>
      <c r="C143" s="3" t="s">
        <v>40</v>
      </c>
      <c r="D143" s="2">
        <v>43685</v>
      </c>
      <c r="E143" s="3">
        <v>6</v>
      </c>
      <c r="F143" s="3">
        <v>46</v>
      </c>
      <c r="G143" s="3">
        <v>220</v>
      </c>
      <c r="H143" s="3">
        <v>877.8</v>
      </c>
      <c r="I143" s="3">
        <v>7</v>
      </c>
      <c r="J143" s="30">
        <v>1096.23</v>
      </c>
      <c r="K143" s="3">
        <v>5.04</v>
      </c>
      <c r="L143" s="1">
        <v>3.6000000000000005</v>
      </c>
      <c r="M143" s="3">
        <v>8.64</v>
      </c>
      <c r="N143" s="3">
        <v>10</v>
      </c>
      <c r="O143" s="3">
        <v>0</v>
      </c>
      <c r="P143" s="1">
        <v>0</v>
      </c>
      <c r="Q143" s="1">
        <v>0</v>
      </c>
      <c r="R143" s="1">
        <v>0</v>
      </c>
      <c r="S143" s="5">
        <v>0</v>
      </c>
      <c r="T143" s="6"/>
      <c r="U143" s="33"/>
      <c r="V143" s="33"/>
      <c r="W143" s="33"/>
      <c r="Z143" s="37"/>
      <c r="AA143" s="37"/>
      <c r="AB143" s="37"/>
      <c r="AC143" s="37"/>
    </row>
    <row r="144" spans="1:29" x14ac:dyDescent="0.25">
      <c r="A144" s="3">
        <v>9003</v>
      </c>
      <c r="B144" s="1" t="s">
        <v>29</v>
      </c>
      <c r="C144" s="3" t="s">
        <v>39</v>
      </c>
      <c r="D144" s="2">
        <v>43685</v>
      </c>
      <c r="E144" s="3">
        <v>6</v>
      </c>
      <c r="F144" s="3">
        <v>46</v>
      </c>
      <c r="G144" s="3">
        <v>220</v>
      </c>
      <c r="H144" s="3">
        <v>877.8</v>
      </c>
      <c r="I144" s="3">
        <v>8</v>
      </c>
      <c r="J144" s="30">
        <v>752.02</v>
      </c>
      <c r="K144" s="3">
        <v>2.61</v>
      </c>
      <c r="L144" s="1">
        <v>2.1999999999999997</v>
      </c>
      <c r="M144" s="3">
        <v>4.8099999999999996</v>
      </c>
      <c r="N144" s="3">
        <v>0</v>
      </c>
      <c r="O144" s="3">
        <v>0</v>
      </c>
      <c r="P144" s="1">
        <v>0</v>
      </c>
      <c r="Q144" s="3">
        <v>0</v>
      </c>
      <c r="R144" s="1">
        <v>0</v>
      </c>
      <c r="S144" s="5">
        <v>0</v>
      </c>
      <c r="T144" s="7"/>
      <c r="U144" s="34"/>
      <c r="V144" s="34"/>
      <c r="W144" s="34"/>
      <c r="Z144" s="37"/>
      <c r="AA144" s="37"/>
      <c r="AB144" s="37"/>
      <c r="AC144" s="37"/>
    </row>
    <row r="145" spans="1:29" x14ac:dyDescent="0.25">
      <c r="A145" s="3">
        <v>9006</v>
      </c>
      <c r="B145" s="1" t="s">
        <v>29</v>
      </c>
      <c r="C145" s="3" t="s">
        <v>36</v>
      </c>
      <c r="D145" s="2">
        <v>43685</v>
      </c>
      <c r="E145" s="3">
        <v>6</v>
      </c>
      <c r="F145" s="3">
        <v>46</v>
      </c>
      <c r="G145" s="3">
        <v>220</v>
      </c>
      <c r="H145" s="3">
        <v>877.8</v>
      </c>
      <c r="I145" s="3">
        <v>7</v>
      </c>
      <c r="J145" s="30">
        <v>815.96</v>
      </c>
      <c r="K145" s="3">
        <v>3.81</v>
      </c>
      <c r="L145" s="1">
        <v>2.9</v>
      </c>
      <c r="M145" s="3">
        <v>6.71</v>
      </c>
      <c r="N145" s="3">
        <v>1</v>
      </c>
      <c r="O145" s="3">
        <v>0</v>
      </c>
      <c r="P145" s="1">
        <v>0</v>
      </c>
      <c r="Q145" s="3">
        <v>0</v>
      </c>
      <c r="R145" s="1">
        <v>0</v>
      </c>
      <c r="S145" s="5">
        <v>0</v>
      </c>
      <c r="T145" s="7"/>
      <c r="U145" s="34"/>
      <c r="V145" s="34"/>
      <c r="W145" s="34"/>
      <c r="Z145" s="37"/>
      <c r="AA145" s="37"/>
      <c r="AB145" s="37"/>
      <c r="AC145" s="37"/>
    </row>
    <row r="146" spans="1:29" x14ac:dyDescent="0.25">
      <c r="A146" s="3">
        <v>9006</v>
      </c>
      <c r="B146" s="1" t="s">
        <v>29</v>
      </c>
      <c r="C146" s="3" t="s">
        <v>37</v>
      </c>
      <c r="D146" s="2">
        <v>43685</v>
      </c>
      <c r="E146" s="3">
        <v>6</v>
      </c>
      <c r="F146" s="3">
        <v>46</v>
      </c>
      <c r="G146" s="3">
        <v>220</v>
      </c>
      <c r="H146" s="3">
        <v>877.8</v>
      </c>
      <c r="I146" s="3">
        <v>8</v>
      </c>
      <c r="J146" s="30">
        <v>1248.6500000000001</v>
      </c>
      <c r="K146" s="3">
        <v>5.31</v>
      </c>
      <c r="L146" s="1">
        <v>4.5000000000000009</v>
      </c>
      <c r="M146" s="3">
        <v>9.81</v>
      </c>
      <c r="N146" s="3">
        <v>9</v>
      </c>
      <c r="O146" s="3">
        <v>0</v>
      </c>
      <c r="P146" s="1">
        <v>0</v>
      </c>
      <c r="Q146" s="3">
        <v>0</v>
      </c>
      <c r="R146" s="1">
        <v>0</v>
      </c>
      <c r="S146" s="5">
        <v>0</v>
      </c>
      <c r="Z146" s="37"/>
      <c r="AA146" s="37"/>
      <c r="AB146" s="37"/>
      <c r="AC146" s="37"/>
    </row>
    <row r="147" spans="1:29" x14ac:dyDescent="0.25">
      <c r="A147" s="3">
        <v>9006</v>
      </c>
      <c r="B147" s="1" t="s">
        <v>29</v>
      </c>
      <c r="C147" s="3" t="s">
        <v>38</v>
      </c>
      <c r="D147" s="2">
        <v>43685</v>
      </c>
      <c r="E147" s="3">
        <v>6</v>
      </c>
      <c r="F147" s="3">
        <v>46</v>
      </c>
      <c r="G147" s="3">
        <v>220</v>
      </c>
      <c r="H147" s="3">
        <v>877.8</v>
      </c>
      <c r="I147" s="3">
        <v>9</v>
      </c>
      <c r="J147" s="30">
        <v>1148.95</v>
      </c>
      <c r="K147" s="3">
        <v>5.48</v>
      </c>
      <c r="L147" s="1">
        <v>3.99</v>
      </c>
      <c r="M147" s="3">
        <v>9.4700000000000006</v>
      </c>
      <c r="N147" s="3">
        <v>3</v>
      </c>
      <c r="O147" s="3">
        <v>0</v>
      </c>
      <c r="P147" s="1">
        <v>0</v>
      </c>
      <c r="Q147" s="3">
        <v>0</v>
      </c>
      <c r="R147" s="1">
        <v>0</v>
      </c>
      <c r="S147" s="5">
        <v>0</v>
      </c>
      <c r="Z147" s="37"/>
      <c r="AA147" s="37"/>
      <c r="AB147" s="37"/>
      <c r="AC147" s="37"/>
    </row>
    <row r="148" spans="1:29" x14ac:dyDescent="0.25">
      <c r="A148" s="3">
        <v>9006</v>
      </c>
      <c r="B148" s="1" t="s">
        <v>29</v>
      </c>
      <c r="C148" s="3" t="s">
        <v>40</v>
      </c>
      <c r="D148" s="2">
        <v>43685</v>
      </c>
      <c r="E148" s="3">
        <v>6</v>
      </c>
      <c r="F148" s="3">
        <v>46</v>
      </c>
      <c r="G148" s="3">
        <v>220</v>
      </c>
      <c r="H148" s="3">
        <v>877.8</v>
      </c>
      <c r="I148" s="3">
        <v>9</v>
      </c>
      <c r="J148" s="30">
        <v>1226.98</v>
      </c>
      <c r="K148" s="3">
        <v>6.04</v>
      </c>
      <c r="L148" s="1">
        <v>3.9899999999999993</v>
      </c>
      <c r="M148" s="3">
        <v>10.029999999999999</v>
      </c>
      <c r="N148" s="3">
        <v>6</v>
      </c>
      <c r="O148" s="3">
        <v>0</v>
      </c>
      <c r="P148" s="1">
        <v>0</v>
      </c>
      <c r="Q148" s="3">
        <v>0</v>
      </c>
      <c r="R148" s="1">
        <v>0</v>
      </c>
      <c r="S148" s="5">
        <v>0</v>
      </c>
      <c r="Z148" s="37"/>
      <c r="AA148" s="37"/>
      <c r="AB148" s="37"/>
      <c r="AC148" s="37"/>
    </row>
    <row r="149" spans="1:29" x14ac:dyDescent="0.25">
      <c r="A149" s="3">
        <v>9006</v>
      </c>
      <c r="B149" s="1" t="s">
        <v>29</v>
      </c>
      <c r="C149" s="3" t="s">
        <v>39</v>
      </c>
      <c r="D149" s="2">
        <v>43685</v>
      </c>
      <c r="E149" s="3">
        <v>6</v>
      </c>
      <c r="F149" s="3">
        <v>46</v>
      </c>
      <c r="G149" s="3">
        <v>220</v>
      </c>
      <c r="H149" s="3">
        <v>877.8</v>
      </c>
      <c r="I149" s="3">
        <v>8</v>
      </c>
      <c r="J149" s="30">
        <v>959.92</v>
      </c>
      <c r="K149" s="3">
        <v>4.63</v>
      </c>
      <c r="L149" s="1">
        <v>3.3899999999999997</v>
      </c>
      <c r="M149" s="3">
        <v>8.02</v>
      </c>
      <c r="N149" s="3">
        <v>4</v>
      </c>
      <c r="O149" s="3">
        <v>0</v>
      </c>
      <c r="P149" s="1">
        <v>0</v>
      </c>
      <c r="Q149" s="3">
        <v>0</v>
      </c>
      <c r="R149" s="1">
        <v>0</v>
      </c>
      <c r="S149" s="5">
        <v>0</v>
      </c>
      <c r="Z149" s="37"/>
      <c r="AA149" s="37"/>
      <c r="AB149" s="37"/>
      <c r="AC149" s="37"/>
    </row>
    <row r="150" spans="1:29" x14ac:dyDescent="0.25">
      <c r="A150" s="3">
        <v>9009</v>
      </c>
      <c r="B150" s="1" t="s">
        <v>29</v>
      </c>
      <c r="C150" s="3" t="s">
        <v>36</v>
      </c>
      <c r="D150" s="2">
        <v>43685</v>
      </c>
      <c r="E150" s="3">
        <v>6</v>
      </c>
      <c r="F150" s="3">
        <v>46</v>
      </c>
      <c r="G150" s="3">
        <v>220</v>
      </c>
      <c r="H150" s="3">
        <v>877.8</v>
      </c>
      <c r="I150" s="3">
        <v>7</v>
      </c>
      <c r="J150" s="30">
        <v>719.85</v>
      </c>
      <c r="K150" s="3">
        <v>3.13</v>
      </c>
      <c r="L150" s="1">
        <v>4.16</v>
      </c>
      <c r="M150" s="3">
        <v>7.29</v>
      </c>
      <c r="N150" s="3">
        <v>5</v>
      </c>
      <c r="O150" s="3">
        <v>0</v>
      </c>
      <c r="P150" s="1">
        <v>0</v>
      </c>
      <c r="Q150" s="3">
        <v>0</v>
      </c>
      <c r="R150" s="1">
        <v>0</v>
      </c>
      <c r="S150" s="5">
        <v>0</v>
      </c>
      <c r="Z150" s="37"/>
      <c r="AA150" s="37"/>
      <c r="AB150" s="37"/>
      <c r="AC150" s="37"/>
    </row>
    <row r="151" spans="1:29" x14ac:dyDescent="0.25">
      <c r="A151" s="3">
        <v>9009</v>
      </c>
      <c r="B151" s="1" t="s">
        <v>29</v>
      </c>
      <c r="C151" s="3" t="s">
        <v>37</v>
      </c>
      <c r="D151" s="2">
        <v>43685</v>
      </c>
      <c r="E151" s="3">
        <v>6</v>
      </c>
      <c r="F151" s="3">
        <v>46</v>
      </c>
      <c r="G151" s="3">
        <v>220</v>
      </c>
      <c r="H151" s="3">
        <v>877.8</v>
      </c>
      <c r="I151" s="3">
        <v>7</v>
      </c>
      <c r="J151" s="30">
        <v>997.08</v>
      </c>
      <c r="K151" s="3">
        <v>4.08</v>
      </c>
      <c r="L151" s="1">
        <v>3.4799999999999995</v>
      </c>
      <c r="M151" s="3">
        <v>7.56</v>
      </c>
      <c r="N151" s="3">
        <v>9</v>
      </c>
      <c r="O151" s="3">
        <v>0</v>
      </c>
      <c r="P151" s="1">
        <v>0</v>
      </c>
      <c r="Q151" s="3">
        <v>0</v>
      </c>
      <c r="R151" s="1">
        <v>0</v>
      </c>
      <c r="S151" s="5">
        <v>0</v>
      </c>
      <c r="Z151" s="37"/>
      <c r="AA151" s="37"/>
      <c r="AB151" s="37"/>
      <c r="AC151" s="37"/>
    </row>
    <row r="152" spans="1:29" x14ac:dyDescent="0.25">
      <c r="A152" s="3">
        <v>9009</v>
      </c>
      <c r="B152" s="1" t="s">
        <v>29</v>
      </c>
      <c r="C152" s="3" t="s">
        <v>38</v>
      </c>
      <c r="D152" s="2">
        <v>43685</v>
      </c>
      <c r="E152" s="3">
        <v>6</v>
      </c>
      <c r="F152" s="3">
        <v>46</v>
      </c>
      <c r="G152" s="3">
        <v>220</v>
      </c>
      <c r="H152" s="3">
        <v>877.8</v>
      </c>
      <c r="I152" s="3">
        <v>10</v>
      </c>
      <c r="J152" s="30">
        <v>1977.71</v>
      </c>
      <c r="K152" s="3">
        <v>7.93</v>
      </c>
      <c r="L152" s="1">
        <v>6.620000000000001</v>
      </c>
      <c r="M152" s="24">
        <v>14.55</v>
      </c>
      <c r="N152" s="3">
        <v>7</v>
      </c>
      <c r="O152" s="3">
        <v>0</v>
      </c>
      <c r="P152" s="1">
        <v>0</v>
      </c>
      <c r="Q152" s="3">
        <v>0</v>
      </c>
      <c r="R152" s="1">
        <v>0</v>
      </c>
      <c r="S152" s="5">
        <v>0</v>
      </c>
      <c r="Z152" s="37"/>
      <c r="AA152" s="37"/>
      <c r="AB152" s="37"/>
      <c r="AC152" s="37"/>
    </row>
    <row r="153" spans="1:29" x14ac:dyDescent="0.25">
      <c r="A153" s="3">
        <v>9009</v>
      </c>
      <c r="B153" s="1" t="s">
        <v>29</v>
      </c>
      <c r="C153" s="3" t="s">
        <v>40</v>
      </c>
      <c r="D153" s="2">
        <v>43685</v>
      </c>
      <c r="E153" s="3">
        <v>6</v>
      </c>
      <c r="F153" s="3">
        <v>46</v>
      </c>
      <c r="G153" s="3">
        <v>220</v>
      </c>
      <c r="H153" s="3">
        <v>877.8</v>
      </c>
      <c r="I153" s="3">
        <v>8</v>
      </c>
      <c r="J153" s="30">
        <v>985.95</v>
      </c>
      <c r="K153" s="3">
        <v>4.0999999999999996</v>
      </c>
      <c r="L153" s="1">
        <v>2.8800000000000008</v>
      </c>
      <c r="M153" s="3">
        <v>6.98</v>
      </c>
      <c r="N153" s="3">
        <v>6</v>
      </c>
      <c r="O153" s="3">
        <v>0</v>
      </c>
      <c r="P153" s="1">
        <v>0</v>
      </c>
      <c r="Q153" s="3">
        <v>0</v>
      </c>
      <c r="R153" s="1">
        <v>0</v>
      </c>
      <c r="S153" s="5">
        <v>0</v>
      </c>
      <c r="Z153" s="37"/>
      <c r="AA153" s="37"/>
      <c r="AB153" s="37"/>
      <c r="AC153" s="37"/>
    </row>
    <row r="154" spans="1:29" x14ac:dyDescent="0.25">
      <c r="A154" s="3">
        <v>9009</v>
      </c>
      <c r="B154" s="1" t="s">
        <v>29</v>
      </c>
      <c r="C154" s="3" t="s">
        <v>39</v>
      </c>
      <c r="D154" s="2">
        <v>43685</v>
      </c>
      <c r="E154" s="3">
        <v>6</v>
      </c>
      <c r="F154" s="3">
        <v>46</v>
      </c>
      <c r="G154" s="3">
        <v>220</v>
      </c>
      <c r="H154" s="3">
        <v>877.8</v>
      </c>
      <c r="I154" s="3">
        <v>6</v>
      </c>
      <c r="J154" s="30">
        <v>706.62</v>
      </c>
      <c r="K154" s="3">
        <v>2.63</v>
      </c>
      <c r="L154" s="1">
        <v>1.6600000000000001</v>
      </c>
      <c r="M154" s="24">
        <v>4.29</v>
      </c>
      <c r="N154" s="3">
        <v>0</v>
      </c>
      <c r="O154" s="3">
        <v>0</v>
      </c>
      <c r="P154" s="1">
        <v>0</v>
      </c>
      <c r="Q154" s="3">
        <v>0</v>
      </c>
      <c r="R154" s="1">
        <v>0</v>
      </c>
      <c r="S154" s="5">
        <v>0</v>
      </c>
      <c r="Z154" s="37"/>
      <c r="AA154" s="37"/>
      <c r="AB154" s="37"/>
      <c r="AC154" s="37"/>
    </row>
    <row r="155" spans="1:29" x14ac:dyDescent="0.25">
      <c r="A155" s="3">
        <v>9004</v>
      </c>
      <c r="B155" s="1" t="s">
        <v>30</v>
      </c>
      <c r="C155" s="3" t="s">
        <v>31</v>
      </c>
      <c r="D155" s="2">
        <v>43685</v>
      </c>
      <c r="E155" s="3">
        <v>6</v>
      </c>
      <c r="F155" s="3">
        <v>46</v>
      </c>
      <c r="G155" s="3">
        <v>220</v>
      </c>
      <c r="H155" s="3">
        <v>877.8</v>
      </c>
      <c r="I155" s="3">
        <v>9</v>
      </c>
      <c r="J155" s="30">
        <v>1161.1300000000001</v>
      </c>
      <c r="K155" s="3">
        <v>5.6</v>
      </c>
      <c r="L155" s="1">
        <v>4.4000000000000004</v>
      </c>
      <c r="M155" s="3">
        <v>10</v>
      </c>
      <c r="N155" s="3">
        <v>4</v>
      </c>
      <c r="O155" s="3">
        <v>0</v>
      </c>
      <c r="P155" s="1">
        <v>0</v>
      </c>
      <c r="Q155" s="3">
        <v>0</v>
      </c>
      <c r="R155" s="1">
        <v>0</v>
      </c>
      <c r="S155" s="5">
        <v>0</v>
      </c>
      <c r="T155" s="6">
        <f t="shared" ref="T155" si="79">AVERAGE(M155:M169)</f>
        <v>8.9286666666666665</v>
      </c>
      <c r="U155" s="33">
        <f t="shared" ref="U155" si="80">STDEV(M155:M169)</f>
        <v>2.6886610227468406</v>
      </c>
      <c r="V155" s="33">
        <f t="shared" ref="V155" si="81">T155+1.5*U155</f>
        <v>12.961658200786928</v>
      </c>
      <c r="W155" s="33">
        <f t="shared" ref="W155" si="82">T155-1.5*U155</f>
        <v>4.8956751325464056</v>
      </c>
      <c r="Z155" s="37"/>
      <c r="AA155" s="37"/>
      <c r="AB155" s="37"/>
      <c r="AC155" s="37"/>
    </row>
    <row r="156" spans="1:29" x14ac:dyDescent="0.25">
      <c r="A156" s="3">
        <v>9004</v>
      </c>
      <c r="B156" s="1" t="s">
        <v>30</v>
      </c>
      <c r="C156" s="3" t="s">
        <v>32</v>
      </c>
      <c r="D156" s="2">
        <v>43685</v>
      </c>
      <c r="E156" s="3">
        <v>6</v>
      </c>
      <c r="F156" s="3">
        <v>46</v>
      </c>
      <c r="G156" s="3">
        <v>220</v>
      </c>
      <c r="H156" s="3">
        <v>877.8</v>
      </c>
      <c r="I156" s="3">
        <v>10</v>
      </c>
      <c r="J156" s="30">
        <v>1406.7</v>
      </c>
      <c r="K156" s="3">
        <v>4.47</v>
      </c>
      <c r="L156" s="1">
        <v>4.05</v>
      </c>
      <c r="M156" s="3">
        <v>8.52</v>
      </c>
      <c r="N156" s="3">
        <v>2</v>
      </c>
      <c r="O156" s="3">
        <v>0</v>
      </c>
      <c r="P156" s="1">
        <v>0</v>
      </c>
      <c r="Q156" s="3">
        <v>0</v>
      </c>
      <c r="R156" s="1">
        <v>0</v>
      </c>
      <c r="S156" s="5">
        <v>0</v>
      </c>
      <c r="T156" s="7"/>
      <c r="U156" s="34"/>
      <c r="V156" s="34"/>
      <c r="W156" s="34"/>
      <c r="Z156" s="37"/>
      <c r="AA156" s="37"/>
      <c r="AB156" s="37"/>
      <c r="AC156" s="37"/>
    </row>
    <row r="157" spans="1:29" x14ac:dyDescent="0.25">
      <c r="A157" s="3">
        <v>9004</v>
      </c>
      <c r="B157" s="1" t="s">
        <v>30</v>
      </c>
      <c r="C157" s="3" t="s">
        <v>38</v>
      </c>
      <c r="D157" s="2">
        <v>43685</v>
      </c>
      <c r="E157" s="3">
        <v>6</v>
      </c>
      <c r="F157" s="3">
        <v>46</v>
      </c>
      <c r="G157" s="3">
        <v>220</v>
      </c>
      <c r="H157" s="3">
        <v>877.8</v>
      </c>
      <c r="I157" s="3">
        <v>4</v>
      </c>
      <c r="J157" s="30">
        <v>1961.09</v>
      </c>
      <c r="K157" s="3">
        <v>7.63</v>
      </c>
      <c r="L157" s="1">
        <v>6.0200000000000005</v>
      </c>
      <c r="M157" s="24">
        <v>13.65</v>
      </c>
      <c r="N157" s="3">
        <v>8</v>
      </c>
      <c r="O157" s="3">
        <v>0</v>
      </c>
      <c r="P157" s="1">
        <v>0</v>
      </c>
      <c r="Q157" s="3">
        <v>0</v>
      </c>
      <c r="R157" s="1">
        <v>0</v>
      </c>
      <c r="S157" s="5">
        <v>0</v>
      </c>
      <c r="T157" s="7"/>
      <c r="U157" s="34"/>
      <c r="V157" s="34"/>
      <c r="W157" s="34"/>
      <c r="Z157" s="37"/>
      <c r="AA157" s="37"/>
      <c r="AB157" s="37"/>
      <c r="AC157" s="37"/>
    </row>
    <row r="158" spans="1:29" x14ac:dyDescent="0.25">
      <c r="A158" s="3">
        <v>9004</v>
      </c>
      <c r="B158" s="1" t="s">
        <v>30</v>
      </c>
      <c r="C158" s="3" t="s">
        <v>40</v>
      </c>
      <c r="D158" s="2">
        <v>43685</v>
      </c>
      <c r="E158" s="3">
        <v>6</v>
      </c>
      <c r="F158" s="3">
        <v>46</v>
      </c>
      <c r="G158" s="3">
        <v>220</v>
      </c>
      <c r="H158" s="3">
        <v>877.8</v>
      </c>
      <c r="I158" s="3">
        <v>9</v>
      </c>
      <c r="J158" s="30">
        <v>1222.3699999999999</v>
      </c>
      <c r="K158" s="3">
        <v>5.03</v>
      </c>
      <c r="L158" s="1">
        <v>3.669999999999999</v>
      </c>
      <c r="M158" s="3">
        <v>8.6999999999999993</v>
      </c>
      <c r="N158" s="3">
        <v>7</v>
      </c>
      <c r="O158" s="3">
        <v>0</v>
      </c>
      <c r="P158" s="1">
        <v>0</v>
      </c>
      <c r="Q158" s="3">
        <v>0</v>
      </c>
      <c r="R158" s="1">
        <v>0</v>
      </c>
      <c r="S158" s="5">
        <v>0</v>
      </c>
      <c r="T158" s="6"/>
      <c r="U158" s="33"/>
      <c r="V158" s="33"/>
      <c r="W158" s="33"/>
      <c r="Z158" s="37"/>
      <c r="AA158" s="37"/>
      <c r="AB158" s="37"/>
      <c r="AC158" s="37"/>
    </row>
    <row r="159" spans="1:29" x14ac:dyDescent="0.25">
      <c r="A159" s="3">
        <v>9004</v>
      </c>
      <c r="B159" s="1" t="s">
        <v>30</v>
      </c>
      <c r="C159" s="3" t="s">
        <v>39</v>
      </c>
      <c r="D159" s="2">
        <v>43685</v>
      </c>
      <c r="E159" s="3">
        <v>6</v>
      </c>
      <c r="F159" s="3">
        <v>46</v>
      </c>
      <c r="G159" s="3">
        <v>220</v>
      </c>
      <c r="H159" s="3">
        <v>877.8</v>
      </c>
      <c r="I159" s="3">
        <v>12</v>
      </c>
      <c r="J159" s="30">
        <v>1881.64</v>
      </c>
      <c r="K159" s="3">
        <v>7.93</v>
      </c>
      <c r="L159" s="1">
        <v>6.2200000000000006</v>
      </c>
      <c r="M159" s="24">
        <v>14.15</v>
      </c>
      <c r="N159" s="3">
        <v>7</v>
      </c>
      <c r="O159" s="3">
        <v>0</v>
      </c>
      <c r="P159" s="1">
        <v>0</v>
      </c>
      <c r="Q159" s="3">
        <v>0</v>
      </c>
      <c r="R159" s="1">
        <v>0</v>
      </c>
      <c r="S159" s="5">
        <v>0</v>
      </c>
      <c r="T159" s="7"/>
      <c r="U159" s="34"/>
      <c r="V159" s="34"/>
      <c r="W159" s="34"/>
      <c r="Z159" s="37"/>
      <c r="AA159" s="37"/>
      <c r="AB159" s="37"/>
      <c r="AC159" s="37"/>
    </row>
    <row r="160" spans="1:29" x14ac:dyDescent="0.25">
      <c r="A160" s="3">
        <v>9005</v>
      </c>
      <c r="B160" s="1" t="s">
        <v>30</v>
      </c>
      <c r="C160" s="3" t="s">
        <v>36</v>
      </c>
      <c r="D160" s="2">
        <v>43685</v>
      </c>
      <c r="E160" s="3">
        <v>6</v>
      </c>
      <c r="F160" s="3">
        <v>46</v>
      </c>
      <c r="G160" s="3">
        <v>220</v>
      </c>
      <c r="H160" s="3">
        <v>877.8</v>
      </c>
      <c r="I160" s="3">
        <v>10</v>
      </c>
      <c r="J160" s="30">
        <v>1163.08</v>
      </c>
      <c r="K160" s="3">
        <v>4.1900000000000004</v>
      </c>
      <c r="L160" s="1">
        <v>3.3699999999999992</v>
      </c>
      <c r="M160" s="3">
        <v>7.56</v>
      </c>
      <c r="N160" s="3">
        <v>10</v>
      </c>
      <c r="O160" s="3">
        <v>0</v>
      </c>
      <c r="P160" s="1">
        <v>0</v>
      </c>
      <c r="Q160" s="3">
        <v>0</v>
      </c>
      <c r="R160" s="1">
        <v>0</v>
      </c>
      <c r="S160" s="5">
        <v>0</v>
      </c>
      <c r="T160" s="7"/>
      <c r="U160" s="34"/>
      <c r="V160" s="34"/>
      <c r="W160" s="34"/>
      <c r="Z160" s="37"/>
      <c r="AA160" s="37"/>
      <c r="AB160" s="37"/>
      <c r="AC160" s="37"/>
    </row>
    <row r="161" spans="1:29" x14ac:dyDescent="0.25">
      <c r="A161" s="3">
        <v>9005</v>
      </c>
      <c r="B161" s="1" t="s">
        <v>30</v>
      </c>
      <c r="C161" s="3" t="s">
        <v>37</v>
      </c>
      <c r="D161" s="2">
        <v>43685</v>
      </c>
      <c r="E161" s="3">
        <v>6</v>
      </c>
      <c r="F161" s="3">
        <v>46</v>
      </c>
      <c r="G161" s="3">
        <v>220</v>
      </c>
      <c r="H161" s="3">
        <v>877.8</v>
      </c>
      <c r="I161" s="3">
        <v>7</v>
      </c>
      <c r="J161" s="30">
        <v>989.45</v>
      </c>
      <c r="K161" s="3">
        <v>3.05</v>
      </c>
      <c r="L161" s="1">
        <v>1.96</v>
      </c>
      <c r="M161" s="3">
        <v>5.01</v>
      </c>
      <c r="N161" s="3">
        <v>3</v>
      </c>
      <c r="O161" s="3">
        <v>0</v>
      </c>
      <c r="P161" s="1">
        <v>0</v>
      </c>
      <c r="Q161" s="3">
        <v>0</v>
      </c>
      <c r="R161" s="1">
        <v>0</v>
      </c>
      <c r="S161" s="5">
        <v>0</v>
      </c>
      <c r="Z161" s="37"/>
      <c r="AA161" s="37"/>
      <c r="AB161" s="37"/>
      <c r="AC161" s="37"/>
    </row>
    <row r="162" spans="1:29" x14ac:dyDescent="0.25">
      <c r="A162" s="3">
        <v>9005</v>
      </c>
      <c r="B162" s="1" t="s">
        <v>30</v>
      </c>
      <c r="C162" s="3" t="s">
        <v>38</v>
      </c>
      <c r="D162" s="2">
        <v>43685</v>
      </c>
      <c r="E162" s="3">
        <v>6</v>
      </c>
      <c r="F162" s="3">
        <v>46</v>
      </c>
      <c r="G162" s="3">
        <v>220</v>
      </c>
      <c r="H162" s="3">
        <v>877.8</v>
      </c>
      <c r="I162" s="3">
        <v>8</v>
      </c>
      <c r="J162" s="30">
        <v>1108.0899999999999</v>
      </c>
      <c r="K162" s="3">
        <v>4.88</v>
      </c>
      <c r="L162" s="1">
        <v>2.84</v>
      </c>
      <c r="M162" s="3">
        <v>7.72</v>
      </c>
      <c r="N162" s="3">
        <v>4</v>
      </c>
      <c r="O162" s="3">
        <v>0</v>
      </c>
      <c r="P162" s="1">
        <v>0</v>
      </c>
      <c r="Q162" s="3">
        <v>0</v>
      </c>
      <c r="R162" s="1">
        <v>0</v>
      </c>
      <c r="S162" s="5">
        <v>0</v>
      </c>
      <c r="Z162" s="37"/>
      <c r="AA162" s="37"/>
      <c r="AB162" s="37"/>
      <c r="AC162" s="37"/>
    </row>
    <row r="163" spans="1:29" x14ac:dyDescent="0.25">
      <c r="A163" s="3">
        <v>9005</v>
      </c>
      <c r="B163" s="1" t="s">
        <v>30</v>
      </c>
      <c r="C163" s="3" t="s">
        <v>40</v>
      </c>
      <c r="D163" s="2">
        <v>43685</v>
      </c>
      <c r="E163" s="3">
        <v>6</v>
      </c>
      <c r="F163" s="3">
        <v>46</v>
      </c>
      <c r="G163" s="3">
        <v>220</v>
      </c>
      <c r="H163" s="3">
        <v>877.8</v>
      </c>
      <c r="I163" s="3">
        <v>10</v>
      </c>
      <c r="J163" s="30">
        <v>1143.96</v>
      </c>
      <c r="K163" s="3">
        <v>4.99</v>
      </c>
      <c r="L163" s="1">
        <v>3.76</v>
      </c>
      <c r="M163" s="3">
        <v>8.75</v>
      </c>
      <c r="N163" s="3">
        <v>8</v>
      </c>
      <c r="O163" s="3">
        <v>0</v>
      </c>
      <c r="P163" s="1">
        <v>0</v>
      </c>
      <c r="Q163" s="3">
        <v>0</v>
      </c>
      <c r="R163" s="1">
        <v>0</v>
      </c>
      <c r="S163" s="5">
        <v>0</v>
      </c>
      <c r="Z163" s="37"/>
      <c r="AA163" s="37"/>
      <c r="AB163" s="37"/>
      <c r="AC163" s="37"/>
    </row>
    <row r="164" spans="1:29" x14ac:dyDescent="0.25">
      <c r="A164" s="3">
        <v>9005</v>
      </c>
      <c r="B164" s="1" t="s">
        <v>30</v>
      </c>
      <c r="C164" s="3" t="s">
        <v>39</v>
      </c>
      <c r="D164" s="2">
        <v>43685</v>
      </c>
      <c r="E164" s="3">
        <v>6</v>
      </c>
      <c r="F164" s="3">
        <v>46</v>
      </c>
      <c r="G164" s="3">
        <v>220</v>
      </c>
      <c r="H164" s="3">
        <v>877.8</v>
      </c>
      <c r="I164" s="3">
        <v>10</v>
      </c>
      <c r="J164" s="30">
        <v>1679.55</v>
      </c>
      <c r="K164" s="3">
        <v>6.15</v>
      </c>
      <c r="L164" s="1">
        <v>5.27</v>
      </c>
      <c r="M164" s="3">
        <v>11.42</v>
      </c>
      <c r="N164" s="3">
        <v>0</v>
      </c>
      <c r="O164" s="3">
        <v>0</v>
      </c>
      <c r="P164" s="1">
        <v>0</v>
      </c>
      <c r="Q164" s="3">
        <v>0</v>
      </c>
      <c r="R164" s="1">
        <v>0</v>
      </c>
      <c r="S164" s="5">
        <v>0</v>
      </c>
      <c r="Z164" s="37"/>
      <c r="AA164" s="37"/>
      <c r="AB164" s="37"/>
      <c r="AC164" s="37"/>
    </row>
    <row r="165" spans="1:29" x14ac:dyDescent="0.25">
      <c r="A165" s="3">
        <v>9011</v>
      </c>
      <c r="B165" s="1" t="s">
        <v>30</v>
      </c>
      <c r="C165" s="3" t="s">
        <v>36</v>
      </c>
      <c r="D165" s="2">
        <v>43685</v>
      </c>
      <c r="E165" s="3">
        <v>6</v>
      </c>
      <c r="F165" s="3">
        <v>46</v>
      </c>
      <c r="G165" s="3">
        <v>220</v>
      </c>
      <c r="H165" s="3">
        <v>877.8</v>
      </c>
      <c r="I165" s="3">
        <v>9</v>
      </c>
      <c r="J165" s="30">
        <v>1061.68</v>
      </c>
      <c r="K165" s="3">
        <v>4.0599999999999996</v>
      </c>
      <c r="L165" s="1">
        <v>2.9200000000000008</v>
      </c>
      <c r="M165" s="3">
        <v>6.98</v>
      </c>
      <c r="N165" s="3">
        <v>2</v>
      </c>
      <c r="O165" s="3">
        <v>0</v>
      </c>
      <c r="P165" s="1">
        <v>0</v>
      </c>
      <c r="Q165" s="3">
        <v>0</v>
      </c>
      <c r="R165" s="1">
        <v>0</v>
      </c>
      <c r="S165" s="5">
        <v>0</v>
      </c>
      <c r="Z165" s="37"/>
      <c r="AA165" s="37"/>
      <c r="AB165" s="37"/>
      <c r="AC165" s="37"/>
    </row>
    <row r="166" spans="1:29" x14ac:dyDescent="0.25">
      <c r="A166" s="3">
        <v>9011</v>
      </c>
      <c r="B166" s="1" t="s">
        <v>30</v>
      </c>
      <c r="C166" s="3" t="s">
        <v>37</v>
      </c>
      <c r="D166" s="2">
        <v>43685</v>
      </c>
      <c r="E166" s="3">
        <v>6</v>
      </c>
      <c r="F166" s="3">
        <v>46</v>
      </c>
      <c r="G166" s="3">
        <v>220</v>
      </c>
      <c r="H166" s="3">
        <v>877.8</v>
      </c>
      <c r="I166" s="3">
        <v>8</v>
      </c>
      <c r="J166" s="30">
        <v>1016.11</v>
      </c>
      <c r="K166" s="3">
        <v>4.08</v>
      </c>
      <c r="L166" s="1">
        <v>2.9799999999999995</v>
      </c>
      <c r="M166" s="3">
        <v>7.06</v>
      </c>
      <c r="N166" s="3">
        <v>6</v>
      </c>
      <c r="O166" s="3">
        <v>0</v>
      </c>
      <c r="P166" s="1">
        <v>0</v>
      </c>
      <c r="Q166" s="3">
        <v>0</v>
      </c>
      <c r="R166" s="1">
        <v>0</v>
      </c>
      <c r="S166" s="5">
        <v>0</v>
      </c>
      <c r="Z166" s="37"/>
      <c r="AA166" s="37"/>
      <c r="AB166" s="37"/>
      <c r="AC166" s="37"/>
    </row>
    <row r="167" spans="1:29" x14ac:dyDescent="0.25">
      <c r="A167" s="3">
        <v>9011</v>
      </c>
      <c r="B167" s="1" t="s">
        <v>30</v>
      </c>
      <c r="C167" s="3" t="s">
        <v>38</v>
      </c>
      <c r="D167" s="2">
        <v>43685</v>
      </c>
      <c r="E167" s="3">
        <v>6</v>
      </c>
      <c r="F167" s="3">
        <v>46</v>
      </c>
      <c r="G167" s="3">
        <v>220</v>
      </c>
      <c r="H167" s="3">
        <v>877.8</v>
      </c>
      <c r="I167" s="3">
        <v>10</v>
      </c>
      <c r="J167" s="30">
        <v>1398.78</v>
      </c>
      <c r="K167" s="3">
        <v>5.78</v>
      </c>
      <c r="L167" s="1">
        <v>4.46</v>
      </c>
      <c r="M167" s="3">
        <v>10.24</v>
      </c>
      <c r="N167" s="3">
        <v>3</v>
      </c>
      <c r="O167" s="3">
        <v>0</v>
      </c>
      <c r="P167" s="1">
        <v>0</v>
      </c>
      <c r="Q167" s="3">
        <v>0</v>
      </c>
      <c r="R167" s="1">
        <v>0</v>
      </c>
      <c r="S167" s="5">
        <v>0</v>
      </c>
      <c r="Z167" s="37"/>
      <c r="AA167" s="37"/>
      <c r="AB167" s="37"/>
      <c r="AC167" s="37"/>
    </row>
    <row r="168" spans="1:29" x14ac:dyDescent="0.25">
      <c r="A168" s="3">
        <v>9011</v>
      </c>
      <c r="B168" s="1" t="s">
        <v>30</v>
      </c>
      <c r="C168" s="3" t="s">
        <v>40</v>
      </c>
      <c r="D168" s="2">
        <v>43685</v>
      </c>
      <c r="E168" s="3">
        <v>6</v>
      </c>
      <c r="F168" s="3">
        <v>46</v>
      </c>
      <c r="G168" s="3">
        <v>220</v>
      </c>
      <c r="H168" s="3">
        <v>877.8</v>
      </c>
      <c r="I168" s="3">
        <v>9</v>
      </c>
      <c r="J168" s="30">
        <v>1267.28</v>
      </c>
      <c r="K168" s="3">
        <v>5.4</v>
      </c>
      <c r="L168" s="1">
        <v>3.8699999999999992</v>
      </c>
      <c r="M168" s="3">
        <v>9.27</v>
      </c>
      <c r="N168" s="3">
        <v>6</v>
      </c>
      <c r="O168" s="3">
        <v>0</v>
      </c>
      <c r="P168" s="1">
        <v>0</v>
      </c>
      <c r="Q168" s="3">
        <v>0</v>
      </c>
      <c r="R168" s="1">
        <v>0</v>
      </c>
      <c r="S168" s="5">
        <v>0</v>
      </c>
      <c r="Z168" s="37"/>
      <c r="AA168" s="37"/>
      <c r="AB168" s="37"/>
      <c r="AC168" s="37"/>
    </row>
    <row r="169" spans="1:29" x14ac:dyDescent="0.25">
      <c r="A169" s="3">
        <v>9011</v>
      </c>
      <c r="B169" s="1" t="s">
        <v>30</v>
      </c>
      <c r="C169" s="3" t="s">
        <v>39</v>
      </c>
      <c r="D169" s="2">
        <v>43685</v>
      </c>
      <c r="E169" s="3">
        <v>6</v>
      </c>
      <c r="F169" s="3">
        <v>46</v>
      </c>
      <c r="G169" s="3">
        <v>220</v>
      </c>
      <c r="H169" s="3">
        <v>877.8</v>
      </c>
      <c r="I169" s="3">
        <v>7</v>
      </c>
      <c r="J169" s="30">
        <v>892.06</v>
      </c>
      <c r="K169" s="3">
        <v>2.99</v>
      </c>
      <c r="L169" s="1">
        <v>1.9100000000000001</v>
      </c>
      <c r="M169" s="24">
        <v>4.9000000000000004</v>
      </c>
      <c r="N169" s="3">
        <v>0</v>
      </c>
      <c r="O169" s="3">
        <v>0</v>
      </c>
      <c r="P169" s="1">
        <v>0</v>
      </c>
      <c r="Q169" s="3">
        <v>0</v>
      </c>
      <c r="R169" s="1">
        <v>0</v>
      </c>
      <c r="S169" s="5">
        <v>0</v>
      </c>
      <c r="Z169" s="37"/>
      <c r="AA169" s="37"/>
      <c r="AB169" s="37"/>
      <c r="AC169" s="37"/>
    </row>
    <row r="170" spans="1:29" x14ac:dyDescent="0.25">
      <c r="A170" s="1">
        <v>9001</v>
      </c>
      <c r="B170" s="1" t="s">
        <v>23</v>
      </c>
      <c r="C170" s="1" t="s">
        <v>31</v>
      </c>
      <c r="D170" s="12">
        <v>43693</v>
      </c>
      <c r="E170" s="3">
        <v>7</v>
      </c>
      <c r="F170" s="3">
        <v>54</v>
      </c>
      <c r="G170" s="3">
        <v>228</v>
      </c>
      <c r="H170" s="3">
        <v>1028.1000000000001</v>
      </c>
      <c r="I170" s="8">
        <v>8</v>
      </c>
      <c r="J170" s="31">
        <v>1159.6300000000001</v>
      </c>
      <c r="K170" s="8">
        <v>5.18</v>
      </c>
      <c r="L170" s="1">
        <v>7.82</v>
      </c>
      <c r="M170" s="1">
        <v>14.19</v>
      </c>
      <c r="N170" s="8">
        <v>20</v>
      </c>
      <c r="O170" s="8">
        <v>1</v>
      </c>
      <c r="P170" s="1">
        <v>0</v>
      </c>
      <c r="Q170" s="3">
        <v>0</v>
      </c>
      <c r="R170" s="1">
        <v>0</v>
      </c>
      <c r="S170" s="5">
        <v>0</v>
      </c>
      <c r="T170" s="6">
        <f t="shared" ref="T170" si="83">AVERAGE(M170:M184)</f>
        <v>12.428666666666665</v>
      </c>
      <c r="U170" s="33">
        <f t="shared" ref="U170" si="84">STDEV(M170:M184)</f>
        <v>3.4721439788009674</v>
      </c>
      <c r="V170" s="33">
        <f t="shared" ref="V170" si="85">T170+1.5*U170</f>
        <v>17.636882634868115</v>
      </c>
      <c r="W170" s="33">
        <f t="shared" ref="W170" si="86">T170-1.5*U170</f>
        <v>7.2204506984652141</v>
      </c>
      <c r="X170" s="37"/>
      <c r="Y170" s="37"/>
      <c r="Z170" s="37"/>
      <c r="AA170" s="37"/>
      <c r="AB170" s="37"/>
      <c r="AC170" s="37"/>
    </row>
    <row r="171" spans="1:29" x14ac:dyDescent="0.25">
      <c r="A171" s="1">
        <v>9001</v>
      </c>
      <c r="B171" s="1" t="s">
        <v>23</v>
      </c>
      <c r="C171" s="1" t="s">
        <v>32</v>
      </c>
      <c r="D171" s="12">
        <v>43693</v>
      </c>
      <c r="E171" s="3">
        <v>7</v>
      </c>
      <c r="F171" s="3">
        <v>54</v>
      </c>
      <c r="G171" s="3">
        <v>228</v>
      </c>
      <c r="H171" s="3">
        <v>1028.1000000000001</v>
      </c>
      <c r="I171" s="8">
        <v>7</v>
      </c>
      <c r="J171" s="31">
        <v>958.3</v>
      </c>
      <c r="K171" s="8">
        <v>4.97</v>
      </c>
      <c r="L171" s="1">
        <v>6.27</v>
      </c>
      <c r="M171" s="1">
        <v>11.49</v>
      </c>
      <c r="N171" s="8">
        <v>16</v>
      </c>
      <c r="O171" s="8">
        <v>0</v>
      </c>
      <c r="P171" s="1">
        <v>0</v>
      </c>
      <c r="Q171" s="3">
        <v>0</v>
      </c>
      <c r="R171" s="1">
        <v>0</v>
      </c>
      <c r="S171" s="5">
        <v>0</v>
      </c>
      <c r="T171" s="7"/>
      <c r="U171" s="34"/>
      <c r="V171" s="34"/>
      <c r="W171" s="34"/>
      <c r="X171" s="37"/>
      <c r="Y171" s="37"/>
      <c r="Z171" s="37"/>
      <c r="AA171" s="37"/>
      <c r="AB171" s="37"/>
      <c r="AC171" s="37"/>
    </row>
    <row r="172" spans="1:29" x14ac:dyDescent="0.25">
      <c r="A172" s="1">
        <v>9001</v>
      </c>
      <c r="B172" s="1" t="s">
        <v>23</v>
      </c>
      <c r="C172" s="1" t="s">
        <v>33</v>
      </c>
      <c r="D172" s="12">
        <v>43693</v>
      </c>
      <c r="E172" s="3">
        <v>7</v>
      </c>
      <c r="F172" s="3">
        <v>54</v>
      </c>
      <c r="G172" s="3">
        <v>228</v>
      </c>
      <c r="H172" s="3">
        <v>1028.1000000000001</v>
      </c>
      <c r="I172" s="8">
        <v>8</v>
      </c>
      <c r="J172" s="31">
        <v>881.95</v>
      </c>
      <c r="K172" s="8">
        <v>3.74</v>
      </c>
      <c r="L172" s="1">
        <v>4.42</v>
      </c>
      <c r="M172" s="1">
        <v>8.18</v>
      </c>
      <c r="N172" s="8">
        <v>19</v>
      </c>
      <c r="O172" s="8">
        <v>0</v>
      </c>
      <c r="P172" s="1">
        <v>0</v>
      </c>
      <c r="Q172" s="3">
        <v>0</v>
      </c>
      <c r="R172" s="1">
        <v>0</v>
      </c>
      <c r="S172" s="5">
        <v>0</v>
      </c>
      <c r="T172" s="7"/>
      <c r="U172" s="34"/>
      <c r="V172" s="34"/>
      <c r="W172" s="34"/>
      <c r="X172" s="37"/>
      <c r="Y172" s="37"/>
      <c r="Z172" s="37"/>
      <c r="AA172" s="37"/>
      <c r="AB172" s="37"/>
      <c r="AC172" s="37"/>
    </row>
    <row r="173" spans="1:29" x14ac:dyDescent="0.25">
      <c r="A173" s="1">
        <v>9001</v>
      </c>
      <c r="B173" s="1" t="s">
        <v>23</v>
      </c>
      <c r="C173" s="1" t="s">
        <v>34</v>
      </c>
      <c r="D173" s="12">
        <v>43693</v>
      </c>
      <c r="E173" s="3">
        <v>7</v>
      </c>
      <c r="F173" s="3">
        <v>54</v>
      </c>
      <c r="G173" s="3">
        <v>228</v>
      </c>
      <c r="H173" s="3">
        <v>1028.1000000000001</v>
      </c>
      <c r="I173" s="8">
        <v>10</v>
      </c>
      <c r="J173" s="31">
        <v>1564.81</v>
      </c>
      <c r="K173" s="8">
        <v>7.17</v>
      </c>
      <c r="L173" s="1">
        <v>10.39</v>
      </c>
      <c r="M173" s="1">
        <v>17.55</v>
      </c>
      <c r="N173" s="8">
        <v>29</v>
      </c>
      <c r="O173" s="8">
        <v>0</v>
      </c>
      <c r="P173" s="1">
        <v>0</v>
      </c>
      <c r="Q173" s="3">
        <v>0</v>
      </c>
      <c r="R173" s="1">
        <v>0</v>
      </c>
      <c r="S173" s="5">
        <v>0</v>
      </c>
      <c r="T173" s="6"/>
      <c r="U173" s="33"/>
      <c r="V173" s="33"/>
      <c r="W173" s="33"/>
      <c r="X173" s="37"/>
      <c r="Y173" s="37"/>
      <c r="Z173" s="37"/>
      <c r="AA173" s="37"/>
      <c r="AB173" s="37"/>
      <c r="AC173" s="37"/>
    </row>
    <row r="174" spans="1:29" x14ac:dyDescent="0.25">
      <c r="A174" s="1">
        <v>9001</v>
      </c>
      <c r="B174" s="1" t="s">
        <v>23</v>
      </c>
      <c r="C174" s="1" t="s">
        <v>35</v>
      </c>
      <c r="D174" s="12">
        <v>43693</v>
      </c>
      <c r="E174" s="3">
        <v>7</v>
      </c>
      <c r="F174" s="3">
        <v>54</v>
      </c>
      <c r="G174" s="3">
        <v>228</v>
      </c>
      <c r="H174" s="3">
        <v>1028.1000000000001</v>
      </c>
      <c r="I174" s="8">
        <v>9</v>
      </c>
      <c r="J174" s="31">
        <v>1699</v>
      </c>
      <c r="K174" s="8">
        <v>7.4</v>
      </c>
      <c r="L174" s="1">
        <v>10.15</v>
      </c>
      <c r="M174" s="1">
        <v>17.46</v>
      </c>
      <c r="N174" s="8">
        <v>37</v>
      </c>
      <c r="O174" s="8">
        <v>0</v>
      </c>
      <c r="P174" s="1">
        <v>0</v>
      </c>
      <c r="Q174" s="3">
        <v>0</v>
      </c>
      <c r="R174" s="1">
        <v>0</v>
      </c>
      <c r="S174" s="5">
        <v>0</v>
      </c>
      <c r="T174" s="7"/>
      <c r="U174" s="34"/>
      <c r="V174" s="34"/>
      <c r="W174" s="34"/>
      <c r="X174" s="37"/>
      <c r="Y174" s="37"/>
      <c r="Z174" s="37"/>
      <c r="AA174" s="37"/>
      <c r="AB174" s="37"/>
      <c r="AC174" s="37"/>
    </row>
    <row r="175" spans="1:29" x14ac:dyDescent="0.25">
      <c r="A175" s="1">
        <v>9008</v>
      </c>
      <c r="B175" s="1" t="s">
        <v>23</v>
      </c>
      <c r="C175" s="1" t="s">
        <v>31</v>
      </c>
      <c r="D175" s="12">
        <v>43693</v>
      </c>
      <c r="E175" s="3">
        <v>7</v>
      </c>
      <c r="F175" s="3">
        <v>54</v>
      </c>
      <c r="G175" s="3">
        <v>228</v>
      </c>
      <c r="H175" s="3">
        <v>1028.1000000000001</v>
      </c>
      <c r="I175" s="8">
        <v>8</v>
      </c>
      <c r="J175" s="31">
        <v>1229.45</v>
      </c>
      <c r="K175" s="8"/>
      <c r="L175" s="1"/>
      <c r="M175" s="8">
        <v>11.84</v>
      </c>
      <c r="N175" s="8">
        <v>20</v>
      </c>
      <c r="O175" s="8">
        <v>1</v>
      </c>
      <c r="P175" s="1">
        <v>0</v>
      </c>
      <c r="Q175" s="3">
        <v>0</v>
      </c>
      <c r="R175" s="1">
        <v>0</v>
      </c>
      <c r="S175" s="5">
        <v>0</v>
      </c>
      <c r="T175" s="7"/>
      <c r="U175" s="34"/>
      <c r="V175" s="34"/>
      <c r="W175" s="34"/>
      <c r="X175" s="37"/>
      <c r="Y175" s="37"/>
      <c r="Z175" s="37"/>
      <c r="AA175" s="37"/>
      <c r="AB175" s="37"/>
      <c r="AC175" s="37"/>
    </row>
    <row r="176" spans="1:29" x14ac:dyDescent="0.25">
      <c r="A176" s="1">
        <v>9008</v>
      </c>
      <c r="B176" s="1" t="s">
        <v>23</v>
      </c>
      <c r="C176" s="1" t="s">
        <v>32</v>
      </c>
      <c r="D176" s="12">
        <v>43693</v>
      </c>
      <c r="E176" s="3">
        <v>7</v>
      </c>
      <c r="F176" s="3">
        <v>54</v>
      </c>
      <c r="G176" s="3">
        <v>228</v>
      </c>
      <c r="H176" s="3">
        <v>1028.1000000000001</v>
      </c>
      <c r="I176" s="8">
        <v>8</v>
      </c>
      <c r="J176" s="31">
        <v>1141.56</v>
      </c>
      <c r="K176" s="8"/>
      <c r="L176" s="1"/>
      <c r="M176" s="8">
        <v>11.819999999999997</v>
      </c>
      <c r="N176" s="8">
        <v>20</v>
      </c>
      <c r="O176" s="8">
        <v>0</v>
      </c>
      <c r="P176" s="1">
        <v>0</v>
      </c>
      <c r="Q176" s="3">
        <v>0</v>
      </c>
      <c r="R176" s="1">
        <v>0</v>
      </c>
      <c r="S176" s="5">
        <v>0</v>
      </c>
      <c r="X176" s="37"/>
      <c r="Y176" s="37"/>
      <c r="Z176" s="37"/>
      <c r="AA176" s="37"/>
      <c r="AB176" s="37"/>
      <c r="AC176" s="37"/>
    </row>
    <row r="177" spans="1:29" x14ac:dyDescent="0.25">
      <c r="A177" s="1">
        <v>9008</v>
      </c>
      <c r="B177" s="1" t="s">
        <v>23</v>
      </c>
      <c r="C177" s="1" t="s">
        <v>33</v>
      </c>
      <c r="D177" s="12">
        <v>43693</v>
      </c>
      <c r="E177" s="3">
        <v>7</v>
      </c>
      <c r="F177" s="3">
        <v>54</v>
      </c>
      <c r="G177" s="3">
        <v>228</v>
      </c>
      <c r="H177" s="3">
        <v>1028.1000000000001</v>
      </c>
      <c r="I177" s="8">
        <v>9</v>
      </c>
      <c r="J177" s="31">
        <v>1144.99</v>
      </c>
      <c r="K177" s="8">
        <v>4.7300000000000004</v>
      </c>
      <c r="L177" s="1">
        <v>9.4</v>
      </c>
      <c r="M177" s="1">
        <v>14.12</v>
      </c>
      <c r="N177" s="8">
        <v>19</v>
      </c>
      <c r="O177" s="8">
        <v>0</v>
      </c>
      <c r="P177" s="1">
        <v>0</v>
      </c>
      <c r="Q177" s="3">
        <v>0</v>
      </c>
      <c r="R177" s="1">
        <v>0</v>
      </c>
      <c r="S177" s="5">
        <v>0</v>
      </c>
      <c r="X177" s="37"/>
      <c r="Y177" s="37"/>
      <c r="Z177" s="37"/>
      <c r="AA177" s="37"/>
      <c r="AB177" s="37"/>
      <c r="AC177" s="37"/>
    </row>
    <row r="178" spans="1:29" x14ac:dyDescent="0.25">
      <c r="A178" s="1">
        <v>9008</v>
      </c>
      <c r="B178" s="1" t="s">
        <v>23</v>
      </c>
      <c r="C178" s="1" t="s">
        <v>34</v>
      </c>
      <c r="D178" s="12">
        <v>43693</v>
      </c>
      <c r="E178" s="3">
        <v>7</v>
      </c>
      <c r="F178" s="3">
        <v>54</v>
      </c>
      <c r="G178" s="3">
        <v>228</v>
      </c>
      <c r="H178" s="3">
        <v>1028.1000000000001</v>
      </c>
      <c r="I178" s="8">
        <v>8</v>
      </c>
      <c r="J178" s="31">
        <v>1047.68</v>
      </c>
      <c r="K178" s="8"/>
      <c r="L178" s="1"/>
      <c r="M178" s="8">
        <v>13.179999999999996</v>
      </c>
      <c r="N178" s="8">
        <v>19</v>
      </c>
      <c r="O178" s="8">
        <v>0</v>
      </c>
      <c r="P178" s="1">
        <v>0</v>
      </c>
      <c r="Q178" s="3">
        <v>0</v>
      </c>
      <c r="R178" s="1">
        <v>0</v>
      </c>
      <c r="S178" s="5">
        <v>0</v>
      </c>
      <c r="X178" s="37"/>
      <c r="Y178" s="37"/>
      <c r="Z178" s="37"/>
      <c r="AA178" s="37"/>
      <c r="AB178" s="37"/>
      <c r="AC178" s="37"/>
    </row>
    <row r="179" spans="1:29" x14ac:dyDescent="0.25">
      <c r="A179" s="1">
        <v>9008</v>
      </c>
      <c r="B179" s="1" t="s">
        <v>23</v>
      </c>
      <c r="C179" s="1" t="s">
        <v>35</v>
      </c>
      <c r="D179" s="12">
        <v>43693</v>
      </c>
      <c r="E179" s="3">
        <v>7</v>
      </c>
      <c r="F179" s="3">
        <v>54</v>
      </c>
      <c r="G179" s="3">
        <v>228</v>
      </c>
      <c r="H179" s="3">
        <v>1028.1000000000001</v>
      </c>
      <c r="I179" s="8">
        <v>8</v>
      </c>
      <c r="J179" s="31">
        <v>1031.03</v>
      </c>
      <c r="K179" s="8"/>
      <c r="L179" s="1"/>
      <c r="M179" s="8">
        <v>10.02</v>
      </c>
      <c r="N179" s="8">
        <v>20</v>
      </c>
      <c r="O179" s="8">
        <v>0</v>
      </c>
      <c r="P179" s="1">
        <v>0</v>
      </c>
      <c r="Q179" s="3">
        <v>0</v>
      </c>
      <c r="R179" s="1">
        <v>0</v>
      </c>
      <c r="S179" s="5">
        <v>0</v>
      </c>
      <c r="X179" s="37"/>
      <c r="Y179" s="37"/>
      <c r="Z179" s="37"/>
      <c r="AA179" s="37"/>
      <c r="AB179" s="37"/>
      <c r="AC179" s="37"/>
    </row>
    <row r="180" spans="1:29" x14ac:dyDescent="0.25">
      <c r="A180" s="1">
        <v>9010</v>
      </c>
      <c r="B180" s="1" t="s">
        <v>23</v>
      </c>
      <c r="C180" s="1" t="s">
        <v>31</v>
      </c>
      <c r="D180" s="12">
        <v>43693</v>
      </c>
      <c r="E180" s="3">
        <v>7</v>
      </c>
      <c r="F180" s="3">
        <v>54</v>
      </c>
      <c r="G180" s="3">
        <v>228</v>
      </c>
      <c r="H180" s="3">
        <v>1028.1000000000001</v>
      </c>
      <c r="I180" s="8">
        <v>9</v>
      </c>
      <c r="J180" s="31">
        <v>1262.3900000000001</v>
      </c>
      <c r="K180" s="8">
        <v>6.2</v>
      </c>
      <c r="L180" s="1">
        <v>8.67</v>
      </c>
      <c r="M180" s="1">
        <v>14.86</v>
      </c>
      <c r="N180" s="8">
        <v>20</v>
      </c>
      <c r="O180" s="8">
        <v>0</v>
      </c>
      <c r="P180" s="1">
        <v>0</v>
      </c>
      <c r="Q180" s="3">
        <v>0</v>
      </c>
      <c r="R180" s="1">
        <v>0</v>
      </c>
      <c r="S180" s="5">
        <v>0</v>
      </c>
      <c r="X180" s="37"/>
      <c r="Y180" s="37"/>
      <c r="Z180" s="37"/>
      <c r="AA180" s="37"/>
      <c r="AB180" s="37"/>
      <c r="AC180" s="37"/>
    </row>
    <row r="181" spans="1:29" x14ac:dyDescent="0.25">
      <c r="A181" s="1">
        <v>9010</v>
      </c>
      <c r="B181" s="1" t="s">
        <v>23</v>
      </c>
      <c r="C181" s="1" t="s">
        <v>32</v>
      </c>
      <c r="D181" s="12">
        <v>43693</v>
      </c>
      <c r="E181" s="3">
        <v>7</v>
      </c>
      <c r="F181" s="3">
        <v>54</v>
      </c>
      <c r="G181" s="3">
        <v>228</v>
      </c>
      <c r="H181" s="3">
        <v>1028.1000000000001</v>
      </c>
      <c r="I181" s="8">
        <v>9</v>
      </c>
      <c r="J181" s="31">
        <v>1465.08</v>
      </c>
      <c r="K181" s="8">
        <v>7.27</v>
      </c>
      <c r="L181" s="1">
        <v>9.86</v>
      </c>
      <c r="M181" s="1">
        <v>17.239999999999998</v>
      </c>
      <c r="N181" s="8">
        <v>30</v>
      </c>
      <c r="O181" s="8">
        <v>0</v>
      </c>
      <c r="P181" s="1">
        <v>0</v>
      </c>
      <c r="Q181" s="3">
        <v>0</v>
      </c>
      <c r="R181" s="1">
        <v>0</v>
      </c>
      <c r="S181" s="5">
        <v>0</v>
      </c>
      <c r="X181" s="37"/>
      <c r="Y181" s="37"/>
      <c r="Z181" s="37"/>
      <c r="AA181" s="37"/>
      <c r="AB181" s="37"/>
      <c r="AC181" s="37"/>
    </row>
    <row r="182" spans="1:29" x14ac:dyDescent="0.25">
      <c r="A182" s="1">
        <v>9010</v>
      </c>
      <c r="B182" s="1" t="s">
        <v>23</v>
      </c>
      <c r="C182" s="1" t="s">
        <v>33</v>
      </c>
      <c r="D182" s="12">
        <v>43693</v>
      </c>
      <c r="E182" s="3">
        <v>7</v>
      </c>
      <c r="F182" s="3">
        <v>54</v>
      </c>
      <c r="G182" s="3">
        <v>228</v>
      </c>
      <c r="H182" s="3">
        <v>1028.1000000000001</v>
      </c>
      <c r="I182" s="8">
        <v>7</v>
      </c>
      <c r="J182" s="31">
        <v>810.57</v>
      </c>
      <c r="K182" s="8">
        <v>3.32</v>
      </c>
      <c r="L182" s="1">
        <v>4.93</v>
      </c>
      <c r="M182" s="1">
        <v>8.2799999999999994</v>
      </c>
      <c r="N182" s="8">
        <v>16</v>
      </c>
      <c r="O182" s="8">
        <v>0</v>
      </c>
      <c r="P182" s="1">
        <v>0</v>
      </c>
      <c r="Q182" s="3">
        <v>0</v>
      </c>
      <c r="R182" s="1">
        <v>0</v>
      </c>
      <c r="S182" s="5">
        <v>0</v>
      </c>
      <c r="X182" s="37"/>
      <c r="Y182" s="37"/>
      <c r="Z182" s="37"/>
      <c r="AA182" s="37"/>
      <c r="AB182" s="37"/>
      <c r="AC182" s="37"/>
    </row>
    <row r="183" spans="1:29" x14ac:dyDescent="0.25">
      <c r="A183" s="1">
        <v>9010</v>
      </c>
      <c r="B183" s="1" t="s">
        <v>23</v>
      </c>
      <c r="C183" s="1" t="s">
        <v>34</v>
      </c>
      <c r="D183" s="12">
        <v>43693</v>
      </c>
      <c r="E183" s="3">
        <v>7</v>
      </c>
      <c r="F183" s="3">
        <v>54</v>
      </c>
      <c r="G183" s="3">
        <v>228</v>
      </c>
      <c r="H183" s="3">
        <v>1028.1000000000001</v>
      </c>
      <c r="I183" s="8">
        <v>9</v>
      </c>
      <c r="J183" s="31">
        <v>985.77</v>
      </c>
      <c r="K183" s="8"/>
      <c r="L183" s="1"/>
      <c r="M183" s="8">
        <v>8.9699999999999989</v>
      </c>
      <c r="N183" s="8">
        <v>28</v>
      </c>
      <c r="O183" s="8">
        <v>0</v>
      </c>
      <c r="P183" s="1">
        <v>0</v>
      </c>
      <c r="Q183" s="3">
        <v>0</v>
      </c>
      <c r="R183" s="1">
        <v>0</v>
      </c>
      <c r="S183" s="5">
        <v>0</v>
      </c>
      <c r="X183" s="37"/>
      <c r="Y183" s="37"/>
      <c r="Z183" s="37"/>
      <c r="AA183" s="37"/>
      <c r="AB183" s="37"/>
      <c r="AC183" s="37"/>
    </row>
    <row r="184" spans="1:29" x14ac:dyDescent="0.25">
      <c r="A184" s="1">
        <v>9010</v>
      </c>
      <c r="B184" s="1" t="s">
        <v>23</v>
      </c>
      <c r="C184" s="1" t="s">
        <v>35</v>
      </c>
      <c r="D184" s="12">
        <v>43693</v>
      </c>
      <c r="E184" s="3">
        <v>7</v>
      </c>
      <c r="F184" s="3">
        <v>54</v>
      </c>
      <c r="G184" s="3">
        <v>228</v>
      </c>
      <c r="H184" s="3">
        <v>1028.1000000000001</v>
      </c>
      <c r="I184" s="8">
        <v>7</v>
      </c>
      <c r="J184" s="31">
        <v>762.03</v>
      </c>
      <c r="K184" s="8">
        <v>3.02</v>
      </c>
      <c r="L184" s="1">
        <v>4.2699999999999996</v>
      </c>
      <c r="M184" s="25">
        <v>7.23</v>
      </c>
      <c r="N184" s="8">
        <v>12</v>
      </c>
      <c r="O184" s="8">
        <v>0</v>
      </c>
      <c r="P184" s="1">
        <v>0</v>
      </c>
      <c r="Q184" s="3">
        <v>0</v>
      </c>
      <c r="R184" s="1">
        <v>0</v>
      </c>
      <c r="S184" s="5">
        <v>0</v>
      </c>
      <c r="X184" s="37"/>
      <c r="Y184" s="37"/>
      <c r="Z184" s="37"/>
      <c r="AA184" s="37"/>
      <c r="AB184" s="37"/>
      <c r="AC184" s="37"/>
    </row>
    <row r="185" spans="1:29" x14ac:dyDescent="0.25">
      <c r="A185" s="1">
        <v>9002</v>
      </c>
      <c r="B185" s="1" t="s">
        <v>28</v>
      </c>
      <c r="C185" s="1" t="s">
        <v>31</v>
      </c>
      <c r="D185" s="12">
        <v>43693</v>
      </c>
      <c r="E185" s="3">
        <v>7</v>
      </c>
      <c r="F185" s="3">
        <v>54</v>
      </c>
      <c r="G185" s="3">
        <v>228</v>
      </c>
      <c r="H185" s="3">
        <v>1028.1000000000001</v>
      </c>
      <c r="I185" s="8">
        <v>9</v>
      </c>
      <c r="J185" s="31">
        <v>1432.22</v>
      </c>
      <c r="K185" s="8">
        <v>5.37</v>
      </c>
      <c r="L185" s="1">
        <v>10.19</v>
      </c>
      <c r="M185" s="1">
        <v>15.53</v>
      </c>
      <c r="N185" s="8">
        <v>21</v>
      </c>
      <c r="O185" s="8">
        <v>0</v>
      </c>
      <c r="P185" s="1">
        <v>0</v>
      </c>
      <c r="Q185" s="3">
        <v>0</v>
      </c>
      <c r="R185" s="1">
        <v>0</v>
      </c>
      <c r="S185" s="5">
        <v>0</v>
      </c>
      <c r="T185" s="6">
        <f>AVERAGE(M185:M199)</f>
        <v>13.314285714285713</v>
      </c>
      <c r="U185" s="33">
        <f>STDEV(M185:M199)</f>
        <v>3.8935700728364866</v>
      </c>
      <c r="V185" s="33">
        <f t="shared" ref="V185" si="87">T185+1.5*U185</f>
        <v>19.154640823540444</v>
      </c>
      <c r="W185" s="33">
        <f t="shared" ref="W185" si="88">T185-1.5*U185</f>
        <v>7.4739306050309828</v>
      </c>
      <c r="X185" s="37"/>
      <c r="Y185" s="37"/>
      <c r="Z185" s="37"/>
      <c r="AA185" s="37"/>
      <c r="AB185" s="37"/>
      <c r="AC185" s="37"/>
    </row>
    <row r="186" spans="1:29" x14ac:dyDescent="0.25">
      <c r="A186" s="1">
        <v>9002</v>
      </c>
      <c r="B186" s="1" t="s">
        <v>28</v>
      </c>
      <c r="C186" s="1" t="s">
        <v>32</v>
      </c>
      <c r="D186" s="12">
        <v>43693</v>
      </c>
      <c r="E186" s="3">
        <v>7</v>
      </c>
      <c r="F186" s="3">
        <v>54</v>
      </c>
      <c r="G186" s="3">
        <v>228</v>
      </c>
      <c r="H186" s="3">
        <v>1028.1000000000001</v>
      </c>
      <c r="I186" s="8">
        <v>12</v>
      </c>
      <c r="J186" s="31">
        <v>1936.68</v>
      </c>
      <c r="K186" s="8">
        <v>7.46</v>
      </c>
      <c r="L186" s="1">
        <v>11.25</v>
      </c>
      <c r="M186" s="1">
        <v>18.73</v>
      </c>
      <c r="N186" s="8">
        <v>23</v>
      </c>
      <c r="O186" s="8">
        <v>0</v>
      </c>
      <c r="P186" s="1">
        <v>0</v>
      </c>
      <c r="Q186" s="3">
        <v>0</v>
      </c>
      <c r="R186" s="1">
        <v>0</v>
      </c>
      <c r="S186" s="5">
        <v>0</v>
      </c>
      <c r="T186" s="7"/>
      <c r="U186" s="34"/>
      <c r="V186" s="34"/>
      <c r="W186" s="34"/>
      <c r="X186" s="37"/>
      <c r="Y186" s="37"/>
      <c r="Z186" s="37"/>
      <c r="AA186" s="37"/>
      <c r="AB186" s="37"/>
      <c r="AC186" s="37"/>
    </row>
    <row r="187" spans="1:29" x14ac:dyDescent="0.25">
      <c r="A187" s="1">
        <v>9002</v>
      </c>
      <c r="B187" s="1" t="s">
        <v>28</v>
      </c>
      <c r="C187" s="1" t="s">
        <v>33</v>
      </c>
      <c r="D187" s="12">
        <v>43693</v>
      </c>
      <c r="E187" s="3">
        <v>7</v>
      </c>
      <c r="F187" s="3">
        <v>54</v>
      </c>
      <c r="G187" s="3">
        <v>228</v>
      </c>
      <c r="H187" s="3">
        <v>1028.1000000000001</v>
      </c>
      <c r="I187" s="8">
        <v>9</v>
      </c>
      <c r="J187" s="31">
        <v>1418.9</v>
      </c>
      <c r="K187" s="8">
        <v>5.26</v>
      </c>
      <c r="L187" s="1">
        <v>7.47</v>
      </c>
      <c r="M187" s="1">
        <v>12.72</v>
      </c>
      <c r="N187" s="8">
        <v>18</v>
      </c>
      <c r="O187" s="8">
        <v>0</v>
      </c>
      <c r="P187" s="1">
        <v>0</v>
      </c>
      <c r="Q187" s="3">
        <v>0</v>
      </c>
      <c r="R187" s="1">
        <v>0</v>
      </c>
      <c r="S187" s="5">
        <v>0</v>
      </c>
      <c r="T187" s="7"/>
      <c r="U187" s="34"/>
      <c r="V187" s="34"/>
      <c r="W187" s="34"/>
      <c r="X187" s="37"/>
      <c r="Y187" s="37"/>
      <c r="Z187" s="37"/>
      <c r="AA187" s="37"/>
      <c r="AB187" s="37"/>
      <c r="AC187" s="37"/>
    </row>
    <row r="188" spans="1:29" x14ac:dyDescent="0.25">
      <c r="A188" s="1">
        <v>9002</v>
      </c>
      <c r="B188" s="1" t="s">
        <v>28</v>
      </c>
      <c r="C188" s="1" t="s">
        <v>34</v>
      </c>
      <c r="D188" s="12">
        <v>43693</v>
      </c>
      <c r="E188" s="3">
        <v>7</v>
      </c>
      <c r="F188" s="3">
        <v>54</v>
      </c>
      <c r="G188" s="3">
        <v>228</v>
      </c>
      <c r="H188" s="3">
        <v>1028.1000000000001</v>
      </c>
      <c r="I188" s="8">
        <v>9</v>
      </c>
      <c r="J188" s="31">
        <v>1419.5</v>
      </c>
      <c r="K188" s="8"/>
      <c r="L188" s="1"/>
      <c r="M188" s="8">
        <v>10.579999999999998</v>
      </c>
      <c r="N188" s="8">
        <v>16</v>
      </c>
      <c r="O188" s="8">
        <v>0</v>
      </c>
      <c r="P188" s="1">
        <v>0</v>
      </c>
      <c r="Q188" s="3">
        <v>0</v>
      </c>
      <c r="R188" s="1">
        <v>0</v>
      </c>
      <c r="S188" s="5">
        <v>0</v>
      </c>
      <c r="T188" s="6"/>
      <c r="U188" s="33"/>
      <c r="V188" s="33"/>
      <c r="W188" s="33"/>
      <c r="X188" s="37"/>
      <c r="Y188" s="37"/>
      <c r="Z188" s="37"/>
      <c r="AA188" s="37"/>
      <c r="AB188" s="37"/>
      <c r="AC188" s="37"/>
    </row>
    <row r="189" spans="1:29" x14ac:dyDescent="0.25">
      <c r="A189" s="1">
        <v>9002</v>
      </c>
      <c r="B189" s="1" t="s">
        <v>28</v>
      </c>
      <c r="C189" s="1" t="s">
        <v>35</v>
      </c>
      <c r="D189" s="12">
        <v>43693</v>
      </c>
      <c r="E189" s="3">
        <v>7</v>
      </c>
      <c r="F189" s="3">
        <v>54</v>
      </c>
      <c r="G189" s="3">
        <v>228</v>
      </c>
      <c r="H189" s="3">
        <v>1028.1000000000001</v>
      </c>
      <c r="I189" s="8">
        <v>10</v>
      </c>
      <c r="J189" s="31">
        <v>1919.06</v>
      </c>
      <c r="K189" s="8">
        <v>8.14</v>
      </c>
      <c r="L189" s="1">
        <v>11.76</v>
      </c>
      <c r="M189" s="25">
        <v>19.91</v>
      </c>
      <c r="N189" s="8">
        <v>27</v>
      </c>
      <c r="O189" s="8">
        <v>0</v>
      </c>
      <c r="P189" s="1">
        <v>0</v>
      </c>
      <c r="Q189" s="3">
        <v>0</v>
      </c>
      <c r="R189" s="1">
        <v>0</v>
      </c>
      <c r="S189" s="5">
        <v>0</v>
      </c>
      <c r="T189" s="7"/>
      <c r="U189" s="34"/>
      <c r="V189" s="34"/>
      <c r="W189" s="34"/>
      <c r="X189" s="37"/>
      <c r="Y189" s="37"/>
      <c r="Z189" s="37"/>
      <c r="AA189" s="37"/>
      <c r="AB189" s="37"/>
      <c r="AC189" s="37"/>
    </row>
    <row r="190" spans="1:29" x14ac:dyDescent="0.25">
      <c r="A190" s="1">
        <v>9007</v>
      </c>
      <c r="B190" s="1" t="s">
        <v>28</v>
      </c>
      <c r="C190" s="1" t="s">
        <v>31</v>
      </c>
      <c r="D190" s="12">
        <v>43693</v>
      </c>
      <c r="E190" s="3">
        <v>7</v>
      </c>
      <c r="F190" s="3">
        <v>54</v>
      </c>
      <c r="G190" s="3">
        <v>228</v>
      </c>
      <c r="H190" s="3">
        <v>1028.1000000000001</v>
      </c>
      <c r="I190" s="8">
        <v>8</v>
      </c>
      <c r="J190" s="31">
        <v>1152.79</v>
      </c>
      <c r="K190" s="8">
        <v>4.18</v>
      </c>
      <c r="L190" s="1">
        <v>8.2100000000000009</v>
      </c>
      <c r="M190" s="1">
        <v>12.36</v>
      </c>
      <c r="N190" s="8">
        <v>16</v>
      </c>
      <c r="O190" s="8">
        <v>0</v>
      </c>
      <c r="P190" s="1">
        <v>0</v>
      </c>
      <c r="Q190" s="3">
        <v>0</v>
      </c>
      <c r="R190" s="1">
        <v>0</v>
      </c>
      <c r="S190" s="5">
        <v>0</v>
      </c>
      <c r="T190" s="7"/>
      <c r="U190" s="34"/>
      <c r="V190" s="34"/>
      <c r="W190" s="34"/>
      <c r="X190" s="37"/>
      <c r="Y190" s="37"/>
      <c r="Z190" s="37"/>
      <c r="AA190" s="37"/>
      <c r="AB190" s="37"/>
      <c r="AC190" s="37"/>
    </row>
    <row r="191" spans="1:29" x14ac:dyDescent="0.25">
      <c r="A191" s="1">
        <v>9007</v>
      </c>
      <c r="B191" s="1" t="s">
        <v>28</v>
      </c>
      <c r="C191" s="1" t="s">
        <v>32</v>
      </c>
      <c r="D191" s="12">
        <v>43693</v>
      </c>
      <c r="E191" s="3">
        <v>7</v>
      </c>
      <c r="F191" s="3">
        <v>54</v>
      </c>
      <c r="G191" s="3">
        <v>228</v>
      </c>
      <c r="H191" s="3">
        <v>1028.1000000000001</v>
      </c>
      <c r="I191" s="8">
        <v>7</v>
      </c>
      <c r="J191" s="31">
        <v>1011.7</v>
      </c>
      <c r="K191" s="8"/>
      <c r="L191" s="1"/>
      <c r="M191" s="8">
        <v>11.690000000000001</v>
      </c>
      <c r="N191" s="8">
        <v>16</v>
      </c>
      <c r="O191" s="8">
        <v>0</v>
      </c>
      <c r="P191" s="1">
        <v>0</v>
      </c>
      <c r="Q191" s="3">
        <v>0</v>
      </c>
      <c r="R191" s="1">
        <v>0</v>
      </c>
      <c r="S191" s="5">
        <v>0</v>
      </c>
      <c r="X191" s="37"/>
      <c r="Y191" s="37"/>
      <c r="Z191" s="37"/>
      <c r="AA191" s="37"/>
      <c r="AB191" s="37"/>
      <c r="AC191" s="37"/>
    </row>
    <row r="192" spans="1:29" x14ac:dyDescent="0.25">
      <c r="A192" s="1">
        <v>9007</v>
      </c>
      <c r="B192" s="1" t="s">
        <v>28</v>
      </c>
      <c r="C192" s="1" t="s">
        <v>33</v>
      </c>
      <c r="D192" s="12">
        <v>43693</v>
      </c>
      <c r="E192" s="3">
        <v>7</v>
      </c>
      <c r="F192" s="3">
        <v>54</v>
      </c>
      <c r="G192" s="3">
        <v>228</v>
      </c>
      <c r="H192" s="3">
        <v>1028.1000000000001</v>
      </c>
      <c r="I192" s="8">
        <v>8</v>
      </c>
      <c r="J192" s="31">
        <v>1014.33</v>
      </c>
      <c r="K192" s="8">
        <v>4.75</v>
      </c>
      <c r="L192" s="1">
        <v>7.49</v>
      </c>
      <c r="M192" s="1">
        <v>12.34</v>
      </c>
      <c r="N192" s="8">
        <v>10</v>
      </c>
      <c r="O192" s="8">
        <v>1</v>
      </c>
      <c r="P192" s="1">
        <v>0</v>
      </c>
      <c r="Q192" s="3">
        <v>0</v>
      </c>
      <c r="R192" s="1">
        <v>0</v>
      </c>
      <c r="S192" s="5">
        <v>0</v>
      </c>
      <c r="X192" s="37"/>
      <c r="Y192" s="37"/>
      <c r="Z192" s="37"/>
      <c r="AA192" s="37"/>
      <c r="AB192" s="37"/>
      <c r="AC192" s="37"/>
    </row>
    <row r="193" spans="1:29" x14ac:dyDescent="0.25">
      <c r="A193" s="1">
        <v>9007</v>
      </c>
      <c r="B193" s="1" t="s">
        <v>28</v>
      </c>
      <c r="C193" s="1" t="s">
        <v>34</v>
      </c>
      <c r="D193" s="12">
        <v>43693</v>
      </c>
      <c r="E193" s="3">
        <v>7</v>
      </c>
      <c r="F193" s="3">
        <v>54</v>
      </c>
      <c r="G193" s="3">
        <v>228</v>
      </c>
      <c r="H193" s="3">
        <v>1028.1000000000001</v>
      </c>
      <c r="I193" s="8">
        <v>9</v>
      </c>
      <c r="J193" s="31">
        <v>1266.26</v>
      </c>
      <c r="K193" s="8"/>
      <c r="L193" s="1"/>
      <c r="M193" s="8">
        <v>12.179999999999996</v>
      </c>
      <c r="N193" s="8">
        <v>18</v>
      </c>
      <c r="O193" s="8">
        <v>0</v>
      </c>
      <c r="P193" s="1">
        <v>0</v>
      </c>
      <c r="Q193" s="3">
        <v>0</v>
      </c>
      <c r="R193" s="1">
        <v>0</v>
      </c>
      <c r="S193" s="5">
        <v>0</v>
      </c>
      <c r="X193" s="37"/>
      <c r="Y193" s="37"/>
      <c r="Z193" s="37"/>
      <c r="AA193" s="37"/>
      <c r="AB193" s="37"/>
      <c r="AC193" s="37"/>
    </row>
    <row r="194" spans="1:29" x14ac:dyDescent="0.25">
      <c r="A194" s="1">
        <v>9007</v>
      </c>
      <c r="B194" s="1" t="s">
        <v>28</v>
      </c>
      <c r="C194" s="1" t="s">
        <v>35</v>
      </c>
      <c r="D194" s="12">
        <v>43693</v>
      </c>
      <c r="E194" s="3">
        <v>7</v>
      </c>
      <c r="F194" s="3">
        <v>54</v>
      </c>
      <c r="G194" s="3">
        <v>228</v>
      </c>
      <c r="H194" s="3">
        <v>1028.1000000000001</v>
      </c>
      <c r="I194" s="8">
        <v>8</v>
      </c>
      <c r="J194" s="31">
        <v>1300.32</v>
      </c>
      <c r="K194" s="8">
        <v>6.52</v>
      </c>
      <c r="L194" s="1">
        <v>11.05</v>
      </c>
      <c r="M194" s="1">
        <v>17.600000000000001</v>
      </c>
      <c r="N194" s="8">
        <v>22</v>
      </c>
      <c r="O194" s="8">
        <v>0</v>
      </c>
      <c r="P194" s="1">
        <v>0</v>
      </c>
      <c r="Q194" s="3">
        <v>0</v>
      </c>
      <c r="R194" s="1">
        <v>0</v>
      </c>
      <c r="S194" s="5">
        <v>0</v>
      </c>
      <c r="X194" s="37"/>
      <c r="Y194" s="37"/>
      <c r="Z194" s="37"/>
      <c r="AA194" s="37"/>
      <c r="AB194" s="37"/>
      <c r="AC194" s="37"/>
    </row>
    <row r="195" spans="1:29" x14ac:dyDescent="0.25">
      <c r="A195" s="1">
        <v>9012</v>
      </c>
      <c r="B195" s="1" t="s">
        <v>28</v>
      </c>
      <c r="C195" s="1" t="s">
        <v>31</v>
      </c>
      <c r="D195" s="12">
        <v>43693</v>
      </c>
      <c r="E195" s="3">
        <v>7</v>
      </c>
      <c r="F195" s="3">
        <v>54</v>
      </c>
      <c r="G195" s="3">
        <v>228</v>
      </c>
      <c r="H195" s="3">
        <v>1028.1000000000001</v>
      </c>
      <c r="I195" s="8">
        <v>8</v>
      </c>
      <c r="J195" s="31">
        <v>1064</v>
      </c>
      <c r="K195" s="8"/>
      <c r="L195" s="1"/>
      <c r="M195" s="8">
        <v>9.11</v>
      </c>
      <c r="N195" s="8">
        <v>20</v>
      </c>
      <c r="O195" s="8">
        <v>0</v>
      </c>
      <c r="P195" s="1">
        <v>0</v>
      </c>
      <c r="Q195" s="3">
        <v>0</v>
      </c>
      <c r="R195" s="1">
        <v>0</v>
      </c>
      <c r="S195" s="5">
        <v>0</v>
      </c>
      <c r="X195" s="37"/>
      <c r="Y195" s="37"/>
      <c r="Z195" s="37"/>
      <c r="AA195" s="37"/>
      <c r="AB195" s="37"/>
      <c r="AC195" s="37"/>
    </row>
    <row r="196" spans="1:29" x14ac:dyDescent="0.25">
      <c r="A196" s="1">
        <v>9012</v>
      </c>
      <c r="B196" s="1" t="s">
        <v>28</v>
      </c>
      <c r="C196" s="1" t="s">
        <v>32</v>
      </c>
      <c r="D196" s="12">
        <v>43693</v>
      </c>
      <c r="E196" s="3">
        <v>7</v>
      </c>
      <c r="F196" s="3">
        <v>54</v>
      </c>
      <c r="G196" s="3">
        <v>228</v>
      </c>
      <c r="H196" s="3">
        <v>1028.1000000000001</v>
      </c>
      <c r="I196" s="8">
        <v>8</v>
      </c>
      <c r="J196" s="31">
        <v>1186.25</v>
      </c>
      <c r="K196" s="8"/>
      <c r="L196" s="1"/>
      <c r="M196" s="8">
        <v>9.98</v>
      </c>
      <c r="N196" s="8">
        <v>17</v>
      </c>
      <c r="O196" s="8">
        <v>0</v>
      </c>
      <c r="P196" s="1">
        <v>0</v>
      </c>
      <c r="Q196" s="3">
        <v>0</v>
      </c>
      <c r="R196" s="1">
        <v>0</v>
      </c>
      <c r="S196" s="5">
        <v>0</v>
      </c>
      <c r="X196" s="37"/>
      <c r="Y196" s="37"/>
      <c r="Z196" s="37"/>
      <c r="AA196" s="37"/>
      <c r="AB196" s="37"/>
      <c r="AC196" s="37"/>
    </row>
    <row r="197" spans="1:29" x14ac:dyDescent="0.25">
      <c r="A197" s="1">
        <v>9012</v>
      </c>
      <c r="B197" s="1" t="s">
        <v>28</v>
      </c>
      <c r="C197" s="1" t="s">
        <v>33</v>
      </c>
      <c r="D197" s="12">
        <v>43693</v>
      </c>
      <c r="E197" s="3">
        <v>7</v>
      </c>
      <c r="F197" s="3">
        <v>54</v>
      </c>
      <c r="G197" s="3">
        <v>228</v>
      </c>
      <c r="H197" s="3">
        <v>1028.1000000000001</v>
      </c>
      <c r="I197" s="8">
        <v>10</v>
      </c>
      <c r="J197" s="31">
        <v>790.2</v>
      </c>
      <c r="K197" s="8"/>
      <c r="L197" s="1"/>
      <c r="M197" s="23">
        <v>6.629999999999999</v>
      </c>
      <c r="N197" s="8">
        <v>13</v>
      </c>
      <c r="O197" s="8">
        <v>0</v>
      </c>
      <c r="P197" s="1">
        <v>0</v>
      </c>
      <c r="Q197" s="3">
        <v>0</v>
      </c>
      <c r="R197" s="1">
        <v>0</v>
      </c>
      <c r="S197" s="5">
        <v>0</v>
      </c>
      <c r="X197" s="37"/>
      <c r="Y197" s="37"/>
      <c r="Z197" s="37"/>
      <c r="AA197" s="37"/>
      <c r="AB197" s="37"/>
      <c r="AC197" s="37"/>
    </row>
    <row r="198" spans="1:29" x14ac:dyDescent="0.25">
      <c r="A198" s="1">
        <v>9012</v>
      </c>
      <c r="B198" s="1" t="s">
        <v>28</v>
      </c>
      <c r="C198" s="1" t="s">
        <v>34</v>
      </c>
      <c r="D198" s="12">
        <v>43693</v>
      </c>
      <c r="E198" s="3">
        <v>7</v>
      </c>
      <c r="F198" s="3">
        <v>54</v>
      </c>
      <c r="G198" s="3">
        <v>228</v>
      </c>
      <c r="H198" s="3">
        <v>1028.1000000000001</v>
      </c>
      <c r="I198" s="8">
        <v>9</v>
      </c>
      <c r="J198" s="31">
        <v>1521.83</v>
      </c>
      <c r="K198" s="8">
        <v>10.050000000000001</v>
      </c>
      <c r="L198" s="1">
        <v>6.95</v>
      </c>
      <c r="M198" s="1">
        <v>17.04</v>
      </c>
      <c r="N198" s="8">
        <v>15</v>
      </c>
      <c r="O198" s="8">
        <v>0</v>
      </c>
      <c r="P198" s="1">
        <v>0</v>
      </c>
      <c r="Q198" s="3">
        <v>0</v>
      </c>
      <c r="R198" s="1">
        <v>0</v>
      </c>
      <c r="S198" s="5">
        <v>0</v>
      </c>
      <c r="X198" s="37"/>
      <c r="Y198" s="37"/>
      <c r="Z198" s="37"/>
      <c r="AA198" s="37"/>
      <c r="AB198" s="37"/>
      <c r="AC198" s="37"/>
    </row>
    <row r="199" spans="1:29" x14ac:dyDescent="0.25">
      <c r="A199" s="1">
        <v>9012</v>
      </c>
      <c r="B199" s="1" t="s">
        <v>28</v>
      </c>
      <c r="C199" s="1" t="s">
        <v>35</v>
      </c>
      <c r="D199" s="12">
        <v>43693</v>
      </c>
      <c r="E199" s="3">
        <v>7</v>
      </c>
      <c r="F199" s="3">
        <v>54</v>
      </c>
      <c r="G199" s="3">
        <v>228</v>
      </c>
      <c r="H199" s="3">
        <v>1028.1000000000001</v>
      </c>
      <c r="I199" s="13"/>
      <c r="J199" s="31"/>
      <c r="K199" s="8"/>
      <c r="L199" s="1"/>
      <c r="M199" s="1"/>
      <c r="N199" s="8"/>
      <c r="O199" s="8"/>
      <c r="P199" s="1"/>
      <c r="Q199" s="3"/>
      <c r="R199" s="1"/>
      <c r="S199" s="5"/>
      <c r="X199" s="37"/>
      <c r="Y199" s="37"/>
      <c r="Z199" s="37"/>
      <c r="AA199" s="37"/>
      <c r="AB199" s="37"/>
      <c r="AC199" s="37"/>
    </row>
    <row r="200" spans="1:29" x14ac:dyDescent="0.25">
      <c r="A200" s="1">
        <v>9003</v>
      </c>
      <c r="B200" s="1" t="s">
        <v>29</v>
      </c>
      <c r="C200" s="1" t="s">
        <v>31</v>
      </c>
      <c r="D200" s="12">
        <v>43693</v>
      </c>
      <c r="E200" s="3">
        <v>7</v>
      </c>
      <c r="F200" s="3">
        <v>54</v>
      </c>
      <c r="G200" s="3">
        <v>228</v>
      </c>
      <c r="H200" s="3">
        <v>1028.1000000000001</v>
      </c>
      <c r="I200" s="8">
        <v>8</v>
      </c>
      <c r="J200" s="31">
        <v>1230.3399999999999</v>
      </c>
      <c r="K200" s="8"/>
      <c r="L200" s="1"/>
      <c r="M200" s="8">
        <v>13.349999999999998</v>
      </c>
      <c r="N200" s="8">
        <v>24</v>
      </c>
      <c r="O200" s="8">
        <v>0</v>
      </c>
      <c r="P200" s="1">
        <v>0</v>
      </c>
      <c r="Q200" s="3">
        <v>0</v>
      </c>
      <c r="R200" s="1">
        <v>0</v>
      </c>
      <c r="S200" s="5">
        <v>0</v>
      </c>
      <c r="T200" s="6">
        <f t="shared" ref="T200" si="89">AVERAGE(M200:M214)</f>
        <v>11.534666666666665</v>
      </c>
      <c r="U200" s="33">
        <f t="shared" ref="U200" si="90">STDEV(M200:M214)</f>
        <v>3.9072805059761153</v>
      </c>
      <c r="V200" s="33">
        <f t="shared" ref="V200" si="91">T200+1.5*U200</f>
        <v>17.395587425630836</v>
      </c>
      <c r="W200" s="33">
        <f t="shared" ref="W200" si="92">T200-1.5*U200</f>
        <v>5.6737459077024912</v>
      </c>
      <c r="X200" s="37"/>
      <c r="Y200" s="37"/>
      <c r="Z200" s="37"/>
      <c r="AA200" s="37"/>
      <c r="AB200" s="37"/>
      <c r="AC200" s="37"/>
    </row>
    <row r="201" spans="1:29" x14ac:dyDescent="0.25">
      <c r="A201" s="1">
        <v>9003</v>
      </c>
      <c r="B201" s="1" t="s">
        <v>29</v>
      </c>
      <c r="C201" s="1" t="s">
        <v>32</v>
      </c>
      <c r="D201" s="12">
        <v>43693</v>
      </c>
      <c r="E201" s="3">
        <v>7</v>
      </c>
      <c r="F201" s="3">
        <v>54</v>
      </c>
      <c r="G201" s="3">
        <v>228</v>
      </c>
      <c r="H201" s="3">
        <v>1028.1000000000001</v>
      </c>
      <c r="I201" s="8">
        <v>7</v>
      </c>
      <c r="J201" s="31">
        <v>1033.79</v>
      </c>
      <c r="K201" s="8">
        <v>6.31</v>
      </c>
      <c r="L201" s="1">
        <v>10.25</v>
      </c>
      <c r="M201" s="1">
        <v>14.15</v>
      </c>
      <c r="N201" s="8">
        <v>19</v>
      </c>
      <c r="O201" s="8">
        <v>0</v>
      </c>
      <c r="P201" s="1">
        <v>0</v>
      </c>
      <c r="Q201" s="3">
        <v>0</v>
      </c>
      <c r="R201" s="1">
        <v>0</v>
      </c>
      <c r="S201" s="5">
        <v>0</v>
      </c>
      <c r="T201" s="7"/>
      <c r="U201" s="34"/>
      <c r="V201" s="34"/>
      <c r="W201" s="34"/>
      <c r="X201" s="37"/>
      <c r="Y201" s="37"/>
      <c r="Z201" s="37"/>
      <c r="AA201" s="37"/>
      <c r="AB201" s="37"/>
      <c r="AC201" s="37"/>
    </row>
    <row r="202" spans="1:29" x14ac:dyDescent="0.25">
      <c r="A202" s="1">
        <v>9003</v>
      </c>
      <c r="B202" s="1" t="s">
        <v>29</v>
      </c>
      <c r="C202" s="1" t="s">
        <v>33</v>
      </c>
      <c r="D202" s="12">
        <v>43693</v>
      </c>
      <c r="E202" s="3">
        <v>7</v>
      </c>
      <c r="F202" s="3">
        <v>54</v>
      </c>
      <c r="G202" s="3">
        <v>228</v>
      </c>
      <c r="H202" s="3">
        <v>1028.1000000000001</v>
      </c>
      <c r="I202" s="8">
        <v>7</v>
      </c>
      <c r="J202" s="31">
        <v>1188.3499999999999</v>
      </c>
      <c r="K202" s="8"/>
      <c r="L202" s="1"/>
      <c r="M202" s="8">
        <v>9.9499999999999993</v>
      </c>
      <c r="N202" s="8">
        <v>17</v>
      </c>
      <c r="O202" s="8">
        <v>2</v>
      </c>
      <c r="P202" s="1">
        <v>0</v>
      </c>
      <c r="Q202" s="3">
        <v>0</v>
      </c>
      <c r="R202" s="1">
        <v>0</v>
      </c>
      <c r="S202" s="5">
        <v>0</v>
      </c>
      <c r="T202" s="7"/>
      <c r="U202" s="34"/>
      <c r="V202" s="34"/>
      <c r="W202" s="34"/>
      <c r="X202" s="37"/>
      <c r="Y202" s="37"/>
      <c r="Z202" s="37"/>
      <c r="AA202" s="37"/>
      <c r="AB202" s="37"/>
      <c r="AC202" s="37"/>
    </row>
    <row r="203" spans="1:29" x14ac:dyDescent="0.25">
      <c r="A203" s="1">
        <v>9003</v>
      </c>
      <c r="B203" s="1" t="s">
        <v>29</v>
      </c>
      <c r="C203" s="1" t="s">
        <v>34</v>
      </c>
      <c r="D203" s="12">
        <v>43693</v>
      </c>
      <c r="E203" s="3">
        <v>7</v>
      </c>
      <c r="F203" s="3">
        <v>54</v>
      </c>
      <c r="G203" s="3">
        <v>228</v>
      </c>
      <c r="H203" s="3">
        <v>1028.1000000000001</v>
      </c>
      <c r="I203" s="8">
        <v>6</v>
      </c>
      <c r="J203" s="31">
        <v>947.96</v>
      </c>
      <c r="K203" s="8">
        <v>3.92</v>
      </c>
      <c r="L203" s="1">
        <v>7.31</v>
      </c>
      <c r="M203" s="1">
        <v>11.25</v>
      </c>
      <c r="N203" s="8">
        <v>18</v>
      </c>
      <c r="O203" s="8">
        <v>0</v>
      </c>
      <c r="P203" s="1">
        <v>0</v>
      </c>
      <c r="Q203" s="3">
        <v>0</v>
      </c>
      <c r="R203" s="1">
        <v>0</v>
      </c>
      <c r="S203" s="5">
        <v>0</v>
      </c>
      <c r="T203" s="6"/>
      <c r="U203" s="33"/>
      <c r="V203" s="33"/>
      <c r="W203" s="33"/>
      <c r="X203" s="37"/>
      <c r="Y203" s="37"/>
      <c r="Z203" s="37"/>
      <c r="AA203" s="37"/>
      <c r="AB203" s="37"/>
      <c r="AC203" s="37"/>
    </row>
    <row r="204" spans="1:29" x14ac:dyDescent="0.25">
      <c r="A204" s="1">
        <v>9003</v>
      </c>
      <c r="B204" s="1" t="s">
        <v>29</v>
      </c>
      <c r="C204" s="1" t="s">
        <v>35</v>
      </c>
      <c r="D204" s="12">
        <v>43693</v>
      </c>
      <c r="E204" s="3">
        <v>7</v>
      </c>
      <c r="F204" s="3">
        <v>54</v>
      </c>
      <c r="G204" s="3">
        <v>228</v>
      </c>
      <c r="H204" s="3">
        <v>1028.1000000000001</v>
      </c>
      <c r="I204" s="8">
        <v>8</v>
      </c>
      <c r="J204" s="31">
        <v>1303.93</v>
      </c>
      <c r="K204" s="8"/>
      <c r="L204" s="1"/>
      <c r="M204" s="8">
        <v>12.55</v>
      </c>
      <c r="N204" s="8">
        <v>16</v>
      </c>
      <c r="O204" s="8">
        <v>0</v>
      </c>
      <c r="P204" s="1">
        <v>0</v>
      </c>
      <c r="Q204" s="3">
        <v>0</v>
      </c>
      <c r="R204" s="1">
        <v>0</v>
      </c>
      <c r="S204" s="5">
        <v>0</v>
      </c>
      <c r="T204" s="7"/>
      <c r="U204" s="34"/>
      <c r="V204" s="34"/>
      <c r="W204" s="34"/>
      <c r="X204" s="37"/>
      <c r="Y204" s="37"/>
      <c r="Z204" s="37"/>
      <c r="AA204" s="37"/>
      <c r="AB204" s="37"/>
      <c r="AC204" s="37"/>
    </row>
    <row r="205" spans="1:29" x14ac:dyDescent="0.25">
      <c r="A205" s="1">
        <v>9006</v>
      </c>
      <c r="B205" s="1" t="s">
        <v>29</v>
      </c>
      <c r="C205" s="1" t="s">
        <v>31</v>
      </c>
      <c r="D205" s="12">
        <v>43693</v>
      </c>
      <c r="E205" s="3">
        <v>7</v>
      </c>
      <c r="F205" s="3">
        <v>54</v>
      </c>
      <c r="G205" s="3">
        <v>228</v>
      </c>
      <c r="H205" s="3">
        <v>1028.1000000000001</v>
      </c>
      <c r="I205" s="8">
        <v>7</v>
      </c>
      <c r="J205" s="31">
        <v>937.79</v>
      </c>
      <c r="K205" s="8">
        <v>4.5999999999999996</v>
      </c>
      <c r="L205" s="1">
        <v>4.8099999999999996</v>
      </c>
      <c r="M205" s="1">
        <v>9.34</v>
      </c>
      <c r="N205" s="8">
        <v>19</v>
      </c>
      <c r="O205" s="8">
        <v>0</v>
      </c>
      <c r="P205" s="1">
        <v>0</v>
      </c>
      <c r="Q205" s="3">
        <v>0</v>
      </c>
      <c r="R205" s="1">
        <v>0</v>
      </c>
      <c r="S205" s="5">
        <v>0</v>
      </c>
      <c r="T205" s="7"/>
      <c r="U205" s="34"/>
      <c r="V205" s="34"/>
      <c r="W205" s="34"/>
      <c r="X205" s="37"/>
      <c r="Y205" s="37"/>
      <c r="Z205" s="37"/>
      <c r="AA205" s="37"/>
      <c r="AB205" s="37"/>
      <c r="AC205" s="37"/>
    </row>
    <row r="206" spans="1:29" x14ac:dyDescent="0.25">
      <c r="A206" s="1">
        <v>9006</v>
      </c>
      <c r="B206" s="1" t="s">
        <v>29</v>
      </c>
      <c r="C206" s="1" t="s">
        <v>32</v>
      </c>
      <c r="D206" s="12">
        <v>43693</v>
      </c>
      <c r="E206" s="3">
        <v>7</v>
      </c>
      <c r="F206" s="3">
        <v>54</v>
      </c>
      <c r="G206" s="3">
        <v>228</v>
      </c>
      <c r="H206" s="3">
        <v>1028.1000000000001</v>
      </c>
      <c r="I206" s="8">
        <v>6</v>
      </c>
      <c r="J206" s="31">
        <v>729.22</v>
      </c>
      <c r="K206" s="8"/>
      <c r="L206" s="1"/>
      <c r="M206" s="23">
        <v>4.8599999999999994</v>
      </c>
      <c r="N206" s="8">
        <v>9</v>
      </c>
      <c r="O206" s="8">
        <v>0</v>
      </c>
      <c r="P206" s="1">
        <v>0</v>
      </c>
      <c r="Q206" s="3">
        <v>0</v>
      </c>
      <c r="R206" s="1">
        <v>0</v>
      </c>
      <c r="S206" s="5">
        <v>0</v>
      </c>
      <c r="Z206" s="37"/>
      <c r="AA206" s="37"/>
      <c r="AB206" s="37"/>
      <c r="AC206" s="37"/>
    </row>
    <row r="207" spans="1:29" x14ac:dyDescent="0.25">
      <c r="A207" s="1">
        <v>9006</v>
      </c>
      <c r="B207" s="1" t="s">
        <v>29</v>
      </c>
      <c r="C207" s="1" t="s">
        <v>33</v>
      </c>
      <c r="D207" s="12">
        <v>43693</v>
      </c>
      <c r="E207" s="3">
        <v>7</v>
      </c>
      <c r="F207" s="3">
        <v>54</v>
      </c>
      <c r="G207" s="3">
        <v>228</v>
      </c>
      <c r="H207" s="3">
        <v>1028.1000000000001</v>
      </c>
      <c r="I207" s="8">
        <v>6</v>
      </c>
      <c r="J207" s="31">
        <v>684.11</v>
      </c>
      <c r="K207" s="8"/>
      <c r="L207" s="1"/>
      <c r="M207" s="23">
        <v>4.5999999999999979</v>
      </c>
      <c r="N207" s="8">
        <v>8</v>
      </c>
      <c r="O207" s="8">
        <v>0</v>
      </c>
      <c r="P207" s="1">
        <v>0</v>
      </c>
      <c r="Q207" s="3">
        <v>0</v>
      </c>
      <c r="R207" s="1">
        <v>0</v>
      </c>
      <c r="S207" s="5">
        <v>0</v>
      </c>
      <c r="Z207" s="37"/>
      <c r="AA207" s="37"/>
      <c r="AB207" s="37"/>
      <c r="AC207" s="37"/>
    </row>
    <row r="208" spans="1:29" x14ac:dyDescent="0.25">
      <c r="A208" s="1">
        <v>9006</v>
      </c>
      <c r="B208" s="1" t="s">
        <v>29</v>
      </c>
      <c r="C208" s="1" t="s">
        <v>34</v>
      </c>
      <c r="D208" s="12">
        <v>43693</v>
      </c>
      <c r="E208" s="3">
        <v>7</v>
      </c>
      <c r="F208" s="3">
        <v>54</v>
      </c>
      <c r="G208" s="3">
        <v>228</v>
      </c>
      <c r="H208" s="3">
        <v>1028.1000000000001</v>
      </c>
      <c r="I208" s="8">
        <v>9</v>
      </c>
      <c r="J208" s="31">
        <v>1953.14</v>
      </c>
      <c r="K208" s="8"/>
      <c r="L208" s="1"/>
      <c r="M208" s="23">
        <v>18.23</v>
      </c>
      <c r="N208" s="8">
        <v>32</v>
      </c>
      <c r="O208" s="8">
        <v>0</v>
      </c>
      <c r="P208" s="1">
        <v>0</v>
      </c>
      <c r="Q208" s="3">
        <v>0</v>
      </c>
      <c r="R208" s="1">
        <v>0</v>
      </c>
      <c r="S208" s="5">
        <v>0</v>
      </c>
      <c r="Z208" s="37"/>
      <c r="AA208" s="37"/>
      <c r="AB208" s="37"/>
      <c r="AC208" s="37"/>
    </row>
    <row r="209" spans="1:29" x14ac:dyDescent="0.25">
      <c r="A209" s="1">
        <v>9006</v>
      </c>
      <c r="B209" s="1" t="s">
        <v>29</v>
      </c>
      <c r="C209" s="1" t="s">
        <v>35</v>
      </c>
      <c r="D209" s="12">
        <v>43693</v>
      </c>
      <c r="E209" s="3">
        <v>7</v>
      </c>
      <c r="F209" s="3">
        <v>54</v>
      </c>
      <c r="G209" s="3">
        <v>228</v>
      </c>
      <c r="H209" s="3">
        <v>1028.1000000000001</v>
      </c>
      <c r="I209" s="8">
        <v>7</v>
      </c>
      <c r="J209" s="31">
        <v>7890.8</v>
      </c>
      <c r="K209" s="8"/>
      <c r="L209" s="1"/>
      <c r="M209" s="8">
        <v>6.509999999999998</v>
      </c>
      <c r="N209" s="8">
        <v>9</v>
      </c>
      <c r="O209" s="8">
        <v>0</v>
      </c>
      <c r="P209" s="1">
        <v>0</v>
      </c>
      <c r="Q209" s="3">
        <v>0</v>
      </c>
      <c r="R209" s="1">
        <v>0</v>
      </c>
      <c r="S209" s="5">
        <v>0</v>
      </c>
      <c r="Z209" s="37"/>
      <c r="AA209" s="37"/>
      <c r="AB209" s="37"/>
      <c r="AC209" s="37"/>
    </row>
    <row r="210" spans="1:29" x14ac:dyDescent="0.25">
      <c r="A210" s="1">
        <v>9009</v>
      </c>
      <c r="B210" s="1" t="s">
        <v>29</v>
      </c>
      <c r="C210" s="1" t="s">
        <v>31</v>
      </c>
      <c r="D210" s="12">
        <v>43693</v>
      </c>
      <c r="E210" s="3">
        <v>7</v>
      </c>
      <c r="F210" s="3">
        <v>54</v>
      </c>
      <c r="G210" s="3">
        <v>228</v>
      </c>
      <c r="H210" s="3">
        <v>1028.1000000000001</v>
      </c>
      <c r="I210" s="8">
        <v>8</v>
      </c>
      <c r="J210" s="31">
        <v>1271.6199999999999</v>
      </c>
      <c r="K210" s="8"/>
      <c r="L210" s="1"/>
      <c r="M210" s="8">
        <v>13.470000000000002</v>
      </c>
      <c r="N210" s="8">
        <v>22</v>
      </c>
      <c r="O210" s="8">
        <v>0</v>
      </c>
      <c r="P210" s="1">
        <v>0</v>
      </c>
      <c r="Q210" s="3">
        <v>0</v>
      </c>
      <c r="R210" s="1">
        <v>0</v>
      </c>
      <c r="S210" s="5">
        <v>0</v>
      </c>
      <c r="Z210" s="37"/>
      <c r="AA210" s="37"/>
      <c r="AB210" s="37"/>
      <c r="AC210" s="37"/>
    </row>
    <row r="211" spans="1:29" x14ac:dyDescent="0.25">
      <c r="A211" s="1">
        <v>9009</v>
      </c>
      <c r="B211" s="1" t="s">
        <v>29</v>
      </c>
      <c r="C211" s="1" t="s">
        <v>32</v>
      </c>
      <c r="D211" s="12">
        <v>43693</v>
      </c>
      <c r="E211" s="3">
        <v>7</v>
      </c>
      <c r="F211" s="3">
        <v>54</v>
      </c>
      <c r="G211" s="3">
        <v>228</v>
      </c>
      <c r="H211" s="3">
        <v>1028.1000000000001</v>
      </c>
      <c r="I211" s="8">
        <v>8</v>
      </c>
      <c r="J211" s="31">
        <v>1348.28</v>
      </c>
      <c r="K211" s="8">
        <v>5.35</v>
      </c>
      <c r="L211" s="1">
        <v>6.73</v>
      </c>
      <c r="M211" s="1">
        <v>12.19</v>
      </c>
      <c r="N211" s="8">
        <v>20</v>
      </c>
      <c r="O211" s="8">
        <v>0</v>
      </c>
      <c r="P211" s="1">
        <v>0</v>
      </c>
      <c r="Q211" s="3">
        <v>0</v>
      </c>
      <c r="R211" s="1">
        <v>0</v>
      </c>
      <c r="S211" s="5">
        <v>0</v>
      </c>
      <c r="Z211" s="37"/>
      <c r="AA211" s="37"/>
      <c r="AB211" s="37"/>
      <c r="AC211" s="37"/>
    </row>
    <row r="212" spans="1:29" x14ac:dyDescent="0.25">
      <c r="A212" s="1">
        <v>9009</v>
      </c>
      <c r="B212" s="1" t="s">
        <v>29</v>
      </c>
      <c r="C212" s="1" t="s">
        <v>33</v>
      </c>
      <c r="D212" s="12">
        <v>43693</v>
      </c>
      <c r="E212" s="3">
        <v>7</v>
      </c>
      <c r="F212" s="3">
        <v>54</v>
      </c>
      <c r="G212" s="3">
        <v>228</v>
      </c>
      <c r="H212" s="3">
        <v>1028.1000000000001</v>
      </c>
      <c r="I212" s="8">
        <v>9</v>
      </c>
      <c r="J212" s="31">
        <v>1361.32</v>
      </c>
      <c r="K212" s="8"/>
      <c r="L212" s="1"/>
      <c r="M212" s="8">
        <v>12.02</v>
      </c>
      <c r="N212" s="8">
        <v>4</v>
      </c>
      <c r="O212" s="8">
        <v>0</v>
      </c>
      <c r="P212" s="1">
        <v>0</v>
      </c>
      <c r="Q212" s="3">
        <v>0</v>
      </c>
      <c r="R212" s="1">
        <v>0</v>
      </c>
      <c r="S212" s="5">
        <v>0</v>
      </c>
      <c r="Z212" s="37"/>
      <c r="AA212" s="37"/>
      <c r="AB212" s="37"/>
      <c r="AC212" s="37"/>
    </row>
    <row r="213" spans="1:29" x14ac:dyDescent="0.25">
      <c r="A213" s="1">
        <v>9009</v>
      </c>
      <c r="B213" s="1" t="s">
        <v>29</v>
      </c>
      <c r="C213" s="1" t="s">
        <v>34</v>
      </c>
      <c r="D213" s="12">
        <v>43693</v>
      </c>
      <c r="E213" s="3">
        <v>7</v>
      </c>
      <c r="F213" s="3">
        <v>54</v>
      </c>
      <c r="G213" s="3">
        <v>228</v>
      </c>
      <c r="H213" s="3">
        <v>1028.1000000000001</v>
      </c>
      <c r="I213" s="8">
        <v>10</v>
      </c>
      <c r="J213" s="31">
        <v>1424.93</v>
      </c>
      <c r="K213" s="8">
        <v>5.44</v>
      </c>
      <c r="L213" s="1">
        <v>10.029999999999999</v>
      </c>
      <c r="M213" s="1">
        <v>15.44</v>
      </c>
      <c r="N213" s="8">
        <v>22</v>
      </c>
      <c r="O213" s="8">
        <v>0</v>
      </c>
      <c r="P213" s="1">
        <v>0</v>
      </c>
      <c r="Q213" s="3">
        <v>0</v>
      </c>
      <c r="R213" s="1">
        <v>0</v>
      </c>
      <c r="S213" s="5">
        <v>0</v>
      </c>
      <c r="Z213" s="37"/>
      <c r="AA213" s="37"/>
      <c r="AB213" s="37"/>
      <c r="AC213" s="37"/>
    </row>
    <row r="214" spans="1:29" x14ac:dyDescent="0.25">
      <c r="A214" s="1">
        <v>9009</v>
      </c>
      <c r="B214" s="1" t="s">
        <v>29</v>
      </c>
      <c r="C214" s="1" t="s">
        <v>35</v>
      </c>
      <c r="D214" s="12">
        <v>43693</v>
      </c>
      <c r="E214" s="3">
        <v>7</v>
      </c>
      <c r="F214" s="3">
        <v>54</v>
      </c>
      <c r="G214" s="3">
        <v>228</v>
      </c>
      <c r="H214" s="3">
        <v>1028.1000000000001</v>
      </c>
      <c r="I214" s="8">
        <v>8</v>
      </c>
      <c r="J214" s="31">
        <v>1540.48</v>
      </c>
      <c r="K214" s="8">
        <v>7.02</v>
      </c>
      <c r="L214" s="1">
        <v>8.08</v>
      </c>
      <c r="M214" s="1">
        <v>15.11</v>
      </c>
      <c r="N214" s="8">
        <v>27</v>
      </c>
      <c r="O214" s="8">
        <v>0</v>
      </c>
      <c r="P214" s="1">
        <v>0</v>
      </c>
      <c r="Q214" s="3">
        <v>0</v>
      </c>
      <c r="R214" s="1">
        <v>0</v>
      </c>
      <c r="S214" s="5">
        <v>0</v>
      </c>
      <c r="Z214" s="37"/>
      <c r="AA214" s="37"/>
      <c r="AB214" s="37"/>
      <c r="AC214" s="37"/>
    </row>
    <row r="215" spans="1:29" x14ac:dyDescent="0.25">
      <c r="A215" s="1">
        <v>9004</v>
      </c>
      <c r="B215" s="1" t="s">
        <v>30</v>
      </c>
      <c r="C215" s="1" t="s">
        <v>31</v>
      </c>
      <c r="D215" s="12">
        <v>43693</v>
      </c>
      <c r="E215" s="3">
        <v>7</v>
      </c>
      <c r="F215" s="3">
        <v>54</v>
      </c>
      <c r="G215" s="3">
        <v>228</v>
      </c>
      <c r="H215" s="3">
        <v>1028.1000000000001</v>
      </c>
      <c r="I215" s="8">
        <v>10</v>
      </c>
      <c r="J215" s="31">
        <v>135.77000000000001</v>
      </c>
      <c r="K215" s="8"/>
      <c r="L215" s="1"/>
      <c r="M215" s="8">
        <v>14.599999999999998</v>
      </c>
      <c r="N215" s="8">
        <v>20</v>
      </c>
      <c r="O215" s="8">
        <v>0</v>
      </c>
      <c r="P215" s="1">
        <v>0</v>
      </c>
      <c r="Q215" s="3">
        <v>0</v>
      </c>
      <c r="R215" s="1">
        <v>0</v>
      </c>
      <c r="S215" s="5">
        <v>0</v>
      </c>
      <c r="T215" s="6">
        <f t="shared" ref="T215" si="93">AVERAGE(M215:M229)</f>
        <v>10.690000000000001</v>
      </c>
      <c r="U215" s="33">
        <f t="shared" ref="U215" si="94">STDEV(M215:M229)</f>
        <v>3.8712290407200465</v>
      </c>
      <c r="V215" s="33">
        <f t="shared" ref="V215" si="95">T215+1.5*U215</f>
        <v>16.49684356108007</v>
      </c>
      <c r="W215" s="33">
        <f t="shared" ref="W215" si="96">T215-1.5*U215</f>
        <v>4.8831564389199311</v>
      </c>
      <c r="Z215" s="37"/>
      <c r="AA215" s="37"/>
      <c r="AB215" s="37"/>
      <c r="AC215" s="37"/>
    </row>
    <row r="216" spans="1:29" x14ac:dyDescent="0.25">
      <c r="A216" s="1">
        <v>9004</v>
      </c>
      <c r="B216" s="1" t="s">
        <v>30</v>
      </c>
      <c r="C216" s="1" t="s">
        <v>32</v>
      </c>
      <c r="D216" s="12">
        <v>43693</v>
      </c>
      <c r="E216" s="3">
        <v>7</v>
      </c>
      <c r="F216" s="3">
        <v>54</v>
      </c>
      <c r="G216" s="3">
        <v>228</v>
      </c>
      <c r="H216" s="3">
        <v>1028.1000000000001</v>
      </c>
      <c r="I216" s="8">
        <v>8</v>
      </c>
      <c r="J216" s="31">
        <v>1475.99</v>
      </c>
      <c r="K216" s="8"/>
      <c r="L216" s="1"/>
      <c r="M216" s="8">
        <v>12.260000000000002</v>
      </c>
      <c r="N216" s="8">
        <v>20</v>
      </c>
      <c r="O216" s="8">
        <v>0</v>
      </c>
      <c r="P216" s="1">
        <v>0</v>
      </c>
      <c r="Q216" s="3">
        <v>0</v>
      </c>
      <c r="R216" s="1">
        <v>0</v>
      </c>
      <c r="S216" s="5">
        <v>0</v>
      </c>
      <c r="T216" s="7"/>
      <c r="U216" s="34"/>
      <c r="V216" s="34"/>
      <c r="W216" s="34"/>
      <c r="Z216" s="37"/>
      <c r="AA216" s="37"/>
      <c r="AB216" s="37"/>
      <c r="AC216" s="37"/>
    </row>
    <row r="217" spans="1:29" x14ac:dyDescent="0.25">
      <c r="A217" s="1">
        <v>9004</v>
      </c>
      <c r="B217" s="1" t="s">
        <v>30</v>
      </c>
      <c r="C217" s="1" t="s">
        <v>33</v>
      </c>
      <c r="D217" s="12">
        <v>43693</v>
      </c>
      <c r="E217" s="3">
        <v>7</v>
      </c>
      <c r="F217" s="3">
        <v>54</v>
      </c>
      <c r="G217" s="3">
        <v>228</v>
      </c>
      <c r="H217" s="3">
        <v>1028.1000000000001</v>
      </c>
      <c r="I217" s="8">
        <v>9</v>
      </c>
      <c r="J217" s="31">
        <v>1310.24</v>
      </c>
      <c r="K217" s="8"/>
      <c r="L217" s="1"/>
      <c r="M217" s="8">
        <v>14.330000000000002</v>
      </c>
      <c r="N217" s="8">
        <v>21</v>
      </c>
      <c r="O217" s="8">
        <v>0</v>
      </c>
      <c r="P217" s="1">
        <v>0</v>
      </c>
      <c r="Q217" s="3">
        <v>0</v>
      </c>
      <c r="R217" s="1">
        <v>0</v>
      </c>
      <c r="S217" s="5">
        <v>0</v>
      </c>
      <c r="T217" s="7"/>
      <c r="U217" s="34"/>
      <c r="V217" s="34"/>
      <c r="W217" s="34"/>
      <c r="Z217" s="37"/>
      <c r="AA217" s="37"/>
      <c r="AB217" s="37"/>
      <c r="AC217" s="37"/>
    </row>
    <row r="218" spans="1:29" x14ac:dyDescent="0.25">
      <c r="A218" s="1">
        <v>9004</v>
      </c>
      <c r="B218" s="1" t="s">
        <v>30</v>
      </c>
      <c r="C218" s="1" t="s">
        <v>34</v>
      </c>
      <c r="D218" s="12">
        <v>43693</v>
      </c>
      <c r="E218" s="3">
        <v>7</v>
      </c>
      <c r="F218" s="3">
        <v>54</v>
      </c>
      <c r="G218" s="3">
        <v>228</v>
      </c>
      <c r="H218" s="3">
        <v>1028.1000000000001</v>
      </c>
      <c r="I218" s="8">
        <v>8</v>
      </c>
      <c r="J218" s="31">
        <v>1108.8800000000001</v>
      </c>
      <c r="K218" s="8"/>
      <c r="L218" s="1"/>
      <c r="M218" s="8">
        <v>8.75</v>
      </c>
      <c r="N218" s="8">
        <v>15</v>
      </c>
      <c r="O218" s="8">
        <v>0</v>
      </c>
      <c r="P218" s="1">
        <v>0</v>
      </c>
      <c r="Q218" s="3">
        <v>0</v>
      </c>
      <c r="R218" s="1">
        <v>0</v>
      </c>
      <c r="S218" s="5">
        <v>0</v>
      </c>
      <c r="T218" s="6"/>
      <c r="U218" s="33"/>
      <c r="V218" s="33"/>
      <c r="W218" s="33"/>
      <c r="Z218" s="37"/>
      <c r="AA218" s="37"/>
      <c r="AB218" s="37"/>
      <c r="AC218" s="37"/>
    </row>
    <row r="219" spans="1:29" x14ac:dyDescent="0.25">
      <c r="A219" s="1">
        <v>9004</v>
      </c>
      <c r="B219" s="1" t="s">
        <v>30</v>
      </c>
      <c r="C219" s="1" t="s">
        <v>35</v>
      </c>
      <c r="D219" s="12">
        <v>43693</v>
      </c>
      <c r="E219" s="3">
        <v>7</v>
      </c>
      <c r="F219" s="3">
        <v>54</v>
      </c>
      <c r="G219" s="3">
        <v>228</v>
      </c>
      <c r="H219" s="3">
        <v>1028.1000000000001</v>
      </c>
      <c r="I219" s="8">
        <v>7</v>
      </c>
      <c r="J219" s="31">
        <v>1080</v>
      </c>
      <c r="K219" s="8">
        <v>2.86</v>
      </c>
      <c r="L219" s="1">
        <v>5.33</v>
      </c>
      <c r="M219" s="1">
        <v>8.1999999999999993</v>
      </c>
      <c r="N219" s="8">
        <v>18</v>
      </c>
      <c r="O219" s="8">
        <v>0</v>
      </c>
      <c r="P219" s="1">
        <v>0</v>
      </c>
      <c r="Q219" s="3">
        <v>0</v>
      </c>
      <c r="R219" s="1">
        <v>0</v>
      </c>
      <c r="S219" s="5">
        <v>0</v>
      </c>
      <c r="T219" s="7"/>
      <c r="U219" s="34"/>
      <c r="V219" s="34"/>
      <c r="W219" s="34"/>
      <c r="Z219" s="37"/>
      <c r="AA219" s="37"/>
      <c r="AB219" s="37"/>
      <c r="AC219" s="37"/>
    </row>
    <row r="220" spans="1:29" x14ac:dyDescent="0.25">
      <c r="A220" s="1">
        <v>9005</v>
      </c>
      <c r="B220" s="1" t="s">
        <v>30</v>
      </c>
      <c r="C220" s="1" t="s">
        <v>31</v>
      </c>
      <c r="D220" s="12">
        <v>43693</v>
      </c>
      <c r="E220" s="3">
        <v>7</v>
      </c>
      <c r="F220" s="3">
        <v>54</v>
      </c>
      <c r="G220" s="3">
        <v>228</v>
      </c>
      <c r="H220" s="3">
        <v>1028.1000000000001</v>
      </c>
      <c r="I220" s="8">
        <v>9</v>
      </c>
      <c r="J220" s="31">
        <v>967.06</v>
      </c>
      <c r="K220" s="8"/>
      <c r="L220" s="1"/>
      <c r="M220" s="8">
        <v>8.4899999999999984</v>
      </c>
      <c r="N220" s="8">
        <v>20</v>
      </c>
      <c r="O220" s="8">
        <v>0</v>
      </c>
      <c r="P220" s="1">
        <v>0</v>
      </c>
      <c r="Q220" s="3">
        <v>0</v>
      </c>
      <c r="R220" s="1">
        <v>0</v>
      </c>
      <c r="S220" s="5">
        <v>0</v>
      </c>
      <c r="T220" s="7"/>
      <c r="U220" s="34"/>
      <c r="V220" s="34"/>
      <c r="W220" s="34"/>
      <c r="Z220" s="37"/>
      <c r="AA220" s="37"/>
      <c r="AB220" s="37"/>
      <c r="AC220" s="37"/>
    </row>
    <row r="221" spans="1:29" x14ac:dyDescent="0.25">
      <c r="A221" s="1">
        <v>9005</v>
      </c>
      <c r="B221" s="1" t="s">
        <v>30</v>
      </c>
      <c r="C221" s="1" t="s">
        <v>32</v>
      </c>
      <c r="D221" s="12">
        <v>43693</v>
      </c>
      <c r="E221" s="3">
        <v>7</v>
      </c>
      <c r="F221" s="3">
        <v>54</v>
      </c>
      <c r="G221" s="3">
        <v>228</v>
      </c>
      <c r="H221" s="3">
        <v>1028.1000000000001</v>
      </c>
      <c r="I221" s="8">
        <v>7</v>
      </c>
      <c r="J221" s="31">
        <v>1141.05</v>
      </c>
      <c r="K221" s="8"/>
      <c r="L221" s="1"/>
      <c r="M221" s="8">
        <v>10.68</v>
      </c>
      <c r="N221" s="8">
        <v>21</v>
      </c>
      <c r="O221" s="8">
        <v>0</v>
      </c>
      <c r="P221" s="1">
        <v>0</v>
      </c>
      <c r="Q221" s="3">
        <v>0</v>
      </c>
      <c r="R221" s="1">
        <v>0</v>
      </c>
      <c r="S221" s="5">
        <v>0</v>
      </c>
      <c r="Z221" s="37"/>
      <c r="AA221" s="37"/>
      <c r="AB221" s="37"/>
      <c r="AC221" s="37"/>
    </row>
    <row r="222" spans="1:29" x14ac:dyDescent="0.25">
      <c r="A222" s="1">
        <v>9005</v>
      </c>
      <c r="B222" s="1" t="s">
        <v>30</v>
      </c>
      <c r="C222" s="1" t="s">
        <v>33</v>
      </c>
      <c r="D222" s="12">
        <v>43693</v>
      </c>
      <c r="E222" s="3">
        <v>7</v>
      </c>
      <c r="F222" s="3">
        <v>54</v>
      </c>
      <c r="G222" s="3">
        <v>228</v>
      </c>
      <c r="H222" s="3">
        <v>1028.1000000000001</v>
      </c>
      <c r="I222" s="8">
        <v>9</v>
      </c>
      <c r="J222" s="31">
        <v>1207.1300000000001</v>
      </c>
      <c r="K222" s="8"/>
      <c r="L222" s="1"/>
      <c r="M222" s="8">
        <v>4.9600000000000009</v>
      </c>
      <c r="N222" s="8">
        <v>26</v>
      </c>
      <c r="O222" s="8">
        <v>0</v>
      </c>
      <c r="P222" s="1">
        <v>0</v>
      </c>
      <c r="Q222" s="3">
        <v>0</v>
      </c>
      <c r="R222" s="1">
        <v>0</v>
      </c>
      <c r="S222" s="5">
        <v>0</v>
      </c>
      <c r="Z222" s="37"/>
      <c r="AA222" s="37"/>
      <c r="AB222" s="37"/>
      <c r="AC222" s="37"/>
    </row>
    <row r="223" spans="1:29" x14ac:dyDescent="0.25">
      <c r="A223" s="1">
        <v>9005</v>
      </c>
      <c r="B223" s="1" t="s">
        <v>30</v>
      </c>
      <c r="C223" s="1" t="s">
        <v>34</v>
      </c>
      <c r="D223" s="12">
        <v>43693</v>
      </c>
      <c r="E223" s="3">
        <v>7</v>
      </c>
      <c r="F223" s="3">
        <v>54</v>
      </c>
      <c r="G223" s="3">
        <v>228</v>
      </c>
      <c r="H223" s="3">
        <v>1028.1000000000001</v>
      </c>
      <c r="I223" s="8">
        <v>9</v>
      </c>
      <c r="J223" s="31">
        <v>1238.54</v>
      </c>
      <c r="K223" s="8">
        <v>6.03</v>
      </c>
      <c r="L223" s="1">
        <v>7.69</v>
      </c>
      <c r="M223" s="1">
        <v>13.93</v>
      </c>
      <c r="N223" s="8">
        <v>22</v>
      </c>
      <c r="O223" s="8">
        <v>0</v>
      </c>
      <c r="P223" s="1">
        <v>0</v>
      </c>
      <c r="Q223" s="3">
        <v>0</v>
      </c>
      <c r="R223" s="1">
        <v>0</v>
      </c>
      <c r="S223" s="5">
        <v>0</v>
      </c>
      <c r="Z223" s="37"/>
      <c r="AA223" s="37"/>
      <c r="AB223" s="37"/>
      <c r="AC223" s="37"/>
    </row>
    <row r="224" spans="1:29" x14ac:dyDescent="0.25">
      <c r="A224" s="1">
        <v>9005</v>
      </c>
      <c r="B224" s="1" t="s">
        <v>30</v>
      </c>
      <c r="C224" s="1" t="s">
        <v>35</v>
      </c>
      <c r="D224" s="12">
        <v>43693</v>
      </c>
      <c r="E224" s="3">
        <v>7</v>
      </c>
      <c r="F224" s="3">
        <v>54</v>
      </c>
      <c r="G224" s="3">
        <v>228</v>
      </c>
      <c r="H224" s="3">
        <v>1028.1000000000001</v>
      </c>
      <c r="I224" s="8">
        <v>13</v>
      </c>
      <c r="J224" s="31">
        <v>738.26</v>
      </c>
      <c r="K224" s="8"/>
      <c r="L224" s="1"/>
      <c r="M224" s="8">
        <v>7.009999999999998</v>
      </c>
      <c r="N224" s="8">
        <v>10</v>
      </c>
      <c r="O224" s="8">
        <v>0</v>
      </c>
      <c r="P224" s="1">
        <v>0</v>
      </c>
      <c r="Q224" s="3">
        <v>0</v>
      </c>
      <c r="R224" s="1">
        <v>0</v>
      </c>
      <c r="S224" s="5">
        <v>0</v>
      </c>
      <c r="Z224" s="37"/>
      <c r="AA224" s="37"/>
      <c r="AB224" s="37"/>
      <c r="AC224" s="37"/>
    </row>
    <row r="225" spans="1:29" x14ac:dyDescent="0.25">
      <c r="A225" s="1">
        <v>9011</v>
      </c>
      <c r="B225" s="1" t="s">
        <v>30</v>
      </c>
      <c r="C225" s="1" t="s">
        <v>31</v>
      </c>
      <c r="D225" s="12">
        <v>43693</v>
      </c>
      <c r="E225" s="3">
        <v>7</v>
      </c>
      <c r="F225" s="3">
        <v>54</v>
      </c>
      <c r="G225" s="3">
        <v>228</v>
      </c>
      <c r="H225" s="3">
        <v>1028.1000000000001</v>
      </c>
      <c r="I225" s="8">
        <v>7</v>
      </c>
      <c r="J225" s="31">
        <v>933.91</v>
      </c>
      <c r="K225" s="8">
        <v>2.78</v>
      </c>
      <c r="L225" s="1">
        <v>6.16</v>
      </c>
      <c r="M225" s="1">
        <v>8.94</v>
      </c>
      <c r="N225" s="8">
        <v>17</v>
      </c>
      <c r="O225" s="8">
        <v>0</v>
      </c>
      <c r="P225" s="1">
        <v>0</v>
      </c>
      <c r="Q225" s="3">
        <v>0</v>
      </c>
      <c r="R225" s="1">
        <v>0</v>
      </c>
      <c r="S225" s="5">
        <v>0</v>
      </c>
      <c r="Z225" s="37"/>
      <c r="AA225" s="37"/>
      <c r="AB225" s="37"/>
      <c r="AC225" s="37"/>
    </row>
    <row r="226" spans="1:29" x14ac:dyDescent="0.25">
      <c r="A226" s="1">
        <v>9011</v>
      </c>
      <c r="B226" s="1" t="s">
        <v>30</v>
      </c>
      <c r="C226" s="1" t="s">
        <v>32</v>
      </c>
      <c r="D226" s="12">
        <v>43693</v>
      </c>
      <c r="E226" s="3">
        <v>7</v>
      </c>
      <c r="F226" s="3">
        <v>54</v>
      </c>
      <c r="G226" s="3">
        <v>228</v>
      </c>
      <c r="H226" s="3">
        <v>1028.1000000000001</v>
      </c>
      <c r="I226" s="8">
        <v>8</v>
      </c>
      <c r="J226" s="31">
        <v>739.7</v>
      </c>
      <c r="K226" s="8"/>
      <c r="L226" s="1"/>
      <c r="M226" s="8">
        <v>6.6099999999999994</v>
      </c>
      <c r="N226" s="8">
        <v>12</v>
      </c>
      <c r="O226" s="8">
        <v>0</v>
      </c>
      <c r="P226" s="1">
        <v>0</v>
      </c>
      <c r="Q226" s="3">
        <v>0</v>
      </c>
      <c r="R226" s="1">
        <v>0</v>
      </c>
      <c r="S226" s="5">
        <v>0</v>
      </c>
      <c r="Z226" s="37"/>
      <c r="AA226" s="37"/>
      <c r="AB226" s="37"/>
      <c r="AC226" s="37"/>
    </row>
    <row r="227" spans="1:29" x14ac:dyDescent="0.25">
      <c r="A227" s="1">
        <v>9011</v>
      </c>
      <c r="B227" s="1" t="s">
        <v>30</v>
      </c>
      <c r="C227" s="1" t="s">
        <v>33</v>
      </c>
      <c r="D227" s="12">
        <v>43693</v>
      </c>
      <c r="E227" s="3">
        <v>7</v>
      </c>
      <c r="F227" s="3">
        <v>54</v>
      </c>
      <c r="G227" s="3">
        <v>228</v>
      </c>
      <c r="H227" s="3">
        <v>1028.1000000000001</v>
      </c>
      <c r="I227" s="8">
        <v>9</v>
      </c>
      <c r="J227" s="31">
        <v>1458.56</v>
      </c>
      <c r="K227" s="8">
        <v>10.66</v>
      </c>
      <c r="L227" s="1">
        <v>7.26</v>
      </c>
      <c r="M227" s="25">
        <v>17.95</v>
      </c>
      <c r="N227" s="8">
        <v>20</v>
      </c>
      <c r="O227" s="8">
        <v>0</v>
      </c>
      <c r="P227" s="1">
        <v>0</v>
      </c>
      <c r="Q227" s="3">
        <v>0</v>
      </c>
      <c r="R227" s="1">
        <v>0</v>
      </c>
      <c r="S227" s="5">
        <v>0</v>
      </c>
      <c r="Z227" s="37"/>
      <c r="AA227" s="37"/>
      <c r="AB227" s="37"/>
      <c r="AC227" s="37"/>
    </row>
    <row r="228" spans="1:29" x14ac:dyDescent="0.25">
      <c r="A228" s="1">
        <v>9011</v>
      </c>
      <c r="B228" s="1" t="s">
        <v>30</v>
      </c>
      <c r="C228" s="1" t="s">
        <v>34</v>
      </c>
      <c r="D228" s="12">
        <v>43693</v>
      </c>
      <c r="E228" s="3">
        <v>7</v>
      </c>
      <c r="F228" s="3">
        <v>54</v>
      </c>
      <c r="G228" s="3">
        <v>228</v>
      </c>
      <c r="H228" s="3">
        <v>1028.1000000000001</v>
      </c>
      <c r="I228" s="8">
        <v>7</v>
      </c>
      <c r="J228" s="31">
        <v>930.92</v>
      </c>
      <c r="K228" s="8"/>
      <c r="L228" s="1"/>
      <c r="M228" s="8">
        <v>7.8099999999999987</v>
      </c>
      <c r="N228" s="8">
        <v>17</v>
      </c>
      <c r="O228" s="8">
        <v>0</v>
      </c>
      <c r="P228" s="1">
        <v>0</v>
      </c>
      <c r="Q228" s="3">
        <v>0</v>
      </c>
      <c r="R228" s="1">
        <v>0</v>
      </c>
      <c r="S228" s="5">
        <v>0</v>
      </c>
      <c r="Z228" s="37"/>
      <c r="AA228" s="37"/>
      <c r="AB228" s="37"/>
      <c r="AC228" s="37"/>
    </row>
    <row r="229" spans="1:29" x14ac:dyDescent="0.25">
      <c r="A229" s="1">
        <v>9011</v>
      </c>
      <c r="B229" s="1" t="s">
        <v>30</v>
      </c>
      <c r="C229" s="1" t="s">
        <v>35</v>
      </c>
      <c r="D229" s="12">
        <v>43693</v>
      </c>
      <c r="E229" s="3">
        <v>7</v>
      </c>
      <c r="F229" s="3">
        <v>54</v>
      </c>
      <c r="G229" s="3">
        <v>228</v>
      </c>
      <c r="H229" s="3">
        <v>1028.1000000000001</v>
      </c>
      <c r="I229" s="8">
        <v>10</v>
      </c>
      <c r="J229" s="31">
        <v>1305.47</v>
      </c>
      <c r="K229" s="8"/>
      <c r="L229" s="1"/>
      <c r="M229" s="1">
        <v>15.83</v>
      </c>
      <c r="N229" s="8">
        <v>24</v>
      </c>
      <c r="O229" s="8">
        <v>0</v>
      </c>
      <c r="P229" s="1">
        <v>0</v>
      </c>
      <c r="Q229" s="3">
        <v>0</v>
      </c>
      <c r="R229" s="1">
        <v>0</v>
      </c>
      <c r="S229" s="5">
        <v>0</v>
      </c>
      <c r="Z229" s="37"/>
      <c r="AA229" s="37"/>
      <c r="AB229" s="37"/>
      <c r="AC229" s="37"/>
    </row>
    <row r="230" spans="1:29" x14ac:dyDescent="0.25">
      <c r="A230" s="1">
        <v>9001</v>
      </c>
      <c r="B230" s="1" t="s">
        <v>23</v>
      </c>
      <c r="C230" s="1" t="s">
        <v>31</v>
      </c>
      <c r="D230" s="2">
        <v>43699</v>
      </c>
      <c r="E230" s="3">
        <v>8</v>
      </c>
      <c r="F230" s="3">
        <v>60</v>
      </c>
      <c r="G230" s="3">
        <v>234</v>
      </c>
      <c r="H230" s="3">
        <v>1143.2000000000003</v>
      </c>
      <c r="I230" s="1">
        <v>8</v>
      </c>
      <c r="J230" s="31">
        <v>1255.52</v>
      </c>
      <c r="K230" s="1">
        <v>6.22</v>
      </c>
      <c r="L230" s="1">
        <v>17.239999999999998</v>
      </c>
      <c r="M230" s="1">
        <v>23.44</v>
      </c>
      <c r="N230" s="1">
        <v>30</v>
      </c>
      <c r="O230" s="1">
        <v>4</v>
      </c>
      <c r="P230" s="8">
        <v>1.73</v>
      </c>
      <c r="Q230" s="8">
        <v>35</v>
      </c>
      <c r="R230" s="8">
        <v>1.25</v>
      </c>
      <c r="S230" s="5">
        <v>5.3327645051194535E-2</v>
      </c>
      <c r="T230" s="6">
        <f t="shared" ref="T230" si="97">AVERAGE(M230:M244)</f>
        <v>20.390666666666672</v>
      </c>
      <c r="U230" s="33">
        <f>STDEV(M230:M244)</f>
        <v>5.4779251372690032</v>
      </c>
      <c r="V230" s="33">
        <f t="shared" ref="V230" si="98">T230+1.5*U230</f>
        <v>28.607554372570178</v>
      </c>
      <c r="W230" s="33">
        <f t="shared" ref="W230" si="99">T230-1.5*U230</f>
        <v>12.173778960763167</v>
      </c>
      <c r="Z230" s="37"/>
      <c r="AA230" s="37"/>
      <c r="AB230" s="37"/>
      <c r="AC230" s="37"/>
    </row>
    <row r="231" spans="1:29" x14ac:dyDescent="0.25">
      <c r="A231" s="1">
        <v>9001</v>
      </c>
      <c r="B231" s="1" t="s">
        <v>23</v>
      </c>
      <c r="C231" s="1" t="s">
        <v>32</v>
      </c>
      <c r="D231" s="2">
        <v>43699</v>
      </c>
      <c r="E231" s="3">
        <v>8</v>
      </c>
      <c r="F231" s="3">
        <v>60</v>
      </c>
      <c r="G231" s="3">
        <v>234</v>
      </c>
      <c r="H231" s="3">
        <v>1143.2000000000003</v>
      </c>
      <c r="I231" s="1">
        <v>6</v>
      </c>
      <c r="J231" s="31">
        <v>542.02</v>
      </c>
      <c r="K231" s="1">
        <v>1.84</v>
      </c>
      <c r="L231" s="1">
        <v>4.24</v>
      </c>
      <c r="M231" s="25">
        <v>6.07</v>
      </c>
      <c r="N231" s="1">
        <v>8</v>
      </c>
      <c r="O231" s="1">
        <v>0</v>
      </c>
      <c r="P231" s="8">
        <v>0</v>
      </c>
      <c r="Q231" s="1"/>
      <c r="R231" s="8"/>
      <c r="S231" s="5">
        <v>0</v>
      </c>
      <c r="T231" s="7"/>
      <c r="U231" s="34"/>
      <c r="V231" s="34"/>
      <c r="W231" s="34"/>
      <c r="Z231" s="37"/>
      <c r="AA231" s="37"/>
      <c r="AB231" s="37"/>
      <c r="AC231" s="37"/>
    </row>
    <row r="232" spans="1:29" x14ac:dyDescent="0.25">
      <c r="A232" s="1">
        <v>9001</v>
      </c>
      <c r="B232" s="1" t="s">
        <v>23</v>
      </c>
      <c r="C232" s="1" t="s">
        <v>33</v>
      </c>
      <c r="D232" s="2">
        <v>43699</v>
      </c>
      <c r="E232" s="3">
        <v>8</v>
      </c>
      <c r="F232" s="3">
        <v>60</v>
      </c>
      <c r="G232" s="3">
        <v>234</v>
      </c>
      <c r="H232" s="3">
        <v>1143.2000000000003</v>
      </c>
      <c r="I232" s="1">
        <v>8</v>
      </c>
      <c r="J232" s="31">
        <v>1120.69</v>
      </c>
      <c r="K232" s="1">
        <v>5.81</v>
      </c>
      <c r="L232" s="1">
        <v>14.81</v>
      </c>
      <c r="M232" s="1">
        <v>20.66</v>
      </c>
      <c r="N232" s="1">
        <v>15</v>
      </c>
      <c r="O232" s="1">
        <v>8</v>
      </c>
      <c r="P232" s="8">
        <v>3.12</v>
      </c>
      <c r="Q232" s="8">
        <v>58</v>
      </c>
      <c r="R232" s="8">
        <v>1.94</v>
      </c>
      <c r="S232" s="5">
        <v>9.3901258470474341E-2</v>
      </c>
      <c r="T232" s="7"/>
      <c r="U232" s="34"/>
      <c r="V232" s="34"/>
      <c r="W232" s="34"/>
      <c r="Z232" s="37"/>
      <c r="AA232" s="37"/>
      <c r="AB232" s="37"/>
      <c r="AC232" s="37"/>
    </row>
    <row r="233" spans="1:29" x14ac:dyDescent="0.25">
      <c r="A233" s="1">
        <v>9001</v>
      </c>
      <c r="B233" s="1" t="s">
        <v>23</v>
      </c>
      <c r="C233" s="1" t="s">
        <v>34</v>
      </c>
      <c r="D233" s="2">
        <v>43699</v>
      </c>
      <c r="E233" s="3">
        <v>8</v>
      </c>
      <c r="F233" s="3">
        <v>60</v>
      </c>
      <c r="G233" s="3">
        <v>234</v>
      </c>
      <c r="H233" s="3">
        <v>1143.2000000000003</v>
      </c>
      <c r="I233" s="1">
        <v>9</v>
      </c>
      <c r="J233" s="31">
        <v>1139.04</v>
      </c>
      <c r="K233" s="1">
        <v>5.62</v>
      </c>
      <c r="L233" s="1">
        <v>14.18</v>
      </c>
      <c r="M233" s="1">
        <v>19.75</v>
      </c>
      <c r="N233" s="1">
        <v>23</v>
      </c>
      <c r="O233" s="1">
        <v>0</v>
      </c>
      <c r="P233" s="1">
        <v>0</v>
      </c>
      <c r="Q233" s="1"/>
      <c r="R233" s="1"/>
      <c r="S233" s="5">
        <v>0</v>
      </c>
      <c r="T233" s="6"/>
      <c r="U233" s="33"/>
      <c r="V233" s="33"/>
      <c r="W233" s="33"/>
      <c r="Z233" s="37"/>
      <c r="AA233" s="37"/>
      <c r="AB233" s="37"/>
      <c r="AC233" s="37"/>
    </row>
    <row r="234" spans="1:29" x14ac:dyDescent="0.25">
      <c r="A234" s="1">
        <v>9001</v>
      </c>
      <c r="B234" s="1" t="s">
        <v>23</v>
      </c>
      <c r="C234" s="1" t="s">
        <v>35</v>
      </c>
      <c r="D234" s="2">
        <v>43699</v>
      </c>
      <c r="E234" s="3">
        <v>8</v>
      </c>
      <c r="F234" s="3">
        <v>60</v>
      </c>
      <c r="G234" s="3">
        <v>234</v>
      </c>
      <c r="H234" s="3">
        <v>1143.2000000000003</v>
      </c>
      <c r="I234" s="1">
        <v>7</v>
      </c>
      <c r="J234" s="31">
        <v>922.75</v>
      </c>
      <c r="K234" s="1">
        <v>4.22</v>
      </c>
      <c r="L234" s="1">
        <v>11.62</v>
      </c>
      <c r="M234" s="1">
        <v>15.5</v>
      </c>
      <c r="N234" s="1">
        <v>19</v>
      </c>
      <c r="O234" s="1">
        <v>1</v>
      </c>
      <c r="P234" s="8">
        <v>0.51</v>
      </c>
      <c r="Q234" s="8">
        <v>10</v>
      </c>
      <c r="R234" s="8">
        <v>0.37</v>
      </c>
      <c r="S234" s="5">
        <v>2.3870967741935485E-2</v>
      </c>
      <c r="T234" s="7"/>
      <c r="U234" s="34"/>
      <c r="V234" s="34"/>
      <c r="W234" s="34"/>
      <c r="Z234" s="37"/>
      <c r="AA234" s="37"/>
      <c r="AB234" s="37"/>
      <c r="AC234" s="37"/>
    </row>
    <row r="235" spans="1:29" x14ac:dyDescent="0.25">
      <c r="A235" s="1">
        <v>9008</v>
      </c>
      <c r="B235" s="1" t="s">
        <v>23</v>
      </c>
      <c r="C235" s="1" t="s">
        <v>31</v>
      </c>
      <c r="D235" s="2">
        <v>43699</v>
      </c>
      <c r="E235" s="3">
        <v>8</v>
      </c>
      <c r="F235" s="3">
        <v>60</v>
      </c>
      <c r="G235" s="3">
        <v>234</v>
      </c>
      <c r="H235" s="3">
        <v>1143.2000000000003</v>
      </c>
      <c r="I235" s="1">
        <v>9</v>
      </c>
      <c r="J235" s="31">
        <v>1397.34</v>
      </c>
      <c r="K235" s="1">
        <v>6.33</v>
      </c>
      <c r="L235" s="1">
        <v>17.38</v>
      </c>
      <c r="M235" s="1">
        <v>23.64</v>
      </c>
      <c r="N235" s="1">
        <v>32</v>
      </c>
      <c r="O235" s="1">
        <v>2</v>
      </c>
      <c r="P235" s="8">
        <v>1.2</v>
      </c>
      <c r="Q235" s="8">
        <v>21</v>
      </c>
      <c r="R235" s="8">
        <v>0.83</v>
      </c>
      <c r="S235" s="5">
        <v>3.5109983079526223E-2</v>
      </c>
      <c r="T235" s="7"/>
      <c r="U235" s="34"/>
      <c r="V235" s="34"/>
      <c r="W235" s="34"/>
      <c r="Z235" s="37"/>
      <c r="AA235" s="37"/>
      <c r="AB235" s="37"/>
      <c r="AC235" s="37"/>
    </row>
    <row r="236" spans="1:29" x14ac:dyDescent="0.25">
      <c r="A236" s="1">
        <v>9008</v>
      </c>
      <c r="B236" s="1" t="s">
        <v>23</v>
      </c>
      <c r="C236" s="1" t="s">
        <v>32</v>
      </c>
      <c r="D236" s="2">
        <v>43699</v>
      </c>
      <c r="E236" s="3">
        <v>8</v>
      </c>
      <c r="F236" s="3">
        <v>60</v>
      </c>
      <c r="G236" s="3">
        <v>234</v>
      </c>
      <c r="H236" s="3">
        <v>1143.2000000000003</v>
      </c>
      <c r="I236" s="1">
        <v>9</v>
      </c>
      <c r="J236" s="31">
        <v>1560.73</v>
      </c>
      <c r="K236" s="1">
        <v>7.63</v>
      </c>
      <c r="L236" s="1">
        <v>18.89</v>
      </c>
      <c r="M236" s="1">
        <v>26.3</v>
      </c>
      <c r="N236" s="1">
        <v>35</v>
      </c>
      <c r="O236" s="1">
        <v>0</v>
      </c>
      <c r="P236" s="1">
        <v>0</v>
      </c>
      <c r="Q236" s="1">
        <v>0</v>
      </c>
      <c r="R236" s="1">
        <v>0</v>
      </c>
      <c r="S236" s="5">
        <v>0</v>
      </c>
      <c r="Z236" s="37"/>
      <c r="AA236" s="37"/>
      <c r="AB236" s="37"/>
      <c r="AC236" s="37"/>
    </row>
    <row r="237" spans="1:29" x14ac:dyDescent="0.25">
      <c r="A237" s="1">
        <v>9008</v>
      </c>
      <c r="B237" s="1" t="s">
        <v>23</v>
      </c>
      <c r="C237" s="1" t="s">
        <v>33</v>
      </c>
      <c r="D237" s="2">
        <v>43699</v>
      </c>
      <c r="E237" s="3">
        <v>8</v>
      </c>
      <c r="F237" s="3">
        <v>60</v>
      </c>
      <c r="G237" s="3">
        <v>234</v>
      </c>
      <c r="H237" s="3">
        <v>1143.2000000000003</v>
      </c>
      <c r="I237" s="1">
        <v>9</v>
      </c>
      <c r="J237" s="31">
        <v>1082.6199999999999</v>
      </c>
      <c r="K237" s="1">
        <v>5.07</v>
      </c>
      <c r="L237" s="1">
        <v>14.64</v>
      </c>
      <c r="M237" s="1">
        <v>19.7</v>
      </c>
      <c r="N237" s="1">
        <v>24</v>
      </c>
      <c r="O237" s="1">
        <v>3</v>
      </c>
      <c r="P237" s="8">
        <v>1.37</v>
      </c>
      <c r="Q237" s="8">
        <v>30</v>
      </c>
      <c r="R237" s="8">
        <v>1.01</v>
      </c>
      <c r="S237" s="5">
        <v>5.1269035532994923E-2</v>
      </c>
      <c r="Z237" s="37"/>
      <c r="AA237" s="37"/>
      <c r="AB237" s="37"/>
      <c r="AC237" s="37"/>
    </row>
    <row r="238" spans="1:29" x14ac:dyDescent="0.25">
      <c r="A238" s="1">
        <v>9008</v>
      </c>
      <c r="B238" s="1" t="s">
        <v>23</v>
      </c>
      <c r="C238" s="1" t="s">
        <v>34</v>
      </c>
      <c r="D238" s="2">
        <v>43699</v>
      </c>
      <c r="E238" s="3">
        <v>8</v>
      </c>
      <c r="F238" s="3">
        <v>60</v>
      </c>
      <c r="G238" s="3">
        <v>234</v>
      </c>
      <c r="H238" s="3">
        <v>1143.2000000000003</v>
      </c>
      <c r="I238" s="1">
        <v>7</v>
      </c>
      <c r="J238" s="31">
        <v>1081.1199999999999</v>
      </c>
      <c r="K238" s="1">
        <v>4.82</v>
      </c>
      <c r="L238" s="1">
        <v>12.01</v>
      </c>
      <c r="M238" s="1">
        <v>16.809999999999999</v>
      </c>
      <c r="N238" s="1">
        <v>20</v>
      </c>
      <c r="O238" s="1">
        <v>2</v>
      </c>
      <c r="P238" s="8">
        <v>1.04</v>
      </c>
      <c r="Q238" s="8">
        <v>22</v>
      </c>
      <c r="R238" s="8">
        <v>0.72</v>
      </c>
      <c r="S238" s="5">
        <v>4.2831647828673408E-2</v>
      </c>
      <c r="Z238" s="37"/>
      <c r="AA238" s="37"/>
      <c r="AB238" s="37"/>
      <c r="AC238" s="37"/>
    </row>
    <row r="239" spans="1:29" x14ac:dyDescent="0.25">
      <c r="A239" s="1">
        <v>9008</v>
      </c>
      <c r="B239" s="1" t="s">
        <v>23</v>
      </c>
      <c r="C239" s="1" t="s">
        <v>35</v>
      </c>
      <c r="D239" s="2">
        <v>43699</v>
      </c>
      <c r="E239" s="3">
        <v>8</v>
      </c>
      <c r="F239" s="3">
        <v>60</v>
      </c>
      <c r="G239" s="3">
        <v>234</v>
      </c>
      <c r="H239" s="3">
        <v>1143.2000000000003</v>
      </c>
      <c r="I239" s="1">
        <v>7</v>
      </c>
      <c r="J239" s="31">
        <v>1320.85</v>
      </c>
      <c r="K239" s="1">
        <v>7.41</v>
      </c>
      <c r="L239" s="1">
        <v>19.010000000000002</v>
      </c>
      <c r="M239" s="1">
        <v>26.38</v>
      </c>
      <c r="N239" s="1">
        <v>39</v>
      </c>
      <c r="O239" s="1">
        <v>6</v>
      </c>
      <c r="P239" s="8">
        <v>3.37</v>
      </c>
      <c r="Q239" s="8">
        <v>64</v>
      </c>
      <c r="R239" s="8">
        <v>2.35</v>
      </c>
      <c r="S239" s="5">
        <v>8.9082638362395758E-2</v>
      </c>
      <c r="Z239" s="37"/>
      <c r="AA239" s="37"/>
      <c r="AB239" s="37"/>
      <c r="AC239" s="37"/>
    </row>
    <row r="240" spans="1:29" x14ac:dyDescent="0.25">
      <c r="A240" s="1">
        <v>9010</v>
      </c>
      <c r="B240" s="1" t="s">
        <v>23</v>
      </c>
      <c r="C240" s="1" t="s">
        <v>31</v>
      </c>
      <c r="D240" s="2">
        <v>43699</v>
      </c>
      <c r="E240" s="3">
        <v>8</v>
      </c>
      <c r="F240" s="3">
        <v>60</v>
      </c>
      <c r="G240" s="3">
        <v>234</v>
      </c>
      <c r="H240" s="3">
        <v>1143.2000000000003</v>
      </c>
      <c r="I240" s="1">
        <v>8</v>
      </c>
      <c r="J240" s="31">
        <v>1241.0899999999999</v>
      </c>
      <c r="K240" s="1">
        <v>5.51</v>
      </c>
      <c r="L240" s="1">
        <v>13.67</v>
      </c>
      <c r="M240" s="1">
        <v>19.170000000000002</v>
      </c>
      <c r="N240" s="1">
        <v>21</v>
      </c>
      <c r="O240" s="1">
        <v>2</v>
      </c>
      <c r="P240" s="8">
        <v>0.9</v>
      </c>
      <c r="Q240" s="8">
        <v>20</v>
      </c>
      <c r="R240" s="8">
        <v>0.68</v>
      </c>
      <c r="S240" s="5">
        <v>3.5472091810119975E-2</v>
      </c>
      <c r="Z240" s="37"/>
      <c r="AA240" s="37"/>
      <c r="AB240" s="37"/>
      <c r="AC240" s="37"/>
    </row>
    <row r="241" spans="1:29" x14ac:dyDescent="0.25">
      <c r="A241" s="1">
        <v>9010</v>
      </c>
      <c r="B241" s="1" t="s">
        <v>23</v>
      </c>
      <c r="C241" s="1" t="s">
        <v>32</v>
      </c>
      <c r="D241" s="2">
        <v>43699</v>
      </c>
      <c r="E241" s="3">
        <v>8</v>
      </c>
      <c r="F241" s="3">
        <v>60</v>
      </c>
      <c r="G241" s="3">
        <v>234</v>
      </c>
      <c r="H241" s="3">
        <v>1143.2000000000003</v>
      </c>
      <c r="I241" s="1">
        <v>9</v>
      </c>
      <c r="J241" s="31">
        <v>1121.3399999999999</v>
      </c>
      <c r="K241" s="1">
        <v>4.5599999999999996</v>
      </c>
      <c r="L241" s="1">
        <v>10.210000000000001</v>
      </c>
      <c r="M241" s="1">
        <v>14.87</v>
      </c>
      <c r="N241" s="1">
        <v>16</v>
      </c>
      <c r="O241" s="1">
        <v>0</v>
      </c>
      <c r="P241" s="8">
        <v>0</v>
      </c>
      <c r="Q241" s="8">
        <v>0</v>
      </c>
      <c r="R241" s="8">
        <v>0</v>
      </c>
      <c r="S241" s="5">
        <v>0</v>
      </c>
      <c r="Z241" s="37"/>
      <c r="AA241" s="37"/>
      <c r="AB241" s="37"/>
      <c r="AC241" s="37"/>
    </row>
    <row r="242" spans="1:29" x14ac:dyDescent="0.25">
      <c r="A242" s="1">
        <v>9010</v>
      </c>
      <c r="B242" s="1" t="s">
        <v>23</v>
      </c>
      <c r="C242" s="1" t="s">
        <v>33</v>
      </c>
      <c r="D242" s="2">
        <v>43699</v>
      </c>
      <c r="E242" s="3">
        <v>8</v>
      </c>
      <c r="F242" s="3">
        <v>60</v>
      </c>
      <c r="G242" s="3">
        <v>234</v>
      </c>
      <c r="H242" s="3">
        <v>1143.2000000000003</v>
      </c>
      <c r="I242" s="1">
        <v>11</v>
      </c>
      <c r="J242" s="31">
        <v>1985.52</v>
      </c>
      <c r="K242" s="1">
        <v>8.89</v>
      </c>
      <c r="L242" s="1">
        <v>16.850000000000001</v>
      </c>
      <c r="M242" s="1">
        <v>25.79</v>
      </c>
      <c r="N242" s="1">
        <v>36</v>
      </c>
      <c r="O242" s="1">
        <v>0</v>
      </c>
      <c r="P242" s="8">
        <v>0</v>
      </c>
      <c r="Q242" s="8">
        <v>0</v>
      </c>
      <c r="R242" s="8">
        <v>0</v>
      </c>
      <c r="S242" s="5">
        <v>0</v>
      </c>
      <c r="Z242" s="37"/>
      <c r="AA242" s="37"/>
      <c r="AB242" s="37"/>
      <c r="AC242" s="37"/>
    </row>
    <row r="243" spans="1:29" x14ac:dyDescent="0.25">
      <c r="A243" s="1">
        <v>9010</v>
      </c>
      <c r="B243" s="1" t="s">
        <v>23</v>
      </c>
      <c r="C243" s="1" t="s">
        <v>34</v>
      </c>
      <c r="D243" s="2">
        <v>43699</v>
      </c>
      <c r="E243" s="3">
        <v>8</v>
      </c>
      <c r="F243" s="3">
        <v>60</v>
      </c>
      <c r="G243" s="3">
        <v>234</v>
      </c>
      <c r="H243" s="3">
        <v>1143.2000000000003</v>
      </c>
      <c r="I243" s="1">
        <v>8</v>
      </c>
      <c r="J243" s="31">
        <v>1423.7</v>
      </c>
      <c r="K243" s="1">
        <v>6.79</v>
      </c>
      <c r="L243" s="1">
        <v>17.93</v>
      </c>
      <c r="M243" s="1">
        <v>24.62</v>
      </c>
      <c r="N243" s="1">
        <v>31</v>
      </c>
      <c r="O243" s="1">
        <v>6</v>
      </c>
      <c r="P243" s="8">
        <v>2.5099999999999998</v>
      </c>
      <c r="Q243" s="8">
        <v>55</v>
      </c>
      <c r="R243" s="8">
        <v>1.79</v>
      </c>
      <c r="S243" s="5">
        <v>7.2705117790414289E-2</v>
      </c>
      <c r="Z243" s="37"/>
      <c r="AA243" s="37"/>
      <c r="AB243" s="37"/>
      <c r="AC243" s="37"/>
    </row>
    <row r="244" spans="1:29" x14ac:dyDescent="0.25">
      <c r="A244" s="1">
        <v>9010</v>
      </c>
      <c r="B244" s="1" t="s">
        <v>23</v>
      </c>
      <c r="C244" s="1" t="s">
        <v>35</v>
      </c>
      <c r="D244" s="2">
        <v>43699</v>
      </c>
      <c r="E244" s="3">
        <v>8</v>
      </c>
      <c r="F244" s="3">
        <v>60</v>
      </c>
      <c r="G244" s="3">
        <v>234</v>
      </c>
      <c r="H244" s="3">
        <v>1143.2000000000003</v>
      </c>
      <c r="I244" s="1">
        <v>9</v>
      </c>
      <c r="J244" s="31">
        <v>1534.42</v>
      </c>
      <c r="K244" s="1">
        <v>8.6199999999999992</v>
      </c>
      <c r="L244" s="1">
        <v>14.57</v>
      </c>
      <c r="M244" s="1">
        <v>23.16</v>
      </c>
      <c r="N244" s="1">
        <v>22</v>
      </c>
      <c r="O244" s="1">
        <v>4</v>
      </c>
      <c r="P244" s="8">
        <v>1.01</v>
      </c>
      <c r="Q244" s="8">
        <v>29</v>
      </c>
      <c r="R244" s="8">
        <v>0.6</v>
      </c>
      <c r="S244" s="5">
        <v>2.5906735751295335E-2</v>
      </c>
      <c r="Z244" s="37"/>
      <c r="AA244" s="37"/>
      <c r="AB244" s="37"/>
      <c r="AC244" s="37"/>
    </row>
    <row r="245" spans="1:29" x14ac:dyDescent="0.25">
      <c r="A245" s="1">
        <v>9002</v>
      </c>
      <c r="B245" s="1" t="s">
        <v>28</v>
      </c>
      <c r="C245" s="1" t="s">
        <v>31</v>
      </c>
      <c r="D245" s="2">
        <v>43699</v>
      </c>
      <c r="E245" s="3">
        <v>8</v>
      </c>
      <c r="F245" s="3">
        <v>60</v>
      </c>
      <c r="G245" s="3">
        <v>234</v>
      </c>
      <c r="H245" s="3">
        <v>1143.2000000000003</v>
      </c>
      <c r="I245" s="1">
        <v>10</v>
      </c>
      <c r="J245" s="31">
        <v>1919.15</v>
      </c>
      <c r="K245" s="1">
        <v>8.89</v>
      </c>
      <c r="L245" s="1">
        <v>22.79</v>
      </c>
      <c r="M245" s="1">
        <v>31.62</v>
      </c>
      <c r="N245" s="1">
        <v>27</v>
      </c>
      <c r="O245" s="1">
        <v>9</v>
      </c>
      <c r="P245" s="8">
        <v>6.06</v>
      </c>
      <c r="Q245" s="8">
        <v>102</v>
      </c>
      <c r="R245" s="8">
        <v>4.32</v>
      </c>
      <c r="S245" s="5">
        <v>0.13662239089184061</v>
      </c>
      <c r="T245" s="6">
        <f t="shared" ref="T245" si="100">AVERAGE(M245:M259)</f>
        <v>26.346</v>
      </c>
      <c r="U245" s="33">
        <f t="shared" ref="U245" si="101">STDEV(M245:M259)</f>
        <v>7.2405611463674298</v>
      </c>
      <c r="V245" s="33">
        <f t="shared" ref="V245" si="102">T245+1.5*U245</f>
        <v>37.206841719551143</v>
      </c>
      <c r="W245" s="33">
        <f t="shared" ref="W245" si="103">T245-1.5*U245</f>
        <v>15.485158280448855</v>
      </c>
      <c r="Z245" s="37"/>
      <c r="AA245" s="37"/>
      <c r="AB245" s="37"/>
      <c r="AC245" s="37"/>
    </row>
    <row r="246" spans="1:29" x14ac:dyDescent="0.25">
      <c r="A246" s="1">
        <v>9002</v>
      </c>
      <c r="B246" s="1" t="s">
        <v>28</v>
      </c>
      <c r="C246" s="1" t="s">
        <v>32</v>
      </c>
      <c r="D246" s="2">
        <v>43699</v>
      </c>
      <c r="E246" s="3">
        <v>8</v>
      </c>
      <c r="F246" s="3">
        <v>60</v>
      </c>
      <c r="G246" s="3">
        <v>234</v>
      </c>
      <c r="H246" s="3">
        <v>1143.2000000000003</v>
      </c>
      <c r="I246" s="1">
        <v>11</v>
      </c>
      <c r="J246" s="31">
        <v>1870.24</v>
      </c>
      <c r="K246" s="1">
        <v>7.68</v>
      </c>
      <c r="L246" s="1">
        <v>23.73</v>
      </c>
      <c r="M246" s="1">
        <v>31.39</v>
      </c>
      <c r="N246" s="1">
        <v>28</v>
      </c>
      <c r="O246" s="1">
        <v>8</v>
      </c>
      <c r="P246" s="8">
        <v>6.4</v>
      </c>
      <c r="Q246" s="8">
        <v>109</v>
      </c>
      <c r="R246" s="8">
        <v>4.6900000000000004</v>
      </c>
      <c r="S246" s="5">
        <v>0.14941064033131571</v>
      </c>
      <c r="T246" s="7"/>
      <c r="U246" s="34"/>
      <c r="V246" s="34"/>
      <c r="W246" s="34"/>
      <c r="Z246" s="37"/>
      <c r="AA246" s="37"/>
      <c r="AB246" s="37"/>
      <c r="AC246" s="37"/>
    </row>
    <row r="247" spans="1:29" x14ac:dyDescent="0.25">
      <c r="A247" s="1">
        <v>9002</v>
      </c>
      <c r="B247" s="1" t="s">
        <v>28</v>
      </c>
      <c r="C247" s="1" t="s">
        <v>33</v>
      </c>
      <c r="D247" s="2">
        <v>43699</v>
      </c>
      <c r="E247" s="3">
        <v>8</v>
      </c>
      <c r="F247" s="3">
        <v>60</v>
      </c>
      <c r="G247" s="3">
        <v>234</v>
      </c>
      <c r="H247" s="3">
        <v>1143.2000000000003</v>
      </c>
      <c r="I247" s="1">
        <v>9</v>
      </c>
      <c r="J247" s="31">
        <v>1651.49</v>
      </c>
      <c r="K247" s="1">
        <v>6.89</v>
      </c>
      <c r="L247" s="1">
        <v>20.56</v>
      </c>
      <c r="M247" s="1">
        <v>27.48</v>
      </c>
      <c r="N247" s="1">
        <v>24</v>
      </c>
      <c r="O247" s="1">
        <v>11</v>
      </c>
      <c r="P247" s="8">
        <v>8.0500000000000007</v>
      </c>
      <c r="Q247" s="8">
        <v>142</v>
      </c>
      <c r="R247" s="8">
        <v>5.66</v>
      </c>
      <c r="S247" s="5">
        <v>0.20596797671033479</v>
      </c>
      <c r="T247" s="7"/>
      <c r="U247" s="34"/>
      <c r="V247" s="34"/>
      <c r="W247" s="34"/>
      <c r="Z247" s="37"/>
      <c r="AA247" s="37"/>
      <c r="AB247" s="37"/>
    </row>
    <row r="248" spans="1:29" x14ac:dyDescent="0.25">
      <c r="A248" s="1">
        <v>9002</v>
      </c>
      <c r="B248" s="1" t="s">
        <v>28</v>
      </c>
      <c r="C248" s="1" t="s">
        <v>34</v>
      </c>
      <c r="D248" s="2">
        <v>43699</v>
      </c>
      <c r="E248" s="3">
        <v>8</v>
      </c>
      <c r="F248" s="3">
        <v>60</v>
      </c>
      <c r="G248" s="3">
        <v>234</v>
      </c>
      <c r="H248" s="3">
        <v>1143.2000000000003</v>
      </c>
      <c r="I248" s="1">
        <v>11</v>
      </c>
      <c r="J248" s="31">
        <v>1985</v>
      </c>
      <c r="K248" s="1">
        <v>8.3699999999999992</v>
      </c>
      <c r="L248" s="1">
        <v>24.05</v>
      </c>
      <c r="M248" s="1">
        <v>32.19</v>
      </c>
      <c r="N248" s="1">
        <v>31</v>
      </c>
      <c r="O248" s="1">
        <v>10</v>
      </c>
      <c r="P248" s="8">
        <v>5.98</v>
      </c>
      <c r="Q248" s="8">
        <v>108</v>
      </c>
      <c r="R248" s="8">
        <v>3.92</v>
      </c>
      <c r="S248" s="5">
        <v>0.12177694936315626</v>
      </c>
      <c r="T248" s="6"/>
      <c r="U248" s="33"/>
      <c r="V248" s="33"/>
      <c r="W248" s="33"/>
      <c r="Z248" s="37"/>
      <c r="AA248" s="37"/>
      <c r="AB248" s="37"/>
    </row>
    <row r="249" spans="1:29" x14ac:dyDescent="0.25">
      <c r="A249" s="1">
        <v>9002</v>
      </c>
      <c r="B249" s="1" t="s">
        <v>28</v>
      </c>
      <c r="C249" s="1" t="s">
        <v>35</v>
      </c>
      <c r="D249" s="2">
        <v>43699</v>
      </c>
      <c r="E249" s="3">
        <v>8</v>
      </c>
      <c r="F249" s="3">
        <v>60</v>
      </c>
      <c r="G249" s="3">
        <v>234</v>
      </c>
      <c r="H249" s="3">
        <v>1143.2000000000003</v>
      </c>
      <c r="I249" s="1">
        <v>7</v>
      </c>
      <c r="J249" s="31">
        <v>1368.69</v>
      </c>
      <c r="K249" s="1">
        <v>7.14</v>
      </c>
      <c r="L249" s="1">
        <v>21.02</v>
      </c>
      <c r="M249" s="1">
        <v>28.15</v>
      </c>
      <c r="N249" s="1">
        <v>26</v>
      </c>
      <c r="O249" s="1">
        <v>5</v>
      </c>
      <c r="P249" s="8">
        <v>3.72</v>
      </c>
      <c r="Q249" s="8">
        <v>56</v>
      </c>
      <c r="R249" s="8">
        <v>2.56</v>
      </c>
      <c r="S249" s="5">
        <v>9.0941385435168748E-2</v>
      </c>
      <c r="T249" s="7"/>
      <c r="U249" s="34"/>
      <c r="V249" s="34"/>
      <c r="W249" s="34"/>
      <c r="Z249" s="37"/>
      <c r="AA249" s="37"/>
      <c r="AB249" s="37"/>
    </row>
    <row r="250" spans="1:29" x14ac:dyDescent="0.25">
      <c r="A250" s="1">
        <v>9007</v>
      </c>
      <c r="B250" s="1" t="s">
        <v>28</v>
      </c>
      <c r="C250" s="1" t="s">
        <v>31</v>
      </c>
      <c r="D250" s="2">
        <v>43699</v>
      </c>
      <c r="E250" s="3">
        <v>8</v>
      </c>
      <c r="F250" s="3">
        <v>60</v>
      </c>
      <c r="G250" s="3">
        <v>234</v>
      </c>
      <c r="H250" s="3">
        <v>1143.2000000000003</v>
      </c>
      <c r="I250" s="1">
        <v>8</v>
      </c>
      <c r="J250" s="31">
        <v>1175.17</v>
      </c>
      <c r="K250" s="1">
        <v>5.09</v>
      </c>
      <c r="L250" s="1">
        <v>15.95</v>
      </c>
      <c r="M250" s="1">
        <v>21.08</v>
      </c>
      <c r="N250" s="1">
        <v>23</v>
      </c>
      <c r="O250" s="1">
        <v>2</v>
      </c>
      <c r="P250" s="8">
        <v>1.24</v>
      </c>
      <c r="Q250" s="8">
        <v>23</v>
      </c>
      <c r="R250" s="8">
        <v>0.95</v>
      </c>
      <c r="S250" s="5">
        <v>4.506641366223909E-2</v>
      </c>
      <c r="T250" s="7"/>
      <c r="U250" s="34"/>
      <c r="V250" s="34"/>
      <c r="W250" s="34"/>
      <c r="Z250" s="37"/>
      <c r="AA250" s="37"/>
      <c r="AB250" s="37"/>
    </row>
    <row r="251" spans="1:29" x14ac:dyDescent="0.25">
      <c r="A251" s="1">
        <v>9007</v>
      </c>
      <c r="B251" s="1" t="s">
        <v>28</v>
      </c>
      <c r="C251" s="1" t="s">
        <v>32</v>
      </c>
      <c r="D251" s="2">
        <v>43699</v>
      </c>
      <c r="E251" s="3">
        <v>8</v>
      </c>
      <c r="F251" s="3">
        <v>60</v>
      </c>
      <c r="G251" s="3">
        <v>234</v>
      </c>
      <c r="H251" s="3">
        <v>1143.2000000000003</v>
      </c>
      <c r="I251" s="1">
        <v>7</v>
      </c>
      <c r="J251" s="31">
        <v>707.7</v>
      </c>
      <c r="K251" s="1">
        <v>2.5299999999999998</v>
      </c>
      <c r="L251" s="1">
        <v>7.37</v>
      </c>
      <c r="M251" s="25">
        <v>9.8800000000000008</v>
      </c>
      <c r="N251" s="1">
        <v>10</v>
      </c>
      <c r="O251" s="1">
        <v>2</v>
      </c>
      <c r="P251" s="8">
        <v>1.47</v>
      </c>
      <c r="Q251" s="8">
        <v>26</v>
      </c>
      <c r="R251" s="8">
        <v>1.0900000000000001</v>
      </c>
      <c r="S251" s="5">
        <v>0.11032388663967611</v>
      </c>
      <c r="Z251" s="37"/>
      <c r="AA251" s="37"/>
      <c r="AB251" s="37"/>
    </row>
    <row r="252" spans="1:29" x14ac:dyDescent="0.25">
      <c r="A252" s="1">
        <v>9007</v>
      </c>
      <c r="B252" s="1" t="s">
        <v>28</v>
      </c>
      <c r="C252" s="1" t="s">
        <v>33</v>
      </c>
      <c r="D252" s="2">
        <v>43699</v>
      </c>
      <c r="E252" s="3">
        <v>8</v>
      </c>
      <c r="F252" s="3">
        <v>60</v>
      </c>
      <c r="G252" s="3">
        <v>234</v>
      </c>
      <c r="H252" s="3">
        <v>1143.2000000000003</v>
      </c>
      <c r="I252" s="1">
        <v>8</v>
      </c>
      <c r="J252" s="31">
        <v>1594.79</v>
      </c>
      <c r="K252" s="1">
        <v>7.26</v>
      </c>
      <c r="L252" s="1">
        <v>20.25</v>
      </c>
      <c r="M252" s="1">
        <v>27.47</v>
      </c>
      <c r="N252" s="1">
        <v>23</v>
      </c>
      <c r="O252" s="1">
        <v>5</v>
      </c>
      <c r="P252" s="8">
        <v>3.55</v>
      </c>
      <c r="Q252" s="8">
        <v>66</v>
      </c>
      <c r="R252" s="8">
        <v>2.73</v>
      </c>
      <c r="S252" s="5">
        <v>9.9381143065161992E-2</v>
      </c>
      <c r="Z252" s="37"/>
      <c r="AA252" s="37"/>
      <c r="AB252" s="37"/>
    </row>
    <row r="253" spans="1:29" x14ac:dyDescent="0.25">
      <c r="A253" s="1">
        <v>9007</v>
      </c>
      <c r="B253" s="1" t="s">
        <v>28</v>
      </c>
      <c r="C253" s="1" t="s">
        <v>34</v>
      </c>
      <c r="D253" s="2">
        <v>43699</v>
      </c>
      <c r="E253" s="3">
        <v>8</v>
      </c>
      <c r="F253" s="3">
        <v>60</v>
      </c>
      <c r="G253" s="3">
        <v>234</v>
      </c>
      <c r="H253" s="3">
        <v>1143.2000000000003</v>
      </c>
      <c r="I253" s="1">
        <v>9</v>
      </c>
      <c r="J253" s="31">
        <v>1675.13</v>
      </c>
      <c r="K253" s="1">
        <v>7.17</v>
      </c>
      <c r="L253" s="1">
        <v>17.28</v>
      </c>
      <c r="M253" s="1">
        <v>24.5</v>
      </c>
      <c r="N253" s="1">
        <v>22</v>
      </c>
      <c r="O253" s="1">
        <v>2</v>
      </c>
      <c r="P253" s="8">
        <v>1.44</v>
      </c>
      <c r="Q253" s="8">
        <v>24</v>
      </c>
      <c r="R253" s="8">
        <v>1.1100000000000001</v>
      </c>
      <c r="S253" s="5">
        <v>4.5306122448979594E-2</v>
      </c>
      <c r="Z253" s="37"/>
      <c r="AA253" s="37"/>
      <c r="AB253" s="37"/>
    </row>
    <row r="254" spans="1:29" x14ac:dyDescent="0.25">
      <c r="A254" s="1">
        <v>9007</v>
      </c>
      <c r="B254" s="1" t="s">
        <v>28</v>
      </c>
      <c r="C254" s="1" t="s">
        <v>35</v>
      </c>
      <c r="D254" s="2">
        <v>43699</v>
      </c>
      <c r="E254" s="3">
        <v>8</v>
      </c>
      <c r="F254" s="3">
        <v>60</v>
      </c>
      <c r="G254" s="3">
        <v>234</v>
      </c>
      <c r="H254" s="3">
        <v>1143.2000000000003</v>
      </c>
      <c r="I254" s="1">
        <v>10</v>
      </c>
      <c r="J254" s="31">
        <v>1992.71</v>
      </c>
      <c r="K254" s="1">
        <v>8.52</v>
      </c>
      <c r="L254" s="1">
        <v>22.89</v>
      </c>
      <c r="M254" s="1">
        <v>31.47</v>
      </c>
      <c r="N254" s="1">
        <v>26</v>
      </c>
      <c r="O254" s="1">
        <v>6</v>
      </c>
      <c r="P254" s="8">
        <v>3.91</v>
      </c>
      <c r="Q254" s="8">
        <v>65</v>
      </c>
      <c r="R254" s="8">
        <v>2.79</v>
      </c>
      <c r="S254" s="5">
        <v>8.8655862726406104E-2</v>
      </c>
      <c r="Z254" s="37"/>
      <c r="AA254" s="37"/>
      <c r="AB254" s="37"/>
    </row>
    <row r="255" spans="1:29" x14ac:dyDescent="0.25">
      <c r="A255" s="1">
        <v>9012</v>
      </c>
      <c r="B255" s="1" t="s">
        <v>28</v>
      </c>
      <c r="C255" s="1" t="s">
        <v>31</v>
      </c>
      <c r="D255" s="2">
        <v>43699</v>
      </c>
      <c r="E255" s="3">
        <v>8</v>
      </c>
      <c r="F255" s="3">
        <v>60</v>
      </c>
      <c r="G255" s="3">
        <v>234</v>
      </c>
      <c r="H255" s="3">
        <v>1143.2000000000003</v>
      </c>
      <c r="I255" s="1">
        <v>5</v>
      </c>
      <c r="J255" s="31">
        <v>694.17</v>
      </c>
      <c r="K255" s="1">
        <v>3.21</v>
      </c>
      <c r="L255" s="1">
        <v>8.83</v>
      </c>
      <c r="M255" s="25">
        <v>12.03</v>
      </c>
      <c r="N255" s="1">
        <v>12</v>
      </c>
      <c r="O255" s="1">
        <v>1</v>
      </c>
      <c r="P255" s="8">
        <v>0.66</v>
      </c>
      <c r="Q255" s="8">
        <v>13</v>
      </c>
      <c r="R255" s="8">
        <v>0.56000000000000005</v>
      </c>
      <c r="S255" s="5">
        <v>4.6550290939318374E-2</v>
      </c>
      <c r="Z255" s="37"/>
      <c r="AA255" s="37"/>
      <c r="AB255" s="37"/>
    </row>
    <row r="256" spans="1:29" x14ac:dyDescent="0.25">
      <c r="A256" s="1">
        <v>9012</v>
      </c>
      <c r="B256" s="1" t="s">
        <v>28</v>
      </c>
      <c r="C256" s="1" t="s">
        <v>32</v>
      </c>
      <c r="D256" s="2">
        <v>43699</v>
      </c>
      <c r="E256" s="3">
        <v>8</v>
      </c>
      <c r="F256" s="3">
        <v>60</v>
      </c>
      <c r="G256" s="3">
        <v>234</v>
      </c>
      <c r="H256" s="3">
        <v>1143.2000000000003</v>
      </c>
      <c r="I256" s="1">
        <v>11</v>
      </c>
      <c r="J256" s="31">
        <v>1995.36</v>
      </c>
      <c r="K256" s="1">
        <v>8.9700000000000006</v>
      </c>
      <c r="L256" s="1">
        <v>21.94</v>
      </c>
      <c r="M256" s="1">
        <v>30.9</v>
      </c>
      <c r="N256" s="1">
        <v>25</v>
      </c>
      <c r="O256" s="1">
        <v>1</v>
      </c>
      <c r="P256" s="8">
        <v>0.85</v>
      </c>
      <c r="Q256" s="8">
        <v>12</v>
      </c>
      <c r="R256" s="8">
        <v>0.57999999999999996</v>
      </c>
      <c r="S256" s="5">
        <v>1.8770226537216828E-2</v>
      </c>
      <c r="Z256" s="37"/>
      <c r="AA256" s="37"/>
      <c r="AB256" s="37"/>
    </row>
    <row r="257" spans="1:28" x14ac:dyDescent="0.25">
      <c r="A257" s="1">
        <v>9012</v>
      </c>
      <c r="B257" s="1" t="s">
        <v>28</v>
      </c>
      <c r="C257" s="1" t="s">
        <v>33</v>
      </c>
      <c r="D257" s="2">
        <v>43699</v>
      </c>
      <c r="E257" s="3">
        <v>8</v>
      </c>
      <c r="F257" s="3">
        <v>60</v>
      </c>
      <c r="G257" s="3">
        <v>234</v>
      </c>
      <c r="H257" s="3">
        <v>1143.2000000000003</v>
      </c>
      <c r="I257" s="1">
        <v>11</v>
      </c>
      <c r="J257" s="31">
        <v>2042.79</v>
      </c>
      <c r="K257" s="1">
        <v>9.67</v>
      </c>
      <c r="L257" s="1">
        <v>25.06</v>
      </c>
      <c r="M257" s="1">
        <v>34.799999999999997</v>
      </c>
      <c r="N257" s="1">
        <v>32</v>
      </c>
      <c r="O257" s="1">
        <v>7</v>
      </c>
      <c r="P257" s="8">
        <v>4.1100000000000003</v>
      </c>
      <c r="Q257" s="8">
        <v>79</v>
      </c>
      <c r="R257" s="8">
        <v>2.83</v>
      </c>
      <c r="S257" s="5">
        <v>8.1321839080459785E-2</v>
      </c>
      <c r="Z257" s="37"/>
      <c r="AA257" s="37"/>
      <c r="AB257" s="37"/>
    </row>
    <row r="258" spans="1:28" x14ac:dyDescent="0.25">
      <c r="A258" s="1">
        <v>9012</v>
      </c>
      <c r="B258" s="1" t="s">
        <v>28</v>
      </c>
      <c r="C258" s="1" t="s">
        <v>34</v>
      </c>
      <c r="D258" s="2">
        <v>43699</v>
      </c>
      <c r="E258" s="3">
        <v>8</v>
      </c>
      <c r="F258" s="3">
        <v>60</v>
      </c>
      <c r="G258" s="3">
        <v>234</v>
      </c>
      <c r="H258" s="3">
        <v>1143.2000000000003</v>
      </c>
      <c r="I258" s="1">
        <v>10</v>
      </c>
      <c r="J258" s="31">
        <v>1797.77</v>
      </c>
      <c r="K258" s="1">
        <v>7.4</v>
      </c>
      <c r="L258" s="1">
        <v>15.92</v>
      </c>
      <c r="M258" s="1">
        <v>23.38</v>
      </c>
      <c r="N258" s="1">
        <v>17</v>
      </c>
      <c r="O258" s="1">
        <v>2</v>
      </c>
      <c r="P258" s="8">
        <v>1.3</v>
      </c>
      <c r="Q258" s="8">
        <v>24</v>
      </c>
      <c r="R258" s="8">
        <v>0.99</v>
      </c>
      <c r="S258" s="5">
        <v>4.2343883661248929E-2</v>
      </c>
      <c r="Z258" s="37"/>
      <c r="AA258" s="37"/>
      <c r="AB258" s="37"/>
    </row>
    <row r="259" spans="1:28" x14ac:dyDescent="0.25">
      <c r="A259" s="1">
        <v>9012</v>
      </c>
      <c r="B259" s="1" t="s">
        <v>28</v>
      </c>
      <c r="C259" s="1" t="s">
        <v>35</v>
      </c>
      <c r="D259" s="2">
        <v>43699</v>
      </c>
      <c r="E259" s="3">
        <v>8</v>
      </c>
      <c r="F259" s="3">
        <v>60</v>
      </c>
      <c r="G259" s="3">
        <v>234</v>
      </c>
      <c r="H259" s="3">
        <v>1143.2000000000003</v>
      </c>
      <c r="I259" s="1">
        <v>11</v>
      </c>
      <c r="J259" s="31">
        <v>1921.12</v>
      </c>
      <c r="K259" s="1">
        <v>7.89</v>
      </c>
      <c r="L259" s="1">
        <v>20.99</v>
      </c>
      <c r="M259" s="1">
        <v>28.85</v>
      </c>
      <c r="N259" s="1">
        <v>25</v>
      </c>
      <c r="O259" s="1">
        <v>6</v>
      </c>
      <c r="P259" s="8">
        <v>3.98</v>
      </c>
      <c r="Q259" s="8">
        <v>74</v>
      </c>
      <c r="R259" s="8">
        <v>3.12</v>
      </c>
      <c r="S259" s="5">
        <v>0.10814558058925476</v>
      </c>
      <c r="Z259" s="37"/>
      <c r="AA259" s="37"/>
      <c r="AB259" s="37"/>
    </row>
    <row r="260" spans="1:28" x14ac:dyDescent="0.25">
      <c r="A260" s="1">
        <v>9003</v>
      </c>
      <c r="B260" s="1" t="s">
        <v>29</v>
      </c>
      <c r="C260" s="1" t="s">
        <v>31</v>
      </c>
      <c r="D260" s="2">
        <v>43699</v>
      </c>
      <c r="E260" s="3">
        <v>8</v>
      </c>
      <c r="F260" s="3">
        <v>60</v>
      </c>
      <c r="G260" s="3">
        <v>234</v>
      </c>
      <c r="H260" s="3">
        <v>1143.2000000000003</v>
      </c>
      <c r="I260" s="1">
        <v>8</v>
      </c>
      <c r="J260" s="31">
        <v>1605</v>
      </c>
      <c r="K260" s="1">
        <v>6.9</v>
      </c>
      <c r="L260" s="1">
        <v>17.27</v>
      </c>
      <c r="M260" s="1">
        <v>24.23</v>
      </c>
      <c r="N260" s="1">
        <v>29</v>
      </c>
      <c r="O260" s="1">
        <v>11</v>
      </c>
      <c r="P260" s="8">
        <v>6.34</v>
      </c>
      <c r="Q260" s="8">
        <v>130</v>
      </c>
      <c r="R260" s="8">
        <v>4.0199999999999996</v>
      </c>
      <c r="S260" s="5">
        <v>0.16591002888980599</v>
      </c>
      <c r="T260" s="6">
        <f t="shared" ref="T260" si="104">AVERAGE(M260:M274)</f>
        <v>21.29</v>
      </c>
      <c r="U260" s="33">
        <f t="shared" ref="U260" si="105">STDEV(M260:M274)</f>
        <v>5.5970540720734938</v>
      </c>
      <c r="V260" s="33">
        <f t="shared" ref="V260" si="106">T260+1.5*U260</f>
        <v>29.685581108110242</v>
      </c>
      <c r="W260" s="33">
        <f t="shared" ref="W260" si="107">T260-1.5*U260</f>
        <v>12.894418891889758</v>
      </c>
      <c r="Z260" s="37"/>
      <c r="AA260" s="37"/>
      <c r="AB260" s="37"/>
    </row>
    <row r="261" spans="1:28" x14ac:dyDescent="0.25">
      <c r="A261" s="1">
        <v>9003</v>
      </c>
      <c r="B261" s="1" t="s">
        <v>29</v>
      </c>
      <c r="C261" s="1" t="s">
        <v>32</v>
      </c>
      <c r="D261" s="2">
        <v>43699</v>
      </c>
      <c r="E261" s="3">
        <v>8</v>
      </c>
      <c r="F261" s="3">
        <v>60</v>
      </c>
      <c r="G261" s="3">
        <v>234</v>
      </c>
      <c r="H261" s="3">
        <v>1143.2000000000003</v>
      </c>
      <c r="I261" s="1">
        <v>8</v>
      </c>
      <c r="J261" s="31">
        <v>1338.57</v>
      </c>
      <c r="K261" s="1">
        <v>6.14</v>
      </c>
      <c r="L261" s="1">
        <v>14.89</v>
      </c>
      <c r="M261" s="1">
        <v>21.1</v>
      </c>
      <c r="N261" s="1">
        <v>22</v>
      </c>
      <c r="O261" s="1">
        <v>11</v>
      </c>
      <c r="P261" s="8">
        <v>6.07</v>
      </c>
      <c r="Q261" s="8">
        <v>138</v>
      </c>
      <c r="R261" s="8">
        <v>4.26</v>
      </c>
      <c r="S261" s="5">
        <v>0.20189573459715637</v>
      </c>
      <c r="T261" s="7"/>
      <c r="U261" s="34"/>
      <c r="V261" s="34"/>
      <c r="W261" s="34"/>
      <c r="Z261" s="37"/>
      <c r="AA261" s="37"/>
      <c r="AB261" s="37"/>
    </row>
    <row r="262" spans="1:28" x14ac:dyDescent="0.25">
      <c r="A262" s="1">
        <v>9003</v>
      </c>
      <c r="B262" s="1" t="s">
        <v>29</v>
      </c>
      <c r="C262" s="1" t="s">
        <v>33</v>
      </c>
      <c r="D262" s="2">
        <v>43699</v>
      </c>
      <c r="E262" s="3">
        <v>8</v>
      </c>
      <c r="F262" s="3">
        <v>60</v>
      </c>
      <c r="G262" s="3">
        <v>234</v>
      </c>
      <c r="H262" s="3">
        <v>1143.2000000000003</v>
      </c>
      <c r="I262" s="1">
        <v>8</v>
      </c>
      <c r="J262" s="31">
        <v>1127.69</v>
      </c>
      <c r="K262" s="1">
        <v>5.89</v>
      </c>
      <c r="L262" s="1">
        <v>13.77</v>
      </c>
      <c r="M262" s="1">
        <v>19.899999999999999</v>
      </c>
      <c r="N262" s="1">
        <v>22</v>
      </c>
      <c r="O262" s="1">
        <v>11</v>
      </c>
      <c r="P262" s="8">
        <v>5.51</v>
      </c>
      <c r="Q262" s="8">
        <v>121</v>
      </c>
      <c r="R262" s="8">
        <v>3.83</v>
      </c>
      <c r="S262" s="5">
        <v>0.19246231155778895</v>
      </c>
      <c r="T262" s="7"/>
      <c r="U262" s="34"/>
      <c r="V262" s="34"/>
      <c r="W262" s="34"/>
      <c r="Z262" s="37"/>
      <c r="AA262" s="37"/>
      <c r="AB262" s="37"/>
    </row>
    <row r="263" spans="1:28" x14ac:dyDescent="0.25">
      <c r="A263" s="1">
        <v>9003</v>
      </c>
      <c r="B263" s="1" t="s">
        <v>29</v>
      </c>
      <c r="C263" s="1" t="s">
        <v>34</v>
      </c>
      <c r="D263" s="2">
        <v>43699</v>
      </c>
      <c r="E263" s="3">
        <v>8</v>
      </c>
      <c r="F263" s="3">
        <v>60</v>
      </c>
      <c r="G263" s="3">
        <v>234</v>
      </c>
      <c r="H263" s="3">
        <v>1143.2000000000003</v>
      </c>
      <c r="I263" s="1">
        <v>8</v>
      </c>
      <c r="J263" s="31">
        <v>1507.35</v>
      </c>
      <c r="K263" s="1">
        <v>5.17</v>
      </c>
      <c r="L263" s="1">
        <v>16.73</v>
      </c>
      <c r="M263" s="1">
        <v>21.71</v>
      </c>
      <c r="N263" s="1">
        <v>26</v>
      </c>
      <c r="O263" s="1">
        <v>17</v>
      </c>
      <c r="P263" s="8">
        <v>9.09</v>
      </c>
      <c r="Q263" s="8">
        <v>202</v>
      </c>
      <c r="R263" s="8">
        <v>6.5</v>
      </c>
      <c r="S263" s="5">
        <v>0.29940119760479039</v>
      </c>
      <c r="T263" s="6"/>
      <c r="U263" s="33"/>
      <c r="V263" s="33"/>
      <c r="W263" s="33"/>
      <c r="Z263" s="37"/>
      <c r="AA263" s="37"/>
      <c r="AB263" s="37"/>
    </row>
    <row r="264" spans="1:28" x14ac:dyDescent="0.25">
      <c r="A264" s="1">
        <v>9003</v>
      </c>
      <c r="B264" s="1" t="s">
        <v>29</v>
      </c>
      <c r="C264" s="1" t="s">
        <v>35</v>
      </c>
      <c r="D264" s="2">
        <v>43699</v>
      </c>
      <c r="E264" s="3">
        <v>8</v>
      </c>
      <c r="F264" s="3">
        <v>60</v>
      </c>
      <c r="G264" s="3">
        <v>234</v>
      </c>
      <c r="H264" s="3">
        <v>1143.2000000000003</v>
      </c>
      <c r="I264" s="1">
        <v>8</v>
      </c>
      <c r="J264" s="31">
        <v>1636.26</v>
      </c>
      <c r="K264" s="1">
        <v>6.79</v>
      </c>
      <c r="L264" s="1">
        <v>18.18</v>
      </c>
      <c r="M264" s="1">
        <v>24.86</v>
      </c>
      <c r="N264" s="1">
        <v>26</v>
      </c>
      <c r="O264" s="1">
        <v>7</v>
      </c>
      <c r="P264" s="8">
        <v>3.7</v>
      </c>
      <c r="Q264" s="8">
        <v>87</v>
      </c>
      <c r="R264" s="8">
        <v>2.65</v>
      </c>
      <c r="S264" s="5">
        <v>0.10659694288012872</v>
      </c>
      <c r="T264" s="7"/>
      <c r="U264" s="34"/>
      <c r="V264" s="34"/>
      <c r="W264" s="34"/>
      <c r="Z264" s="37"/>
      <c r="AA264" s="37"/>
      <c r="AB264" s="37"/>
    </row>
    <row r="265" spans="1:28" x14ac:dyDescent="0.25">
      <c r="A265" s="1">
        <v>9006</v>
      </c>
      <c r="B265" s="1" t="s">
        <v>29</v>
      </c>
      <c r="C265" s="1" t="s">
        <v>31</v>
      </c>
      <c r="D265" s="2">
        <v>43699</v>
      </c>
      <c r="E265" s="3">
        <v>8</v>
      </c>
      <c r="F265" s="3">
        <v>60</v>
      </c>
      <c r="G265" s="3">
        <v>234</v>
      </c>
      <c r="H265" s="3">
        <v>1143.2000000000003</v>
      </c>
      <c r="I265" s="1">
        <v>9</v>
      </c>
      <c r="J265" s="31">
        <v>1700.32</v>
      </c>
      <c r="K265" s="1">
        <v>8.36</v>
      </c>
      <c r="L265" s="1">
        <v>16.899999999999999</v>
      </c>
      <c r="M265" s="1">
        <v>25.34</v>
      </c>
      <c r="N265" s="1">
        <v>22</v>
      </c>
      <c r="O265" s="1">
        <v>2</v>
      </c>
      <c r="P265" s="8">
        <v>1.1100000000000001</v>
      </c>
      <c r="Q265" s="8">
        <v>23</v>
      </c>
      <c r="R265" s="8">
        <v>0.78</v>
      </c>
      <c r="S265" s="5">
        <v>3.0781373322809787E-2</v>
      </c>
      <c r="T265" s="7"/>
      <c r="U265" s="34"/>
      <c r="V265" s="34"/>
      <c r="W265" s="34"/>
      <c r="Z265" s="37"/>
      <c r="AA265" s="37"/>
      <c r="AB265" s="37"/>
    </row>
    <row r="266" spans="1:28" x14ac:dyDescent="0.25">
      <c r="A266" s="1">
        <v>9006</v>
      </c>
      <c r="B266" s="1" t="s">
        <v>29</v>
      </c>
      <c r="C266" s="1" t="s">
        <v>32</v>
      </c>
      <c r="D266" s="2">
        <v>43699</v>
      </c>
      <c r="E266" s="3">
        <v>8</v>
      </c>
      <c r="F266" s="3">
        <v>60</v>
      </c>
      <c r="G266" s="3">
        <v>234</v>
      </c>
      <c r="H266" s="3">
        <v>1143.2000000000003</v>
      </c>
      <c r="I266" s="1">
        <v>9</v>
      </c>
      <c r="J266" s="31">
        <v>1785</v>
      </c>
      <c r="K266" s="1">
        <v>8.66</v>
      </c>
      <c r="L266" s="1">
        <v>19.66</v>
      </c>
      <c r="M266" s="1">
        <v>28.35</v>
      </c>
      <c r="N266" s="1">
        <v>33</v>
      </c>
      <c r="O266" s="1">
        <v>4</v>
      </c>
      <c r="P266" s="8">
        <v>1.97</v>
      </c>
      <c r="Q266" s="8">
        <v>28</v>
      </c>
      <c r="R266" s="8">
        <v>0.87</v>
      </c>
      <c r="S266" s="5">
        <v>3.0687830687830688E-2</v>
      </c>
      <c r="Z266" s="37"/>
      <c r="AA266" s="37"/>
      <c r="AB266" s="37"/>
    </row>
    <row r="267" spans="1:28" x14ac:dyDescent="0.25">
      <c r="A267" s="1">
        <v>9006</v>
      </c>
      <c r="B267" s="1" t="s">
        <v>29</v>
      </c>
      <c r="C267" s="1" t="s">
        <v>33</v>
      </c>
      <c r="D267" s="2">
        <v>43699</v>
      </c>
      <c r="E267" s="3">
        <v>8</v>
      </c>
      <c r="F267" s="3">
        <v>60</v>
      </c>
      <c r="G267" s="3">
        <v>234</v>
      </c>
      <c r="H267" s="3">
        <v>1143.2000000000003</v>
      </c>
      <c r="I267" s="1">
        <v>7</v>
      </c>
      <c r="J267" s="31">
        <v>1138.6500000000001</v>
      </c>
      <c r="K267" s="1">
        <v>5.34</v>
      </c>
      <c r="L267" s="1">
        <v>9.93</v>
      </c>
      <c r="M267" s="1">
        <v>15.29</v>
      </c>
      <c r="N267" s="1">
        <v>12</v>
      </c>
      <c r="O267" s="1">
        <v>0</v>
      </c>
      <c r="P267" s="1">
        <v>0</v>
      </c>
      <c r="Q267" s="1">
        <v>0</v>
      </c>
      <c r="R267" s="1">
        <v>0</v>
      </c>
      <c r="S267" s="5">
        <v>0</v>
      </c>
      <c r="Z267" s="37"/>
      <c r="AA267" s="37"/>
      <c r="AB267" s="37"/>
    </row>
    <row r="268" spans="1:28" x14ac:dyDescent="0.25">
      <c r="A268" s="1">
        <v>9006</v>
      </c>
      <c r="B268" s="1" t="s">
        <v>29</v>
      </c>
      <c r="C268" s="1" t="s">
        <v>34</v>
      </c>
      <c r="D268" s="2">
        <v>43699</v>
      </c>
      <c r="E268" s="3">
        <v>8</v>
      </c>
      <c r="F268" s="3">
        <v>60</v>
      </c>
      <c r="G268" s="3">
        <v>234</v>
      </c>
      <c r="H268" s="3">
        <v>1143.2000000000003</v>
      </c>
      <c r="I268" s="1">
        <v>7</v>
      </c>
      <c r="J268" s="31">
        <v>904.33</v>
      </c>
      <c r="K268" s="1">
        <v>3.79</v>
      </c>
      <c r="L268" s="1">
        <v>8.24</v>
      </c>
      <c r="M268" s="25">
        <v>12.05</v>
      </c>
      <c r="N268" s="1">
        <v>15</v>
      </c>
      <c r="O268" s="1">
        <v>0</v>
      </c>
      <c r="P268" s="1">
        <v>0</v>
      </c>
      <c r="Q268" s="1">
        <v>0</v>
      </c>
      <c r="R268" s="1">
        <v>0</v>
      </c>
      <c r="S268" s="5">
        <v>0</v>
      </c>
      <c r="Z268" s="37"/>
      <c r="AA268" s="37"/>
      <c r="AB268" s="37"/>
    </row>
    <row r="269" spans="1:28" x14ac:dyDescent="0.25">
      <c r="A269" s="1">
        <v>9006</v>
      </c>
      <c r="B269" s="1" t="s">
        <v>29</v>
      </c>
      <c r="C269" s="1" t="s">
        <v>35</v>
      </c>
      <c r="D269" s="2">
        <v>43699</v>
      </c>
      <c r="E269" s="3">
        <v>8</v>
      </c>
      <c r="F269" s="3">
        <v>60</v>
      </c>
      <c r="G269" s="3">
        <v>234</v>
      </c>
      <c r="H269" s="3">
        <v>1143.2000000000003</v>
      </c>
      <c r="I269" s="1">
        <v>9</v>
      </c>
      <c r="J269" s="31">
        <v>1356.48</v>
      </c>
      <c r="K269" s="1">
        <v>6.18</v>
      </c>
      <c r="L269" s="1">
        <v>15.93</v>
      </c>
      <c r="M269" s="1">
        <v>22.11</v>
      </c>
      <c r="N269" s="1">
        <v>23</v>
      </c>
      <c r="O269" s="1">
        <v>7</v>
      </c>
      <c r="P269" s="8">
        <v>3.81</v>
      </c>
      <c r="Q269" s="8">
        <v>80</v>
      </c>
      <c r="R269" s="8">
        <v>2.57</v>
      </c>
      <c r="S269" s="5">
        <v>0.11623699683401176</v>
      </c>
      <c r="Z269" s="37"/>
      <c r="AA269" s="37"/>
      <c r="AB269" s="37"/>
    </row>
    <row r="270" spans="1:28" x14ac:dyDescent="0.25">
      <c r="A270" s="1">
        <v>9009</v>
      </c>
      <c r="B270" s="1" t="s">
        <v>29</v>
      </c>
      <c r="C270" s="1" t="s">
        <v>31</v>
      </c>
      <c r="D270" s="2">
        <v>43699</v>
      </c>
      <c r="E270" s="3">
        <v>8</v>
      </c>
      <c r="F270" s="3">
        <v>60</v>
      </c>
      <c r="G270" s="3">
        <v>234</v>
      </c>
      <c r="H270" s="3">
        <v>1143.2000000000003</v>
      </c>
      <c r="I270" s="1">
        <v>7</v>
      </c>
      <c r="J270" s="31">
        <v>820.82</v>
      </c>
      <c r="K270" s="1">
        <v>3.79</v>
      </c>
      <c r="L270" s="1">
        <v>9.06</v>
      </c>
      <c r="M270" s="25">
        <v>12.89</v>
      </c>
      <c r="N270" s="1">
        <v>17</v>
      </c>
      <c r="O270" s="1">
        <v>0</v>
      </c>
      <c r="P270" s="1">
        <v>0</v>
      </c>
      <c r="Q270" s="1">
        <v>0</v>
      </c>
      <c r="R270" s="1">
        <v>0</v>
      </c>
      <c r="S270" s="5">
        <v>0</v>
      </c>
      <c r="Z270" s="37"/>
      <c r="AA270" s="37"/>
      <c r="AB270" s="37"/>
    </row>
    <row r="271" spans="1:28" x14ac:dyDescent="0.25">
      <c r="A271" s="1">
        <v>9009</v>
      </c>
      <c r="B271" s="1" t="s">
        <v>29</v>
      </c>
      <c r="C271" s="1" t="s">
        <v>32</v>
      </c>
      <c r="D271" s="2">
        <v>43699</v>
      </c>
      <c r="E271" s="3">
        <v>8</v>
      </c>
      <c r="F271" s="3">
        <v>60</v>
      </c>
      <c r="G271" s="3">
        <v>234</v>
      </c>
      <c r="H271" s="3">
        <v>1143.2000000000003</v>
      </c>
      <c r="I271" s="1">
        <v>8</v>
      </c>
      <c r="J271" s="31">
        <v>1129.73</v>
      </c>
      <c r="K271" s="1">
        <v>4.34</v>
      </c>
      <c r="L271" s="1">
        <v>10.37</v>
      </c>
      <c r="M271" s="1">
        <v>14.57</v>
      </c>
      <c r="N271" s="1">
        <v>21</v>
      </c>
      <c r="O271" s="1">
        <v>1</v>
      </c>
      <c r="P271" s="8">
        <v>0.55000000000000004</v>
      </c>
      <c r="Q271" s="8">
        <v>12</v>
      </c>
      <c r="R271" s="8">
        <v>0.36</v>
      </c>
      <c r="S271" s="5">
        <v>2.4708304735758406E-2</v>
      </c>
      <c r="Z271" s="37"/>
      <c r="AA271" s="37"/>
      <c r="AB271" s="37"/>
    </row>
    <row r="272" spans="1:28" x14ac:dyDescent="0.25">
      <c r="A272" s="1">
        <v>9009</v>
      </c>
      <c r="B272" s="1" t="s">
        <v>29</v>
      </c>
      <c r="C272" s="1" t="s">
        <v>33</v>
      </c>
      <c r="D272" s="2">
        <v>43699</v>
      </c>
      <c r="E272" s="3">
        <v>8</v>
      </c>
      <c r="F272" s="3">
        <v>60</v>
      </c>
      <c r="G272" s="3">
        <v>234</v>
      </c>
      <c r="H272" s="3">
        <v>1143.2000000000003</v>
      </c>
      <c r="I272" s="1">
        <v>8</v>
      </c>
      <c r="J272" s="31">
        <v>1402.83</v>
      </c>
      <c r="K272" s="1">
        <v>5.86</v>
      </c>
      <c r="L272" s="1">
        <v>13.8</v>
      </c>
      <c r="M272" s="1">
        <v>19.649999999999999</v>
      </c>
      <c r="N272" s="1">
        <v>24</v>
      </c>
      <c r="O272" s="1">
        <v>3</v>
      </c>
      <c r="P272" s="8">
        <v>1.34</v>
      </c>
      <c r="Q272" s="8">
        <v>37</v>
      </c>
      <c r="R272" s="8">
        <v>1.03</v>
      </c>
      <c r="S272" s="5">
        <v>5.2417302798982192E-2</v>
      </c>
      <c r="Z272" s="37"/>
      <c r="AA272" s="37"/>
      <c r="AB272" s="37"/>
    </row>
    <row r="273" spans="1:28" x14ac:dyDescent="0.25">
      <c r="A273" s="1">
        <v>9009</v>
      </c>
      <c r="B273" s="1" t="s">
        <v>29</v>
      </c>
      <c r="C273" s="1" t="s">
        <v>34</v>
      </c>
      <c r="D273" s="2">
        <v>43699</v>
      </c>
      <c r="E273" s="3">
        <v>8</v>
      </c>
      <c r="F273" s="3">
        <v>60</v>
      </c>
      <c r="G273" s="3">
        <v>234</v>
      </c>
      <c r="H273" s="3">
        <v>1143.2000000000003</v>
      </c>
      <c r="I273" s="1">
        <v>9</v>
      </c>
      <c r="J273" s="31">
        <v>2059.02</v>
      </c>
      <c r="K273" s="1">
        <v>8.93</v>
      </c>
      <c r="L273" s="1">
        <v>19.739999999999998</v>
      </c>
      <c r="M273" s="1">
        <v>28.68</v>
      </c>
      <c r="N273" s="1">
        <v>31</v>
      </c>
      <c r="O273" s="1">
        <v>8</v>
      </c>
      <c r="P273" s="8">
        <v>4.25</v>
      </c>
      <c r="Q273" s="8">
        <v>100</v>
      </c>
      <c r="R273" s="8">
        <v>3.01</v>
      </c>
      <c r="S273" s="5">
        <v>0.10495118549511855</v>
      </c>
      <c r="Z273" s="37"/>
      <c r="AA273" s="37"/>
      <c r="AB273" s="37"/>
    </row>
    <row r="274" spans="1:28" x14ac:dyDescent="0.25">
      <c r="A274" s="1">
        <v>9009</v>
      </c>
      <c r="B274" s="1" t="s">
        <v>29</v>
      </c>
      <c r="C274" s="1" t="s">
        <v>35</v>
      </c>
      <c r="D274" s="2">
        <v>43699</v>
      </c>
      <c r="E274" s="3">
        <v>8</v>
      </c>
      <c r="F274" s="3">
        <v>60</v>
      </c>
      <c r="G274" s="3">
        <v>234</v>
      </c>
      <c r="H274" s="3">
        <v>1143.2000000000003</v>
      </c>
      <c r="I274" s="1">
        <v>9</v>
      </c>
      <c r="J274" s="31">
        <v>2126.25</v>
      </c>
      <c r="K274" s="1">
        <v>8.59</v>
      </c>
      <c r="L274" s="1">
        <v>20.059999999999999</v>
      </c>
      <c r="M274" s="1">
        <v>28.62</v>
      </c>
      <c r="N274" s="1">
        <v>32</v>
      </c>
      <c r="O274" s="1">
        <v>6</v>
      </c>
      <c r="P274" s="8">
        <v>3.55</v>
      </c>
      <c r="Q274" s="8">
        <v>67</v>
      </c>
      <c r="R274" s="8">
        <v>2.25</v>
      </c>
      <c r="S274" s="5">
        <v>7.8616352201257858E-2</v>
      </c>
      <c r="Z274" s="37"/>
      <c r="AA274" s="37"/>
      <c r="AB274" s="37"/>
    </row>
    <row r="275" spans="1:28" x14ac:dyDescent="0.25">
      <c r="A275" s="1">
        <v>9004</v>
      </c>
      <c r="B275" s="1" t="s">
        <v>30</v>
      </c>
      <c r="C275" s="1" t="s">
        <v>31</v>
      </c>
      <c r="D275" s="2">
        <v>43699</v>
      </c>
      <c r="E275" s="3">
        <v>8</v>
      </c>
      <c r="F275" s="3">
        <v>60</v>
      </c>
      <c r="G275" s="3">
        <v>234</v>
      </c>
      <c r="H275" s="3">
        <v>1143.2000000000003</v>
      </c>
      <c r="I275" s="1">
        <v>12</v>
      </c>
      <c r="J275" s="31">
        <v>1910.29</v>
      </c>
      <c r="K275" s="1">
        <v>8.11</v>
      </c>
      <c r="L275" s="1">
        <v>20.52</v>
      </c>
      <c r="M275" s="1">
        <v>28.47</v>
      </c>
      <c r="N275" s="1">
        <v>27</v>
      </c>
      <c r="O275" s="1">
        <v>5</v>
      </c>
      <c r="P275" s="8">
        <v>2.95</v>
      </c>
      <c r="Q275" s="8">
        <v>45</v>
      </c>
      <c r="R275" s="8">
        <v>1.83</v>
      </c>
      <c r="S275" s="5">
        <v>6.4278187565858805E-2</v>
      </c>
      <c r="T275" s="6">
        <f t="shared" ref="T275" si="108">AVERAGE(M275:M289)</f>
        <v>22.238666666666674</v>
      </c>
      <c r="U275" s="33">
        <f t="shared" ref="U275" si="109">STDEV(M275:M289)</f>
        <v>7.5892450844850554</v>
      </c>
      <c r="V275" s="33">
        <f t="shared" ref="V275" si="110">T275+1.5*U275</f>
        <v>33.622534293394253</v>
      </c>
      <c r="W275" s="33">
        <f t="shared" ref="W275" si="111">T275-1.5*U275</f>
        <v>10.854799039939092</v>
      </c>
      <c r="Z275" s="37"/>
      <c r="AA275" s="37"/>
      <c r="AB275" s="37"/>
    </row>
    <row r="276" spans="1:28" x14ac:dyDescent="0.25">
      <c r="A276" s="1">
        <v>9004</v>
      </c>
      <c r="B276" s="1" t="s">
        <v>30</v>
      </c>
      <c r="C276" s="1" t="s">
        <v>32</v>
      </c>
      <c r="D276" s="2">
        <v>43699</v>
      </c>
      <c r="E276" s="3">
        <v>8</v>
      </c>
      <c r="F276" s="3">
        <v>60</v>
      </c>
      <c r="G276" s="3">
        <v>234</v>
      </c>
      <c r="H276" s="3">
        <v>1143.2000000000003</v>
      </c>
      <c r="I276" s="1">
        <v>11</v>
      </c>
      <c r="J276" s="31">
        <v>2050.86</v>
      </c>
      <c r="K276" s="1">
        <v>9.19</v>
      </c>
      <c r="L276" s="1">
        <v>20.149999999999999</v>
      </c>
      <c r="M276" s="1">
        <v>29.33</v>
      </c>
      <c r="N276" s="1">
        <v>34</v>
      </c>
      <c r="O276" s="1">
        <v>9</v>
      </c>
      <c r="P276" s="8">
        <v>5.26</v>
      </c>
      <c r="Q276" s="8">
        <v>88</v>
      </c>
      <c r="R276" s="8">
        <v>3.12</v>
      </c>
      <c r="S276" s="5">
        <v>0.10637572451414934</v>
      </c>
      <c r="T276" s="7"/>
      <c r="U276" s="34"/>
      <c r="V276" s="34"/>
      <c r="W276" s="34"/>
      <c r="Z276" s="37"/>
      <c r="AA276" s="37"/>
      <c r="AB276" s="37"/>
    </row>
    <row r="277" spans="1:28" x14ac:dyDescent="0.25">
      <c r="A277" s="1">
        <v>9004</v>
      </c>
      <c r="B277" s="1" t="s">
        <v>30</v>
      </c>
      <c r="C277" s="1" t="s">
        <v>33</v>
      </c>
      <c r="D277" s="2">
        <v>43699</v>
      </c>
      <c r="E277" s="3">
        <v>8</v>
      </c>
      <c r="F277" s="3">
        <v>60</v>
      </c>
      <c r="G277" s="3">
        <v>234</v>
      </c>
      <c r="H277" s="3">
        <v>1143.2000000000003</v>
      </c>
      <c r="I277" s="1">
        <v>8</v>
      </c>
      <c r="J277" s="31">
        <v>1111.5</v>
      </c>
      <c r="K277" s="1">
        <v>3.84</v>
      </c>
      <c r="L277" s="1">
        <v>7.12</v>
      </c>
      <c r="M277" s="1">
        <v>10.95</v>
      </c>
      <c r="N277" s="1">
        <v>9</v>
      </c>
      <c r="O277" s="1">
        <v>0</v>
      </c>
      <c r="P277" s="1">
        <v>0</v>
      </c>
      <c r="Q277" s="1">
        <v>0</v>
      </c>
      <c r="R277" s="1">
        <v>0</v>
      </c>
      <c r="S277" s="5">
        <v>0</v>
      </c>
      <c r="T277" s="7"/>
      <c r="U277" s="34"/>
      <c r="V277" s="34"/>
      <c r="W277" s="34"/>
      <c r="Z277" s="37"/>
      <c r="AA277" s="37"/>
      <c r="AB277" s="37"/>
    </row>
    <row r="278" spans="1:28" x14ac:dyDescent="0.25">
      <c r="A278" s="1">
        <v>9004</v>
      </c>
      <c r="B278" s="1" t="s">
        <v>30</v>
      </c>
      <c r="C278" s="1" t="s">
        <v>34</v>
      </c>
      <c r="D278" s="2">
        <v>43699</v>
      </c>
      <c r="E278" s="3">
        <v>8</v>
      </c>
      <c r="F278" s="3">
        <v>60</v>
      </c>
      <c r="G278" s="3">
        <v>234</v>
      </c>
      <c r="H278" s="3">
        <v>1143.2000000000003</v>
      </c>
      <c r="I278" s="1">
        <v>8</v>
      </c>
      <c r="J278" s="31">
        <v>1265.55</v>
      </c>
      <c r="K278" s="1">
        <v>5.68</v>
      </c>
      <c r="L278" s="1">
        <v>14.53</v>
      </c>
      <c r="M278" s="1">
        <v>20.170000000000002</v>
      </c>
      <c r="N278" s="1">
        <v>18</v>
      </c>
      <c r="O278" s="1">
        <v>5</v>
      </c>
      <c r="P278" s="8">
        <v>2.66</v>
      </c>
      <c r="Q278" s="8">
        <v>46</v>
      </c>
      <c r="R278" s="8">
        <v>1.88</v>
      </c>
      <c r="S278" s="5">
        <v>9.320773425880019E-2</v>
      </c>
      <c r="T278" s="6"/>
      <c r="U278" s="33"/>
      <c r="V278" s="33"/>
      <c r="W278" s="33"/>
      <c r="Z278" s="37"/>
      <c r="AA278" s="37"/>
      <c r="AB278" s="37"/>
    </row>
    <row r="279" spans="1:28" x14ac:dyDescent="0.25">
      <c r="A279" s="1">
        <v>9004</v>
      </c>
      <c r="B279" s="1" t="s">
        <v>30</v>
      </c>
      <c r="C279" s="1" t="s">
        <v>35</v>
      </c>
      <c r="D279" s="2">
        <v>43699</v>
      </c>
      <c r="E279" s="3">
        <v>8</v>
      </c>
      <c r="F279" s="3">
        <v>60</v>
      </c>
      <c r="G279" s="3">
        <v>234</v>
      </c>
      <c r="H279" s="3">
        <v>1143.2000000000003</v>
      </c>
      <c r="I279" s="1">
        <v>12</v>
      </c>
      <c r="J279" s="31">
        <v>1852.43</v>
      </c>
      <c r="K279" s="1">
        <v>7.73</v>
      </c>
      <c r="L279" s="1">
        <v>14.46</v>
      </c>
      <c r="M279" s="1">
        <v>22.19</v>
      </c>
      <c r="N279" s="1">
        <v>20</v>
      </c>
      <c r="O279" s="1">
        <v>5</v>
      </c>
      <c r="P279" s="8">
        <v>2.61</v>
      </c>
      <c r="Q279" s="8">
        <v>49</v>
      </c>
      <c r="R279" s="8">
        <v>1.9</v>
      </c>
      <c r="S279" s="5">
        <v>8.5624155024785931E-2</v>
      </c>
      <c r="T279" s="7"/>
      <c r="U279" s="34"/>
      <c r="V279" s="34"/>
      <c r="W279" s="34"/>
      <c r="Z279" s="37"/>
      <c r="AA279" s="37"/>
      <c r="AB279" s="37"/>
    </row>
    <row r="280" spans="1:28" x14ac:dyDescent="0.25">
      <c r="A280" s="1">
        <v>9005</v>
      </c>
      <c r="B280" s="1" t="s">
        <v>30</v>
      </c>
      <c r="C280" s="1" t="s">
        <v>31</v>
      </c>
      <c r="D280" s="2">
        <v>43699</v>
      </c>
      <c r="E280" s="3">
        <v>8</v>
      </c>
      <c r="F280" s="3">
        <v>60</v>
      </c>
      <c r="G280" s="3">
        <v>234</v>
      </c>
      <c r="H280" s="3">
        <v>1143.2000000000003</v>
      </c>
      <c r="I280" s="1">
        <v>8</v>
      </c>
      <c r="J280" s="31">
        <v>991.97</v>
      </c>
      <c r="K280" s="1">
        <v>4.53</v>
      </c>
      <c r="L280" s="1">
        <v>9.94</v>
      </c>
      <c r="M280" s="1">
        <v>14.5</v>
      </c>
      <c r="N280" s="1">
        <v>16</v>
      </c>
      <c r="O280" s="1">
        <v>0</v>
      </c>
      <c r="P280" s="8">
        <v>0</v>
      </c>
      <c r="Q280" s="8">
        <v>0</v>
      </c>
      <c r="R280" s="8">
        <v>0</v>
      </c>
      <c r="S280" s="5">
        <v>0</v>
      </c>
      <c r="T280" s="7"/>
      <c r="U280" s="34"/>
      <c r="V280" s="34"/>
      <c r="W280" s="34"/>
      <c r="Z280" s="37"/>
      <c r="AA280" s="37"/>
      <c r="AB280" s="37"/>
    </row>
    <row r="281" spans="1:28" x14ac:dyDescent="0.25">
      <c r="A281" s="1">
        <v>9005</v>
      </c>
      <c r="B281" s="1" t="s">
        <v>30</v>
      </c>
      <c r="C281" s="1" t="s">
        <v>32</v>
      </c>
      <c r="D281" s="2">
        <v>43699</v>
      </c>
      <c r="E281" s="3">
        <v>8</v>
      </c>
      <c r="F281" s="3">
        <v>60</v>
      </c>
      <c r="G281" s="3">
        <v>234</v>
      </c>
      <c r="H281" s="3">
        <v>1143.2000000000003</v>
      </c>
      <c r="I281" s="1">
        <v>11</v>
      </c>
      <c r="J281" s="31">
        <v>1500.05</v>
      </c>
      <c r="K281" s="1">
        <v>5.51</v>
      </c>
      <c r="L281" s="1">
        <v>12.88</v>
      </c>
      <c r="M281" s="1">
        <v>18.45</v>
      </c>
      <c r="N281" s="1">
        <v>16</v>
      </c>
      <c r="O281" s="1">
        <v>3</v>
      </c>
      <c r="P281" s="8">
        <v>1.81</v>
      </c>
      <c r="Q281" s="8">
        <v>34</v>
      </c>
      <c r="R281" s="8">
        <v>1.29</v>
      </c>
      <c r="S281" s="5">
        <v>6.9918699186991881E-2</v>
      </c>
      <c r="Z281" s="37"/>
      <c r="AA281" s="37"/>
      <c r="AB281" s="37"/>
    </row>
    <row r="282" spans="1:28" x14ac:dyDescent="0.25">
      <c r="A282" s="1">
        <v>9005</v>
      </c>
      <c r="B282" s="1" t="s">
        <v>30</v>
      </c>
      <c r="C282" s="1" t="s">
        <v>33</v>
      </c>
      <c r="D282" s="2">
        <v>43699</v>
      </c>
      <c r="E282" s="3">
        <v>8</v>
      </c>
      <c r="F282" s="3">
        <v>60</v>
      </c>
      <c r="G282" s="3">
        <v>234</v>
      </c>
      <c r="H282" s="3">
        <v>1143.2000000000003</v>
      </c>
      <c r="I282" s="1">
        <v>12</v>
      </c>
      <c r="J282" s="31">
        <v>1579.9</v>
      </c>
      <c r="K282" s="1">
        <v>5.99</v>
      </c>
      <c r="L282" s="1">
        <v>15.54</v>
      </c>
      <c r="M282" s="1">
        <v>21.55</v>
      </c>
      <c r="N282" s="1">
        <v>22</v>
      </c>
      <c r="O282" s="1">
        <v>2</v>
      </c>
      <c r="P282" s="8">
        <v>1.06</v>
      </c>
      <c r="Q282" s="8">
        <v>23</v>
      </c>
      <c r="R282" s="8">
        <v>0.8</v>
      </c>
      <c r="S282" s="5">
        <v>3.7122969837587005E-2</v>
      </c>
      <c r="Z282" s="37"/>
      <c r="AA282" s="37"/>
      <c r="AB282" s="37"/>
    </row>
    <row r="283" spans="1:28" x14ac:dyDescent="0.25">
      <c r="A283" s="1">
        <v>9005</v>
      </c>
      <c r="B283" s="1" t="s">
        <v>30</v>
      </c>
      <c r="C283" s="1" t="s">
        <v>34</v>
      </c>
      <c r="D283" s="2">
        <v>43699</v>
      </c>
      <c r="E283" s="3">
        <v>8</v>
      </c>
      <c r="F283" s="3">
        <v>60</v>
      </c>
      <c r="G283" s="3">
        <v>234</v>
      </c>
      <c r="H283" s="3">
        <v>1143.2000000000003</v>
      </c>
      <c r="I283" s="1">
        <v>9</v>
      </c>
      <c r="J283" s="31">
        <v>1626.37</v>
      </c>
      <c r="K283" s="1">
        <v>7.4</v>
      </c>
      <c r="L283" s="1">
        <v>14.14</v>
      </c>
      <c r="M283" s="1">
        <v>21.54</v>
      </c>
      <c r="N283" s="1">
        <v>21</v>
      </c>
      <c r="O283" s="1">
        <v>0</v>
      </c>
      <c r="P283" s="1">
        <v>0</v>
      </c>
      <c r="Q283" s="1">
        <v>0</v>
      </c>
      <c r="R283" s="1">
        <v>0</v>
      </c>
      <c r="S283" s="5">
        <v>0</v>
      </c>
      <c r="Z283" s="37"/>
      <c r="AA283" s="37"/>
      <c r="AB283" s="37"/>
    </row>
    <row r="284" spans="1:28" x14ac:dyDescent="0.25">
      <c r="A284" s="1">
        <v>9005</v>
      </c>
      <c r="B284" s="1" t="s">
        <v>30</v>
      </c>
      <c r="C284" s="1" t="s">
        <v>35</v>
      </c>
      <c r="D284" s="2">
        <v>43699</v>
      </c>
      <c r="E284" s="3">
        <v>8</v>
      </c>
      <c r="F284" s="3">
        <v>60</v>
      </c>
      <c r="G284" s="3">
        <v>234</v>
      </c>
      <c r="H284" s="3">
        <v>1143.2000000000003</v>
      </c>
      <c r="I284" s="1">
        <v>9</v>
      </c>
      <c r="J284" s="31">
        <v>1429.53</v>
      </c>
      <c r="K284" s="1">
        <v>6.78</v>
      </c>
      <c r="L284" s="1">
        <v>12.41</v>
      </c>
      <c r="M284" s="1">
        <v>19.21</v>
      </c>
      <c r="N284" s="1">
        <v>13</v>
      </c>
      <c r="O284" s="1">
        <v>0</v>
      </c>
      <c r="P284" s="1">
        <v>0</v>
      </c>
      <c r="Q284" s="1">
        <v>0</v>
      </c>
      <c r="R284" s="1">
        <v>0</v>
      </c>
      <c r="S284" s="5">
        <v>0</v>
      </c>
      <c r="Z284" s="37"/>
      <c r="AA284" s="37"/>
      <c r="AB284" s="37"/>
    </row>
    <row r="285" spans="1:28" x14ac:dyDescent="0.25">
      <c r="A285" s="1">
        <v>9011</v>
      </c>
      <c r="B285" s="1" t="s">
        <v>30</v>
      </c>
      <c r="C285" s="1" t="s">
        <v>31</v>
      </c>
      <c r="D285" s="2">
        <v>43699</v>
      </c>
      <c r="E285" s="3">
        <v>8</v>
      </c>
      <c r="F285" s="3">
        <v>60</v>
      </c>
      <c r="G285" s="3">
        <v>234</v>
      </c>
      <c r="H285" s="3">
        <v>1143.2000000000003</v>
      </c>
      <c r="I285" s="1">
        <v>10</v>
      </c>
      <c r="J285" s="31">
        <v>2215.19</v>
      </c>
      <c r="K285" s="1">
        <v>9.24</v>
      </c>
      <c r="L285" s="1">
        <v>16.32</v>
      </c>
      <c r="M285" s="1">
        <v>25.55</v>
      </c>
      <c r="N285" s="1">
        <v>33</v>
      </c>
      <c r="O285" s="1">
        <v>0</v>
      </c>
      <c r="P285" s="8">
        <v>0</v>
      </c>
      <c r="Q285" s="8">
        <v>0</v>
      </c>
      <c r="R285" s="8">
        <v>0</v>
      </c>
      <c r="S285" s="5">
        <v>0</v>
      </c>
      <c r="Z285" s="37"/>
      <c r="AA285" s="37"/>
      <c r="AB285" s="37"/>
    </row>
    <row r="286" spans="1:28" x14ac:dyDescent="0.25">
      <c r="A286" s="1">
        <v>9011</v>
      </c>
      <c r="B286" s="1" t="s">
        <v>30</v>
      </c>
      <c r="C286" s="1" t="s">
        <v>32</v>
      </c>
      <c r="D286" s="2">
        <v>43699</v>
      </c>
      <c r="E286" s="3">
        <v>8</v>
      </c>
      <c r="F286" s="3">
        <v>60</v>
      </c>
      <c r="G286" s="3">
        <v>234</v>
      </c>
      <c r="H286" s="3">
        <v>1143.2000000000003</v>
      </c>
      <c r="I286" s="1">
        <v>10</v>
      </c>
      <c r="J286" s="31">
        <v>1698.86</v>
      </c>
      <c r="K286" s="1">
        <v>7.14</v>
      </c>
      <c r="L286" s="1">
        <v>16.11</v>
      </c>
      <c r="M286" s="1">
        <v>23.34</v>
      </c>
      <c r="N286" s="1">
        <v>25</v>
      </c>
      <c r="O286" s="1">
        <v>2</v>
      </c>
      <c r="P286" s="8">
        <v>0.77</v>
      </c>
      <c r="Q286" s="8">
        <v>17</v>
      </c>
      <c r="R286" s="8">
        <v>0.61</v>
      </c>
      <c r="S286" s="5">
        <v>2.6135389888603255E-2</v>
      </c>
      <c r="Z286" s="37"/>
      <c r="AA286" s="37"/>
      <c r="AB286" s="37"/>
    </row>
    <row r="287" spans="1:28" x14ac:dyDescent="0.25">
      <c r="A287" s="1">
        <v>9011</v>
      </c>
      <c r="B287" s="1" t="s">
        <v>30</v>
      </c>
      <c r="C287" s="1" t="s">
        <v>33</v>
      </c>
      <c r="D287" s="2">
        <v>43699</v>
      </c>
      <c r="E287" s="3">
        <v>8</v>
      </c>
      <c r="F287" s="3">
        <v>60</v>
      </c>
      <c r="G287" s="3">
        <v>234</v>
      </c>
      <c r="H287" s="3">
        <v>1143.2000000000003</v>
      </c>
      <c r="I287" s="1">
        <v>12</v>
      </c>
      <c r="J287" s="31">
        <v>2993.65</v>
      </c>
      <c r="K287" s="1">
        <v>14.4</v>
      </c>
      <c r="L287" s="1">
        <v>28.9</v>
      </c>
      <c r="M287" s="25">
        <v>43.31</v>
      </c>
      <c r="N287" s="1">
        <v>42</v>
      </c>
      <c r="O287" s="1">
        <v>2</v>
      </c>
      <c r="P287" s="8">
        <v>1.1299999999999999</v>
      </c>
      <c r="Q287" s="8">
        <v>21</v>
      </c>
      <c r="R287" s="8">
        <v>0.83</v>
      </c>
      <c r="S287" s="5">
        <v>1.9164165319787575E-2</v>
      </c>
      <c r="Z287" s="37"/>
      <c r="AA287" s="37"/>
      <c r="AB287" s="37"/>
    </row>
    <row r="288" spans="1:28" x14ac:dyDescent="0.25">
      <c r="A288" s="1">
        <v>9011</v>
      </c>
      <c r="B288" s="1" t="s">
        <v>30</v>
      </c>
      <c r="C288" s="1" t="s">
        <v>34</v>
      </c>
      <c r="D288" s="2">
        <v>43699</v>
      </c>
      <c r="E288" s="3">
        <v>8</v>
      </c>
      <c r="F288" s="3">
        <v>60</v>
      </c>
      <c r="G288" s="3">
        <v>234</v>
      </c>
      <c r="H288" s="3">
        <v>1143.2000000000003</v>
      </c>
      <c r="I288" s="1">
        <v>8</v>
      </c>
      <c r="J288" s="31">
        <v>1350.73</v>
      </c>
      <c r="K288" s="1">
        <v>5.26</v>
      </c>
      <c r="L288" s="1">
        <v>11.84</v>
      </c>
      <c r="M288" s="1">
        <v>17.16</v>
      </c>
      <c r="N288" s="1">
        <v>16</v>
      </c>
      <c r="O288" s="1">
        <v>1</v>
      </c>
      <c r="P288" s="8">
        <v>0.51</v>
      </c>
      <c r="Q288" s="8">
        <v>9</v>
      </c>
      <c r="R288" s="8">
        <v>0.35</v>
      </c>
      <c r="S288" s="5">
        <v>2.0396270396270396E-2</v>
      </c>
      <c r="Z288" s="37"/>
      <c r="AA288" s="37"/>
      <c r="AB288" s="37"/>
    </row>
    <row r="289" spans="1:28" x14ac:dyDescent="0.25">
      <c r="A289" s="1">
        <v>9011</v>
      </c>
      <c r="B289" s="1" t="s">
        <v>30</v>
      </c>
      <c r="C289" s="1" t="s">
        <v>35</v>
      </c>
      <c r="D289" s="2">
        <v>43699</v>
      </c>
      <c r="E289" s="3">
        <v>8</v>
      </c>
      <c r="F289" s="3">
        <v>60</v>
      </c>
      <c r="G289" s="3">
        <v>234</v>
      </c>
      <c r="H289" s="3">
        <v>1143.2000000000003</v>
      </c>
      <c r="I289" s="1">
        <v>6</v>
      </c>
      <c r="J289" s="31">
        <v>844.1</v>
      </c>
      <c r="K289" s="1">
        <v>4.24</v>
      </c>
      <c r="L289" s="1">
        <v>13.64</v>
      </c>
      <c r="M289" s="1">
        <v>17.86</v>
      </c>
      <c r="N289" s="1">
        <v>19</v>
      </c>
      <c r="O289" s="1">
        <v>8</v>
      </c>
      <c r="P289" s="8">
        <v>3.56</v>
      </c>
      <c r="Q289" s="8">
        <v>74</v>
      </c>
      <c r="R289" s="8">
        <v>2.37</v>
      </c>
      <c r="S289" s="5">
        <v>0.13269876819708848</v>
      </c>
      <c r="Z289" s="37"/>
      <c r="AA289" s="37"/>
      <c r="AB289" s="37"/>
    </row>
    <row r="290" spans="1:28" x14ac:dyDescent="0.25">
      <c r="A290" s="1">
        <v>9001</v>
      </c>
      <c r="B290" s="1" t="s">
        <v>23</v>
      </c>
      <c r="C290" s="14" t="s">
        <v>31</v>
      </c>
      <c r="D290" s="15">
        <v>43706</v>
      </c>
      <c r="E290" s="16">
        <v>9</v>
      </c>
      <c r="F290" s="16">
        <v>67</v>
      </c>
      <c r="G290" s="16">
        <v>241</v>
      </c>
      <c r="H290" s="16">
        <v>1274.8000000000002</v>
      </c>
      <c r="I290" s="14">
        <v>7</v>
      </c>
      <c r="J290" s="30">
        <v>1621.25</v>
      </c>
      <c r="K290" s="1">
        <v>7.34</v>
      </c>
      <c r="L290" s="1">
        <v>12.62</v>
      </c>
      <c r="M290" s="1">
        <v>19.84</v>
      </c>
      <c r="N290" s="1">
        <v>21</v>
      </c>
      <c r="O290" s="8">
        <v>13</v>
      </c>
      <c r="P290" s="17">
        <v>7.1980000000000004</v>
      </c>
      <c r="Q290" s="8">
        <v>132</v>
      </c>
      <c r="R290" s="8">
        <v>5</v>
      </c>
      <c r="S290" s="5">
        <v>0.25201612903225806</v>
      </c>
      <c r="T290" s="6">
        <f>AVERAGE(M290:M304)</f>
        <v>14.615999999999998</v>
      </c>
      <c r="U290" s="33">
        <f t="shared" ref="U290" si="112">STDEV(M290:M304)</f>
        <v>4.3642587326732034</v>
      </c>
      <c r="V290" s="33">
        <f t="shared" ref="V290" si="113">T290+1.5*U290</f>
        <v>21.162388099009803</v>
      </c>
      <c r="W290" s="33">
        <f t="shared" ref="W290" si="114">T290-1.5*U290</f>
        <v>8.0696119009901928</v>
      </c>
      <c r="Z290" s="37"/>
      <c r="AA290" s="37"/>
      <c r="AB290" s="37"/>
    </row>
    <row r="291" spans="1:28" x14ac:dyDescent="0.25">
      <c r="A291" s="1">
        <v>9001</v>
      </c>
      <c r="B291" s="1" t="s">
        <v>23</v>
      </c>
      <c r="C291" s="14" t="s">
        <v>32</v>
      </c>
      <c r="D291" s="15">
        <v>43706</v>
      </c>
      <c r="E291" s="16">
        <v>9</v>
      </c>
      <c r="F291" s="16">
        <v>67</v>
      </c>
      <c r="G291" s="16">
        <v>241</v>
      </c>
      <c r="H291" s="16">
        <v>1274.8000000000002</v>
      </c>
      <c r="I291" s="14">
        <v>7</v>
      </c>
      <c r="J291" s="30">
        <v>1215.75</v>
      </c>
      <c r="K291" s="1">
        <v>6.19</v>
      </c>
      <c r="L291" s="1">
        <v>13.4</v>
      </c>
      <c r="M291" s="1">
        <v>19.54</v>
      </c>
      <c r="N291" s="1">
        <v>27</v>
      </c>
      <c r="O291" s="8">
        <v>8</v>
      </c>
      <c r="P291" s="17">
        <v>4.3739999999999997</v>
      </c>
      <c r="Q291" s="8">
        <v>78</v>
      </c>
      <c r="R291" s="8">
        <v>3.03</v>
      </c>
      <c r="S291" s="5">
        <v>0.15506653019447286</v>
      </c>
      <c r="T291" s="7"/>
      <c r="U291" s="34"/>
      <c r="V291" s="34"/>
      <c r="W291" s="34"/>
      <c r="Z291" s="37"/>
      <c r="AA291" s="37"/>
      <c r="AB291" s="37"/>
    </row>
    <row r="292" spans="1:28" x14ac:dyDescent="0.25">
      <c r="A292" s="1">
        <v>9001</v>
      </c>
      <c r="B292" s="1" t="s">
        <v>23</v>
      </c>
      <c r="C292" s="14" t="s">
        <v>33</v>
      </c>
      <c r="D292" s="15">
        <v>43706</v>
      </c>
      <c r="E292" s="16">
        <v>9</v>
      </c>
      <c r="F292" s="16">
        <v>67</v>
      </c>
      <c r="G292" s="16">
        <v>241</v>
      </c>
      <c r="H292" s="16">
        <v>1274.8000000000002</v>
      </c>
      <c r="I292" s="14">
        <v>6</v>
      </c>
      <c r="J292" s="30">
        <v>1279.94</v>
      </c>
      <c r="K292" s="1">
        <v>4.78</v>
      </c>
      <c r="L292" s="1">
        <v>7.3</v>
      </c>
      <c r="M292" s="1">
        <v>12.16</v>
      </c>
      <c r="N292" s="1">
        <v>16</v>
      </c>
      <c r="O292" s="8">
        <v>12</v>
      </c>
      <c r="P292" s="17">
        <v>7.1959999999999997</v>
      </c>
      <c r="Q292" s="8">
        <v>139</v>
      </c>
      <c r="R292" s="8">
        <v>5.18</v>
      </c>
      <c r="S292" s="5">
        <v>0.42598684210526311</v>
      </c>
      <c r="T292" s="7"/>
      <c r="U292" s="34"/>
      <c r="V292" s="34"/>
      <c r="W292" s="34"/>
      <c r="Z292" s="37"/>
      <c r="AA292" s="37"/>
      <c r="AB292" s="37"/>
    </row>
    <row r="293" spans="1:28" x14ac:dyDescent="0.25">
      <c r="A293" s="1">
        <v>9001</v>
      </c>
      <c r="B293" s="1" t="s">
        <v>23</v>
      </c>
      <c r="C293" s="14" t="s">
        <v>34</v>
      </c>
      <c r="D293" s="15">
        <v>43706</v>
      </c>
      <c r="E293" s="16">
        <v>9</v>
      </c>
      <c r="F293" s="16">
        <v>67</v>
      </c>
      <c r="G293" s="16">
        <v>241</v>
      </c>
      <c r="H293" s="16">
        <v>1274.8000000000002</v>
      </c>
      <c r="I293" s="14">
        <v>6</v>
      </c>
      <c r="J293" s="30">
        <v>1348.71</v>
      </c>
      <c r="K293" s="1">
        <v>6.22</v>
      </c>
      <c r="L293" s="1">
        <v>6.66</v>
      </c>
      <c r="M293" s="1">
        <v>12.95</v>
      </c>
      <c r="N293" s="1">
        <v>22</v>
      </c>
      <c r="O293" s="8">
        <v>13</v>
      </c>
      <c r="P293" s="17">
        <v>9.1080000000000005</v>
      </c>
      <c r="Q293" s="8">
        <v>167</v>
      </c>
      <c r="R293" s="8">
        <v>6.17</v>
      </c>
      <c r="S293" s="5">
        <v>0.47644787644787645</v>
      </c>
      <c r="T293" s="6"/>
      <c r="U293" s="33"/>
      <c r="V293" s="33"/>
      <c r="W293" s="33"/>
      <c r="Z293" s="37"/>
      <c r="AA293" s="37"/>
      <c r="AB293" s="37"/>
    </row>
    <row r="294" spans="1:28" x14ac:dyDescent="0.25">
      <c r="A294" s="1">
        <v>9001</v>
      </c>
      <c r="B294" s="1" t="s">
        <v>23</v>
      </c>
      <c r="C294" s="14" t="s">
        <v>35</v>
      </c>
      <c r="D294" s="15">
        <v>43706</v>
      </c>
      <c r="E294" s="16">
        <v>9</v>
      </c>
      <c r="F294" s="16">
        <v>67</v>
      </c>
      <c r="G294" s="16">
        <v>241</v>
      </c>
      <c r="H294" s="16">
        <v>1274.8000000000002</v>
      </c>
      <c r="I294" s="14">
        <v>4</v>
      </c>
      <c r="J294" s="30">
        <v>815.08</v>
      </c>
      <c r="K294" s="1">
        <v>3.58</v>
      </c>
      <c r="L294" s="1">
        <v>5.93</v>
      </c>
      <c r="M294" s="1">
        <v>9.5500000000000007</v>
      </c>
      <c r="N294" s="1">
        <v>16</v>
      </c>
      <c r="O294" s="8">
        <v>14</v>
      </c>
      <c r="P294" s="17">
        <v>5.41</v>
      </c>
      <c r="Q294" s="8">
        <v>102</v>
      </c>
      <c r="R294" s="8">
        <v>3.81</v>
      </c>
      <c r="S294" s="5">
        <v>0.39895287958115183</v>
      </c>
      <c r="T294" s="7"/>
      <c r="U294" s="34"/>
      <c r="V294" s="34"/>
      <c r="W294" s="34"/>
      <c r="Z294" s="37"/>
      <c r="AA294" s="37"/>
      <c r="AB294" s="37"/>
    </row>
    <row r="295" spans="1:28" x14ac:dyDescent="0.25">
      <c r="A295" s="1">
        <v>9008</v>
      </c>
      <c r="B295" s="1" t="s">
        <v>23</v>
      </c>
      <c r="C295" s="1" t="s">
        <v>31</v>
      </c>
      <c r="D295" s="15">
        <v>43706</v>
      </c>
      <c r="E295" s="16">
        <v>9</v>
      </c>
      <c r="F295" s="16">
        <v>67</v>
      </c>
      <c r="G295" s="3">
        <v>241</v>
      </c>
      <c r="H295" s="3">
        <v>1274.8000000000002</v>
      </c>
      <c r="I295" s="1">
        <v>5</v>
      </c>
      <c r="J295" s="30">
        <v>692.02</v>
      </c>
      <c r="K295" s="1">
        <v>2.4700000000000002</v>
      </c>
      <c r="L295" s="1">
        <v>5.42</v>
      </c>
      <c r="M295" s="25">
        <v>7.81</v>
      </c>
      <c r="N295" s="1">
        <v>12</v>
      </c>
      <c r="O295" s="8">
        <v>4</v>
      </c>
      <c r="P295" s="17">
        <v>1.772</v>
      </c>
      <c r="Q295" s="8">
        <v>33</v>
      </c>
      <c r="R295" s="8">
        <v>1.22</v>
      </c>
      <c r="S295" s="5">
        <v>0.15620998719590271</v>
      </c>
      <c r="T295" s="7"/>
      <c r="U295" s="34"/>
      <c r="V295" s="34"/>
      <c r="W295" s="34"/>
      <c r="Z295" s="37"/>
      <c r="AA295" s="37"/>
      <c r="AB295" s="37"/>
    </row>
    <row r="296" spans="1:28" x14ac:dyDescent="0.25">
      <c r="A296" s="1">
        <v>9008</v>
      </c>
      <c r="B296" s="1" t="s">
        <v>23</v>
      </c>
      <c r="C296" s="1" t="s">
        <v>32</v>
      </c>
      <c r="D296" s="15">
        <v>43706</v>
      </c>
      <c r="E296" s="16">
        <v>9</v>
      </c>
      <c r="F296" s="16">
        <v>67</v>
      </c>
      <c r="G296" s="3">
        <v>241</v>
      </c>
      <c r="H296" s="3">
        <v>1274.8000000000002</v>
      </c>
      <c r="I296" s="1">
        <v>5</v>
      </c>
      <c r="J296" s="30">
        <v>816.84</v>
      </c>
      <c r="K296" s="1">
        <v>3.33</v>
      </c>
      <c r="L296" s="1">
        <v>5.96</v>
      </c>
      <c r="M296" s="1">
        <v>9.32</v>
      </c>
      <c r="N296" s="1">
        <v>23</v>
      </c>
      <c r="O296" s="8">
        <v>9</v>
      </c>
      <c r="P296" s="17">
        <v>6.6079999999999997</v>
      </c>
      <c r="Q296" s="8">
        <v>128</v>
      </c>
      <c r="R296" s="8">
        <v>4.55</v>
      </c>
      <c r="S296" s="5">
        <v>0.48819742489270385</v>
      </c>
      <c r="Z296" s="37"/>
      <c r="AA296" s="37"/>
      <c r="AB296" s="37"/>
    </row>
    <row r="297" spans="1:28" x14ac:dyDescent="0.25">
      <c r="A297" s="1">
        <v>9008</v>
      </c>
      <c r="B297" s="1" t="s">
        <v>23</v>
      </c>
      <c r="C297" s="1" t="s">
        <v>33</v>
      </c>
      <c r="D297" s="15">
        <v>43706</v>
      </c>
      <c r="E297" s="16">
        <v>9</v>
      </c>
      <c r="F297" s="16">
        <v>67</v>
      </c>
      <c r="G297" s="3">
        <v>241</v>
      </c>
      <c r="H297" s="3">
        <v>1274.8000000000002</v>
      </c>
      <c r="I297" s="1">
        <v>1</v>
      </c>
      <c r="J297" s="30">
        <v>1567.8</v>
      </c>
      <c r="K297" s="1">
        <v>7.13</v>
      </c>
      <c r="L297" s="1">
        <v>15.69</v>
      </c>
      <c r="M297" s="25">
        <v>22.74</v>
      </c>
      <c r="N297" s="1">
        <v>29</v>
      </c>
      <c r="O297" s="8">
        <v>7</v>
      </c>
      <c r="P297" s="17">
        <v>4.5839999999999996</v>
      </c>
      <c r="Q297" s="8">
        <v>211</v>
      </c>
      <c r="R297" s="8">
        <v>3.29</v>
      </c>
      <c r="S297" s="5">
        <v>0.14467897977132807</v>
      </c>
      <c r="Z297" s="37"/>
      <c r="AA297" s="37"/>
      <c r="AB297" s="37"/>
    </row>
    <row r="298" spans="1:28" x14ac:dyDescent="0.25">
      <c r="A298" s="1">
        <v>9008</v>
      </c>
      <c r="B298" s="1" t="s">
        <v>23</v>
      </c>
      <c r="C298" s="1" t="s">
        <v>34</v>
      </c>
      <c r="D298" s="15">
        <v>43706</v>
      </c>
      <c r="E298" s="16">
        <v>9</v>
      </c>
      <c r="F298" s="16">
        <v>67</v>
      </c>
      <c r="G298" s="3">
        <v>241</v>
      </c>
      <c r="H298" s="3">
        <v>1274.8000000000002</v>
      </c>
      <c r="I298" s="1">
        <v>6</v>
      </c>
      <c r="J298" s="30">
        <v>949.55</v>
      </c>
      <c r="K298" s="1">
        <v>4.8600000000000003</v>
      </c>
      <c r="L298" s="1">
        <v>6.66</v>
      </c>
      <c r="M298" s="1">
        <v>11.44</v>
      </c>
      <c r="N298" s="1">
        <v>22</v>
      </c>
      <c r="O298" s="8">
        <v>12</v>
      </c>
      <c r="P298" s="17">
        <v>7.5869999999999997</v>
      </c>
      <c r="Q298" s="8">
        <v>125</v>
      </c>
      <c r="R298" s="8">
        <v>5.13</v>
      </c>
      <c r="S298" s="5">
        <v>0.44842657342657344</v>
      </c>
      <c r="Z298" s="37"/>
      <c r="AA298" s="37"/>
      <c r="AB298" s="37"/>
    </row>
    <row r="299" spans="1:28" x14ac:dyDescent="0.25">
      <c r="A299" s="1">
        <v>9008</v>
      </c>
      <c r="B299" s="1" t="s">
        <v>23</v>
      </c>
      <c r="C299" s="1" t="s">
        <v>35</v>
      </c>
      <c r="D299" s="15">
        <v>43706</v>
      </c>
      <c r="E299" s="16">
        <v>9</v>
      </c>
      <c r="F299" s="16">
        <v>67</v>
      </c>
      <c r="G299" s="3">
        <v>241</v>
      </c>
      <c r="H299" s="3">
        <v>1274.8000000000002</v>
      </c>
      <c r="I299" s="1">
        <v>8</v>
      </c>
      <c r="J299" s="30">
        <v>1234.4100000000001</v>
      </c>
      <c r="K299" s="1">
        <v>6.33</v>
      </c>
      <c r="L299" s="1">
        <v>8.09</v>
      </c>
      <c r="M299" s="1">
        <v>14.52</v>
      </c>
      <c r="N299" s="1">
        <v>22</v>
      </c>
      <c r="O299" s="8">
        <v>13</v>
      </c>
      <c r="P299" s="17">
        <v>8.8529999999999998</v>
      </c>
      <c r="Q299" s="8">
        <v>157</v>
      </c>
      <c r="R299" s="8">
        <v>6.52</v>
      </c>
      <c r="S299" s="5">
        <v>0.44903581267217629</v>
      </c>
      <c r="Z299" s="37"/>
      <c r="AA299" s="37"/>
      <c r="AB299" s="37"/>
    </row>
    <row r="300" spans="1:28" x14ac:dyDescent="0.25">
      <c r="A300" s="1">
        <v>9010</v>
      </c>
      <c r="B300" s="1" t="s">
        <v>23</v>
      </c>
      <c r="C300" s="1" t="s">
        <v>31</v>
      </c>
      <c r="D300" s="15">
        <v>43706</v>
      </c>
      <c r="E300" s="16">
        <v>9</v>
      </c>
      <c r="F300" s="16">
        <v>67</v>
      </c>
      <c r="G300" s="3">
        <v>241</v>
      </c>
      <c r="H300" s="3">
        <v>1274.8000000000002</v>
      </c>
      <c r="I300" s="1">
        <v>5</v>
      </c>
      <c r="J300" s="30">
        <v>832.69</v>
      </c>
      <c r="K300" s="1">
        <v>3.64</v>
      </c>
      <c r="L300" s="1">
        <v>8.93</v>
      </c>
      <c r="M300" s="1">
        <v>12.55</v>
      </c>
      <c r="N300" s="1">
        <v>15</v>
      </c>
      <c r="O300" s="8">
        <v>3</v>
      </c>
      <c r="P300" s="17">
        <v>1.7869999999999999</v>
      </c>
      <c r="Q300" s="8">
        <v>31</v>
      </c>
      <c r="R300" s="8">
        <v>1.24</v>
      </c>
      <c r="S300" s="5">
        <v>9.8804780876494011E-2</v>
      </c>
      <c r="Z300" s="37"/>
      <c r="AA300" s="37"/>
      <c r="AB300" s="37"/>
    </row>
    <row r="301" spans="1:28" x14ac:dyDescent="0.25">
      <c r="A301" s="1">
        <v>9010</v>
      </c>
      <c r="B301" s="1" t="s">
        <v>23</v>
      </c>
      <c r="C301" s="1" t="s">
        <v>32</v>
      </c>
      <c r="D301" s="15">
        <v>43706</v>
      </c>
      <c r="E301" s="16">
        <v>9</v>
      </c>
      <c r="F301" s="16">
        <v>67</v>
      </c>
      <c r="G301" s="3">
        <v>241</v>
      </c>
      <c r="H301" s="3">
        <v>1274.8000000000002</v>
      </c>
      <c r="I301" s="1">
        <v>7</v>
      </c>
      <c r="J301" s="30">
        <v>1164.05</v>
      </c>
      <c r="K301" s="1">
        <v>5.08</v>
      </c>
      <c r="L301" s="1">
        <v>11.71</v>
      </c>
      <c r="M301" s="1">
        <v>16.79</v>
      </c>
      <c r="N301" s="1">
        <v>26</v>
      </c>
      <c r="O301" s="8">
        <v>10</v>
      </c>
      <c r="P301" s="17">
        <v>4.0720000000000001</v>
      </c>
      <c r="Q301" s="8">
        <v>83</v>
      </c>
      <c r="R301" s="8">
        <v>2.91</v>
      </c>
      <c r="S301" s="5">
        <v>0.17331745086360931</v>
      </c>
      <c r="Z301" s="37"/>
      <c r="AA301" s="37"/>
      <c r="AB301" s="37"/>
    </row>
    <row r="302" spans="1:28" x14ac:dyDescent="0.25">
      <c r="A302" s="1">
        <v>9010</v>
      </c>
      <c r="B302" s="1" t="s">
        <v>23</v>
      </c>
      <c r="C302" s="1" t="s">
        <v>33</v>
      </c>
      <c r="D302" s="15">
        <v>43706</v>
      </c>
      <c r="E302" s="16">
        <v>9</v>
      </c>
      <c r="F302" s="16">
        <v>67</v>
      </c>
      <c r="G302" s="3">
        <v>241</v>
      </c>
      <c r="H302" s="3">
        <v>1274.8000000000002</v>
      </c>
      <c r="I302" s="1">
        <v>5</v>
      </c>
      <c r="J302" s="30">
        <v>810.13</v>
      </c>
      <c r="K302" s="1">
        <v>3.97</v>
      </c>
      <c r="L302" s="1">
        <v>10.34</v>
      </c>
      <c r="M302" s="1">
        <v>14.39</v>
      </c>
      <c r="N302" s="1">
        <v>19</v>
      </c>
      <c r="O302" s="8">
        <v>5</v>
      </c>
      <c r="P302" s="17">
        <v>2.6269999999999998</v>
      </c>
      <c r="Q302" s="8">
        <v>52</v>
      </c>
      <c r="R302" s="8">
        <v>1.88</v>
      </c>
      <c r="S302" s="5">
        <v>0.13064628214037524</v>
      </c>
      <c r="Z302" s="37"/>
      <c r="AA302" s="37"/>
      <c r="AB302" s="37"/>
    </row>
    <row r="303" spans="1:28" x14ac:dyDescent="0.25">
      <c r="A303" s="1">
        <v>9010</v>
      </c>
      <c r="B303" s="1" t="s">
        <v>23</v>
      </c>
      <c r="C303" s="1" t="s">
        <v>34</v>
      </c>
      <c r="D303" s="15">
        <v>43706</v>
      </c>
      <c r="E303" s="16">
        <v>9</v>
      </c>
      <c r="F303" s="16">
        <v>67</v>
      </c>
      <c r="G303" s="3">
        <v>241</v>
      </c>
      <c r="H303" s="3">
        <v>1274.8000000000002</v>
      </c>
      <c r="I303" s="1">
        <v>6</v>
      </c>
      <c r="J303" s="30">
        <v>1183.48</v>
      </c>
      <c r="K303" s="1">
        <v>5.6</v>
      </c>
      <c r="L303" s="1">
        <v>13.13</v>
      </c>
      <c r="M303" s="1">
        <v>18.37</v>
      </c>
      <c r="N303" s="1">
        <v>24</v>
      </c>
      <c r="O303" s="8">
        <v>4</v>
      </c>
      <c r="P303" s="17">
        <v>2.0920000000000001</v>
      </c>
      <c r="Q303" s="8">
        <v>40</v>
      </c>
      <c r="R303" s="8">
        <v>1.48</v>
      </c>
      <c r="S303" s="5">
        <v>8.0566140446379955E-2</v>
      </c>
      <c r="Z303" s="37"/>
      <c r="AA303" s="37"/>
      <c r="AB303" s="37"/>
    </row>
    <row r="304" spans="1:28" x14ac:dyDescent="0.25">
      <c r="A304" s="1">
        <v>9010</v>
      </c>
      <c r="B304" s="1" t="s">
        <v>23</v>
      </c>
      <c r="C304" s="1" t="s">
        <v>35</v>
      </c>
      <c r="D304" s="15">
        <v>43706</v>
      </c>
      <c r="E304" s="16">
        <v>9</v>
      </c>
      <c r="F304" s="16">
        <v>67</v>
      </c>
      <c r="G304" s="3">
        <v>241</v>
      </c>
      <c r="H304" s="3">
        <v>1274.8000000000002</v>
      </c>
      <c r="I304" s="1">
        <v>6</v>
      </c>
      <c r="J304" s="30">
        <v>1237.08</v>
      </c>
      <c r="K304" s="1">
        <v>5.35</v>
      </c>
      <c r="L304" s="1">
        <v>11.91</v>
      </c>
      <c r="M304" s="1">
        <v>17.27</v>
      </c>
      <c r="N304" s="1">
        <v>22</v>
      </c>
      <c r="O304" s="8">
        <v>5</v>
      </c>
      <c r="P304" s="17">
        <v>2.4609999999999999</v>
      </c>
      <c r="Q304" s="8">
        <v>49</v>
      </c>
      <c r="R304" s="8">
        <v>1.73</v>
      </c>
      <c r="S304" s="5">
        <v>0.10017371163867979</v>
      </c>
      <c r="Z304" s="37"/>
      <c r="AA304" s="37"/>
      <c r="AB304" s="37"/>
    </row>
    <row r="305" spans="1:28" x14ac:dyDescent="0.25">
      <c r="A305" s="1">
        <v>9002</v>
      </c>
      <c r="B305" s="1" t="s">
        <v>28</v>
      </c>
      <c r="C305" s="1" t="s">
        <v>31</v>
      </c>
      <c r="D305" s="15">
        <v>43706</v>
      </c>
      <c r="E305" s="16">
        <v>9</v>
      </c>
      <c r="F305" s="16">
        <v>67</v>
      </c>
      <c r="G305" s="3">
        <v>241</v>
      </c>
      <c r="H305" s="3">
        <v>1274.8000000000002</v>
      </c>
      <c r="I305" s="1">
        <v>11</v>
      </c>
      <c r="J305" s="30">
        <v>2112.66</v>
      </c>
      <c r="K305" s="1">
        <v>10.07</v>
      </c>
      <c r="L305" s="1">
        <v>13.11</v>
      </c>
      <c r="M305" s="25">
        <v>23.19</v>
      </c>
      <c r="N305" s="1">
        <v>26</v>
      </c>
      <c r="O305" s="8">
        <v>11</v>
      </c>
      <c r="P305" s="17">
        <v>14.206</v>
      </c>
      <c r="Q305" s="8">
        <v>229</v>
      </c>
      <c r="R305" s="8">
        <v>10.42</v>
      </c>
      <c r="S305" s="5">
        <v>0.44933160845191888</v>
      </c>
      <c r="T305" s="6">
        <f t="shared" ref="T305" si="115">AVERAGE(M305:M319)</f>
        <v>10.776666666666669</v>
      </c>
      <c r="U305" s="33">
        <f t="shared" ref="U305" si="116">STDEV(M305:M319)</f>
        <v>4.1669321820163772</v>
      </c>
      <c r="V305" s="33">
        <f t="shared" ref="V305" si="117">T305+1.5*U305</f>
        <v>17.027064939691236</v>
      </c>
      <c r="W305" s="33">
        <f t="shared" ref="W305" si="118">T305-1.5*U305</f>
        <v>4.5262683936421038</v>
      </c>
      <c r="Z305" s="37"/>
      <c r="AA305" s="37"/>
      <c r="AB305" s="37"/>
    </row>
    <row r="306" spans="1:28" x14ac:dyDescent="0.25">
      <c r="A306" s="1">
        <v>9002</v>
      </c>
      <c r="B306" s="1" t="s">
        <v>28</v>
      </c>
      <c r="C306" s="1" t="s">
        <v>32</v>
      </c>
      <c r="D306" s="15">
        <v>43706</v>
      </c>
      <c r="E306" s="16">
        <v>9</v>
      </c>
      <c r="F306" s="16">
        <v>67</v>
      </c>
      <c r="G306" s="3">
        <v>241</v>
      </c>
      <c r="H306" s="3">
        <v>1274.8000000000002</v>
      </c>
      <c r="I306" s="1">
        <v>7</v>
      </c>
      <c r="J306" s="30">
        <v>1045.28</v>
      </c>
      <c r="K306" s="1">
        <v>4.6900000000000004</v>
      </c>
      <c r="L306" s="1">
        <v>5.76</v>
      </c>
      <c r="M306" s="1">
        <v>10.54</v>
      </c>
      <c r="N306" s="1">
        <v>15</v>
      </c>
      <c r="O306" s="8">
        <v>13</v>
      </c>
      <c r="P306" s="17">
        <v>6.5759999999999996</v>
      </c>
      <c r="Q306" s="8">
        <v>129</v>
      </c>
      <c r="R306" s="8">
        <v>4.59</v>
      </c>
      <c r="S306" s="5">
        <v>0.43548387096774194</v>
      </c>
      <c r="T306" s="7"/>
      <c r="U306" s="34"/>
      <c r="V306" s="34"/>
      <c r="W306" s="34"/>
      <c r="Z306" s="37"/>
      <c r="AA306" s="37"/>
      <c r="AB306" s="37"/>
    </row>
    <row r="307" spans="1:28" x14ac:dyDescent="0.25">
      <c r="A307" s="1">
        <v>9002</v>
      </c>
      <c r="B307" s="1" t="s">
        <v>28</v>
      </c>
      <c r="C307" s="1" t="s">
        <v>33</v>
      </c>
      <c r="D307" s="15">
        <v>43706</v>
      </c>
      <c r="E307" s="16">
        <v>9</v>
      </c>
      <c r="F307" s="16">
        <v>67</v>
      </c>
      <c r="G307" s="3">
        <v>241</v>
      </c>
      <c r="H307" s="3">
        <v>1274.8000000000002</v>
      </c>
      <c r="I307" s="1">
        <v>7</v>
      </c>
      <c r="J307" s="30">
        <v>1040.33</v>
      </c>
      <c r="K307" s="1">
        <v>4.07</v>
      </c>
      <c r="L307" s="1">
        <v>5.59</v>
      </c>
      <c r="M307" s="1">
        <v>9.68</v>
      </c>
      <c r="N307" s="1">
        <v>16</v>
      </c>
      <c r="O307" s="8">
        <v>8</v>
      </c>
      <c r="P307" s="17">
        <v>6.44</v>
      </c>
      <c r="Q307" s="8">
        <v>111</v>
      </c>
      <c r="R307" s="8">
        <v>4.83</v>
      </c>
      <c r="S307" s="5">
        <v>0.49896694214876036</v>
      </c>
      <c r="T307" s="7"/>
      <c r="U307" s="34"/>
      <c r="V307" s="34"/>
      <c r="W307" s="34"/>
      <c r="Z307" s="37"/>
      <c r="AA307" s="37"/>
      <c r="AB307" s="37"/>
    </row>
    <row r="308" spans="1:28" x14ac:dyDescent="0.25">
      <c r="A308" s="1">
        <v>9002</v>
      </c>
      <c r="B308" s="1" t="s">
        <v>28</v>
      </c>
      <c r="C308" s="1" t="s">
        <v>34</v>
      </c>
      <c r="D308" s="15">
        <v>43706</v>
      </c>
      <c r="E308" s="16">
        <v>9</v>
      </c>
      <c r="F308" s="16">
        <v>67</v>
      </c>
      <c r="G308" s="3">
        <v>241</v>
      </c>
      <c r="H308" s="3">
        <v>1274.8000000000002</v>
      </c>
      <c r="I308" s="1">
        <v>4</v>
      </c>
      <c r="J308" s="30">
        <v>771.68</v>
      </c>
      <c r="K308" s="1">
        <v>3.57</v>
      </c>
      <c r="L308" s="1">
        <v>6.21</v>
      </c>
      <c r="M308" s="1">
        <v>9.8699999999999992</v>
      </c>
      <c r="N308" s="1">
        <v>15</v>
      </c>
      <c r="O308" s="8">
        <v>10</v>
      </c>
      <c r="P308" s="17">
        <v>6.9880000000000004</v>
      </c>
      <c r="Q308" s="8">
        <v>122</v>
      </c>
      <c r="R308" s="8">
        <v>5.25</v>
      </c>
      <c r="S308" s="5">
        <v>0.53191489361702127</v>
      </c>
      <c r="T308" s="6"/>
      <c r="U308" s="33"/>
      <c r="V308" s="33"/>
      <c r="W308" s="33"/>
      <c r="Z308" s="37"/>
      <c r="AA308" s="37"/>
      <c r="AB308" s="37"/>
    </row>
    <row r="309" spans="1:28" x14ac:dyDescent="0.25">
      <c r="A309" s="1">
        <v>9002</v>
      </c>
      <c r="B309" s="1" t="s">
        <v>28</v>
      </c>
      <c r="C309" s="1" t="s">
        <v>35</v>
      </c>
      <c r="D309" s="15">
        <v>43706</v>
      </c>
      <c r="E309" s="16">
        <v>9</v>
      </c>
      <c r="F309" s="16">
        <v>67</v>
      </c>
      <c r="G309" s="3">
        <v>241</v>
      </c>
      <c r="H309" s="3">
        <v>1274.8000000000002</v>
      </c>
      <c r="I309" s="1">
        <v>8</v>
      </c>
      <c r="J309" s="30">
        <v>1748.98</v>
      </c>
      <c r="K309" s="1">
        <v>7.09</v>
      </c>
      <c r="L309" s="1">
        <v>7.99</v>
      </c>
      <c r="M309" s="1">
        <v>15.12</v>
      </c>
      <c r="N309" s="1">
        <v>14</v>
      </c>
      <c r="O309" s="8">
        <v>5</v>
      </c>
      <c r="P309" s="17">
        <v>5.9059999999999997</v>
      </c>
      <c r="Q309" s="8">
        <v>109</v>
      </c>
      <c r="R309" s="8">
        <v>4.43</v>
      </c>
      <c r="S309" s="5">
        <v>0.29298941798941797</v>
      </c>
      <c r="T309" s="7"/>
      <c r="U309" s="34"/>
      <c r="V309" s="34"/>
      <c r="W309" s="34"/>
      <c r="Z309" s="37"/>
      <c r="AA309" s="37"/>
      <c r="AB309" s="37"/>
    </row>
    <row r="310" spans="1:28" x14ac:dyDescent="0.25">
      <c r="A310" s="1">
        <v>9007</v>
      </c>
      <c r="B310" s="1" t="s">
        <v>28</v>
      </c>
      <c r="C310" s="1" t="s">
        <v>31</v>
      </c>
      <c r="D310" s="15">
        <v>43706</v>
      </c>
      <c r="E310" s="16">
        <v>9</v>
      </c>
      <c r="F310" s="16">
        <v>67</v>
      </c>
      <c r="G310" s="3">
        <v>241</v>
      </c>
      <c r="H310" s="3">
        <v>1274.8000000000002</v>
      </c>
      <c r="I310" s="1">
        <v>5</v>
      </c>
      <c r="J310" s="30">
        <v>1045.6199999999999</v>
      </c>
      <c r="K310" s="1">
        <v>4.13</v>
      </c>
      <c r="L310" s="1">
        <v>8.06</v>
      </c>
      <c r="M310" s="1">
        <v>12.25</v>
      </c>
      <c r="N310" s="1">
        <v>15</v>
      </c>
      <c r="O310" s="8">
        <v>6</v>
      </c>
      <c r="P310" s="17">
        <v>4.0090000000000003</v>
      </c>
      <c r="Q310" s="8">
        <v>71</v>
      </c>
      <c r="R310" s="8">
        <v>2.95</v>
      </c>
      <c r="S310" s="5">
        <v>0.24081632653061225</v>
      </c>
      <c r="T310" s="7"/>
      <c r="U310" s="34"/>
      <c r="V310" s="34"/>
      <c r="W310" s="34"/>
      <c r="Z310" s="37"/>
      <c r="AA310" s="37"/>
      <c r="AB310" s="37"/>
    </row>
    <row r="311" spans="1:28" x14ac:dyDescent="0.25">
      <c r="A311" s="1">
        <v>9007</v>
      </c>
      <c r="B311" s="1" t="s">
        <v>28</v>
      </c>
      <c r="C311" s="1" t="s">
        <v>32</v>
      </c>
      <c r="D311" s="15">
        <v>43706</v>
      </c>
      <c r="E311" s="16">
        <v>9</v>
      </c>
      <c r="F311" s="16">
        <v>67</v>
      </c>
      <c r="G311" s="3">
        <v>241</v>
      </c>
      <c r="H311" s="3">
        <v>1274.8000000000002</v>
      </c>
      <c r="I311" s="1">
        <v>6</v>
      </c>
      <c r="J311" s="30">
        <v>1099.58</v>
      </c>
      <c r="K311" s="1">
        <v>5.38</v>
      </c>
      <c r="L311" s="1">
        <v>6.12</v>
      </c>
      <c r="M311" s="1">
        <v>11.52</v>
      </c>
      <c r="N311" s="1">
        <v>18</v>
      </c>
      <c r="O311" s="8">
        <v>13</v>
      </c>
      <c r="P311" s="17">
        <v>10.914999999999999</v>
      </c>
      <c r="Q311" s="8">
        <v>183</v>
      </c>
      <c r="R311" s="8">
        <v>8.1300000000000008</v>
      </c>
      <c r="S311" s="5">
        <v>0.70572916666666674</v>
      </c>
      <c r="Z311" s="37"/>
      <c r="AA311" s="37"/>
      <c r="AB311" s="37"/>
    </row>
    <row r="312" spans="1:28" x14ac:dyDescent="0.25">
      <c r="A312" s="1">
        <v>9007</v>
      </c>
      <c r="B312" s="1" t="s">
        <v>28</v>
      </c>
      <c r="C312" s="1" t="s">
        <v>33</v>
      </c>
      <c r="D312" s="15">
        <v>43706</v>
      </c>
      <c r="E312" s="16">
        <v>9</v>
      </c>
      <c r="F312" s="16">
        <v>67</v>
      </c>
      <c r="G312" s="3">
        <v>241</v>
      </c>
      <c r="H312" s="3">
        <v>1274.8000000000002</v>
      </c>
      <c r="I312" s="1">
        <v>4</v>
      </c>
      <c r="J312" s="30">
        <v>729.39</v>
      </c>
      <c r="K312" s="1">
        <v>3.07</v>
      </c>
      <c r="L312" s="1">
        <v>3.32</v>
      </c>
      <c r="M312" s="1">
        <v>6.36</v>
      </c>
      <c r="N312" s="1">
        <v>12</v>
      </c>
      <c r="O312" s="8">
        <v>9</v>
      </c>
      <c r="P312" s="17">
        <v>7.7990000000000004</v>
      </c>
      <c r="Q312" s="8">
        <v>143</v>
      </c>
      <c r="R312" s="8">
        <v>5.93</v>
      </c>
      <c r="S312" s="5">
        <v>0.9323899371069182</v>
      </c>
      <c r="Z312" s="37"/>
      <c r="AA312" s="37"/>
      <c r="AB312" s="37"/>
    </row>
    <row r="313" spans="1:28" x14ac:dyDescent="0.25">
      <c r="A313" s="1">
        <v>9007</v>
      </c>
      <c r="B313" s="1" t="s">
        <v>28</v>
      </c>
      <c r="C313" s="1" t="s">
        <v>34</v>
      </c>
      <c r="D313" s="15">
        <v>43706</v>
      </c>
      <c r="E313" s="16">
        <v>9</v>
      </c>
      <c r="F313" s="16">
        <v>67</v>
      </c>
      <c r="G313" s="3">
        <v>241</v>
      </c>
      <c r="H313" s="3">
        <v>1274.8000000000002</v>
      </c>
      <c r="I313" s="1">
        <v>4</v>
      </c>
      <c r="J313" s="30">
        <v>658.3</v>
      </c>
      <c r="K313" s="1">
        <v>3.39</v>
      </c>
      <c r="L313" s="1">
        <v>5.68</v>
      </c>
      <c r="M313" s="1">
        <v>9.08</v>
      </c>
      <c r="N313" s="1">
        <v>17</v>
      </c>
      <c r="O313" s="8">
        <v>10</v>
      </c>
      <c r="P313" s="17">
        <v>5.7450000000000001</v>
      </c>
      <c r="Q313" s="8">
        <v>137</v>
      </c>
      <c r="R313" s="8">
        <v>4.17</v>
      </c>
      <c r="S313" s="5">
        <v>0.45925110132158586</v>
      </c>
      <c r="Z313" s="37"/>
      <c r="AA313" s="37"/>
      <c r="AB313" s="37"/>
    </row>
    <row r="314" spans="1:28" x14ac:dyDescent="0.25">
      <c r="A314" s="1">
        <v>9007</v>
      </c>
      <c r="B314" s="1" t="s">
        <v>28</v>
      </c>
      <c r="C314" s="1" t="s">
        <v>35</v>
      </c>
      <c r="D314" s="15">
        <v>43706</v>
      </c>
      <c r="E314" s="16">
        <v>9</v>
      </c>
      <c r="F314" s="16">
        <v>67</v>
      </c>
      <c r="G314" s="3">
        <v>241</v>
      </c>
      <c r="H314" s="3">
        <v>1274.8000000000002</v>
      </c>
      <c r="I314" s="1">
        <v>6</v>
      </c>
      <c r="J314" s="30">
        <v>991.05</v>
      </c>
      <c r="K314" s="1">
        <v>4.12</v>
      </c>
      <c r="L314" s="1">
        <v>5.84</v>
      </c>
      <c r="M314" s="1">
        <v>9.9499999999999993</v>
      </c>
      <c r="N314" s="1">
        <v>14</v>
      </c>
      <c r="O314" s="8">
        <v>7</v>
      </c>
      <c r="P314" s="17">
        <v>5.7830000000000004</v>
      </c>
      <c r="Q314" s="8">
        <v>105</v>
      </c>
      <c r="R314" s="8">
        <v>4.37</v>
      </c>
      <c r="S314" s="5">
        <v>0.43919597989949755</v>
      </c>
      <c r="Z314" s="37"/>
      <c r="AA314" s="37"/>
      <c r="AB314" s="37"/>
    </row>
    <row r="315" spans="1:28" x14ac:dyDescent="0.25">
      <c r="A315" s="1">
        <v>9012</v>
      </c>
      <c r="B315" s="1" t="s">
        <v>28</v>
      </c>
      <c r="C315" s="1" t="s">
        <v>31</v>
      </c>
      <c r="D315" s="15">
        <v>43706</v>
      </c>
      <c r="E315" s="16">
        <v>9</v>
      </c>
      <c r="F315" s="16">
        <v>67</v>
      </c>
      <c r="G315" s="3">
        <v>241</v>
      </c>
      <c r="H315" s="3">
        <v>1274.8000000000002</v>
      </c>
      <c r="I315" s="1">
        <v>5</v>
      </c>
      <c r="J315" s="30">
        <v>979</v>
      </c>
      <c r="K315" s="1">
        <v>4.04</v>
      </c>
      <c r="L315" s="1">
        <v>8.86</v>
      </c>
      <c r="M315" s="1">
        <v>12.87</v>
      </c>
      <c r="N315" s="1">
        <v>17</v>
      </c>
      <c r="O315" s="8">
        <v>6</v>
      </c>
      <c r="P315" s="17">
        <v>4.7649999999999997</v>
      </c>
      <c r="Q315" s="8">
        <v>79</v>
      </c>
      <c r="R315" s="8">
        <v>3.55</v>
      </c>
      <c r="S315" s="5">
        <v>0.27583527583527584</v>
      </c>
      <c r="Z315" s="37"/>
      <c r="AA315" s="37"/>
      <c r="AB315" s="37"/>
    </row>
    <row r="316" spans="1:28" x14ac:dyDescent="0.25">
      <c r="A316" s="1">
        <v>9012</v>
      </c>
      <c r="B316" s="1" t="s">
        <v>28</v>
      </c>
      <c r="C316" s="1" t="s">
        <v>32</v>
      </c>
      <c r="D316" s="15">
        <v>43706</v>
      </c>
      <c r="E316" s="16">
        <v>9</v>
      </c>
      <c r="F316" s="16">
        <v>67</v>
      </c>
      <c r="G316" s="3">
        <v>241</v>
      </c>
      <c r="H316" s="3">
        <v>1274.8000000000002</v>
      </c>
      <c r="I316" s="1">
        <v>4</v>
      </c>
      <c r="J316" s="30">
        <v>688.67</v>
      </c>
      <c r="K316" s="1">
        <v>4.3</v>
      </c>
      <c r="L316" s="1">
        <v>4.5599999999999996</v>
      </c>
      <c r="M316" s="1">
        <v>8.81</v>
      </c>
      <c r="N316" s="1">
        <v>14</v>
      </c>
      <c r="O316" s="8">
        <v>12</v>
      </c>
      <c r="P316" s="17">
        <v>10.304</v>
      </c>
      <c r="Q316" s="8">
        <v>178</v>
      </c>
      <c r="R316" s="8">
        <v>7.76</v>
      </c>
      <c r="S316" s="5">
        <v>0.88081725312145287</v>
      </c>
      <c r="Z316" s="37"/>
      <c r="AA316" s="37"/>
      <c r="AB316" s="37"/>
    </row>
    <row r="317" spans="1:28" x14ac:dyDescent="0.25">
      <c r="A317" s="1">
        <v>9012</v>
      </c>
      <c r="B317" s="1" t="s">
        <v>28</v>
      </c>
      <c r="C317" s="1" t="s">
        <v>33</v>
      </c>
      <c r="D317" s="15">
        <v>43706</v>
      </c>
      <c r="E317" s="16">
        <v>9</v>
      </c>
      <c r="F317" s="16">
        <v>67</v>
      </c>
      <c r="G317" s="3">
        <v>241</v>
      </c>
      <c r="H317" s="3">
        <v>1274.8000000000002</v>
      </c>
      <c r="I317" s="1">
        <v>3</v>
      </c>
      <c r="J317" s="30">
        <v>937.12</v>
      </c>
      <c r="K317" s="1">
        <v>4.3499999999999996</v>
      </c>
      <c r="L317" s="1">
        <v>3.86</v>
      </c>
      <c r="M317" s="1">
        <v>8.1199999999999992</v>
      </c>
      <c r="N317" s="1">
        <v>11</v>
      </c>
      <c r="O317" s="8">
        <v>11</v>
      </c>
      <c r="P317" s="17">
        <v>7.4649999999999999</v>
      </c>
      <c r="Q317" s="8">
        <v>126</v>
      </c>
      <c r="R317" s="8">
        <v>5.62</v>
      </c>
      <c r="S317" s="5">
        <v>0.69211822660098532</v>
      </c>
      <c r="Z317" s="37"/>
      <c r="AA317" s="37"/>
      <c r="AB317" s="37"/>
    </row>
    <row r="318" spans="1:28" x14ac:dyDescent="0.25">
      <c r="A318" s="1">
        <v>9012</v>
      </c>
      <c r="B318" s="1" t="s">
        <v>28</v>
      </c>
      <c r="C318" s="1" t="s">
        <v>34</v>
      </c>
      <c r="D318" s="15">
        <v>43706</v>
      </c>
      <c r="E318" s="16">
        <v>9</v>
      </c>
      <c r="F318" s="16">
        <v>67</v>
      </c>
      <c r="G318" s="3">
        <v>241</v>
      </c>
      <c r="H318" s="3">
        <v>1274.8000000000002</v>
      </c>
      <c r="I318" s="1">
        <v>5</v>
      </c>
      <c r="J318" s="30">
        <v>871.79</v>
      </c>
      <c r="K318" s="1">
        <v>4.04</v>
      </c>
      <c r="L318" s="1">
        <v>3.63</v>
      </c>
      <c r="M318" s="1">
        <v>7.68</v>
      </c>
      <c r="N318" s="1">
        <v>12</v>
      </c>
      <c r="O318" s="8">
        <v>12</v>
      </c>
      <c r="P318" s="17">
        <v>7.9939999999999998</v>
      </c>
      <c r="Q318" s="8">
        <v>116</v>
      </c>
      <c r="R318" s="8">
        <v>5.45</v>
      </c>
      <c r="S318" s="5">
        <v>0.70963541666666674</v>
      </c>
      <c r="Z318" s="37"/>
      <c r="AA318" s="37"/>
      <c r="AB318" s="37"/>
    </row>
    <row r="319" spans="1:28" x14ac:dyDescent="0.25">
      <c r="A319" s="1">
        <v>9012</v>
      </c>
      <c r="B319" s="1" t="s">
        <v>28</v>
      </c>
      <c r="C319" s="1" t="s">
        <v>35</v>
      </c>
      <c r="D319" s="15">
        <v>43706</v>
      </c>
      <c r="E319" s="16">
        <v>9</v>
      </c>
      <c r="F319" s="16">
        <v>67</v>
      </c>
      <c r="G319" s="3">
        <v>241</v>
      </c>
      <c r="H319" s="3">
        <v>1274.8000000000002</v>
      </c>
      <c r="I319" s="1">
        <v>6</v>
      </c>
      <c r="J319" s="30">
        <v>719.47</v>
      </c>
      <c r="K319" s="1">
        <v>2.81</v>
      </c>
      <c r="L319" s="1">
        <v>3.76</v>
      </c>
      <c r="M319" s="1">
        <v>6.61</v>
      </c>
      <c r="N319" s="1">
        <v>12</v>
      </c>
      <c r="O319" s="8">
        <v>10</v>
      </c>
      <c r="P319" s="17">
        <v>5.0860000000000003</v>
      </c>
      <c r="Q319" s="8">
        <v>90</v>
      </c>
      <c r="R319" s="8">
        <v>3.84</v>
      </c>
      <c r="S319" s="5">
        <v>0.58093797276853243</v>
      </c>
      <c r="Z319" s="37"/>
      <c r="AA319" s="37"/>
      <c r="AB319" s="37"/>
    </row>
    <row r="320" spans="1:28" x14ac:dyDescent="0.25">
      <c r="A320" s="1">
        <v>9003</v>
      </c>
      <c r="B320" s="1" t="s">
        <v>29</v>
      </c>
      <c r="C320" s="1" t="s">
        <v>31</v>
      </c>
      <c r="D320" s="15">
        <v>43706</v>
      </c>
      <c r="E320" s="16">
        <v>9</v>
      </c>
      <c r="F320" s="16">
        <v>67</v>
      </c>
      <c r="G320" s="3">
        <v>241</v>
      </c>
      <c r="H320" s="3">
        <v>1274.8000000000002</v>
      </c>
      <c r="I320" s="1">
        <v>7</v>
      </c>
      <c r="J320" s="30">
        <v>1422.35</v>
      </c>
      <c r="K320" s="1">
        <v>7.47</v>
      </c>
      <c r="L320" s="1">
        <v>6.82</v>
      </c>
      <c r="M320" s="1">
        <v>14.47</v>
      </c>
      <c r="N320" s="1">
        <v>22</v>
      </c>
      <c r="O320" s="8">
        <v>15</v>
      </c>
      <c r="P320" s="17">
        <v>11.186</v>
      </c>
      <c r="Q320" s="8">
        <v>245</v>
      </c>
      <c r="R320" s="8">
        <v>8.07</v>
      </c>
      <c r="S320" s="5">
        <v>0.55770559778852802</v>
      </c>
      <c r="T320" s="6">
        <f t="shared" ref="T320" si="119">AVERAGE(M320:M334)</f>
        <v>11.438666666666666</v>
      </c>
      <c r="U320" s="33">
        <f t="shared" ref="U320" si="120">STDEV(M320:M334)</f>
        <v>4.0589633910056193</v>
      </c>
      <c r="V320" s="33">
        <f t="shared" ref="V320" si="121">T320+1.5*U320</f>
        <v>17.527111753175095</v>
      </c>
      <c r="W320" s="33">
        <f t="shared" ref="W320" si="122">T320-1.5*U320</f>
        <v>5.3502215801582373</v>
      </c>
      <c r="Z320" s="37"/>
      <c r="AA320" s="37"/>
      <c r="AB320" s="37"/>
    </row>
    <row r="321" spans="1:28" x14ac:dyDescent="0.25">
      <c r="A321" s="1">
        <v>9003</v>
      </c>
      <c r="B321" s="1" t="s">
        <v>29</v>
      </c>
      <c r="C321" s="1" t="s">
        <v>32</v>
      </c>
      <c r="D321" s="15">
        <v>43706</v>
      </c>
      <c r="E321" s="16">
        <v>9</v>
      </c>
      <c r="F321" s="16">
        <v>67</v>
      </c>
      <c r="G321" s="3">
        <v>241</v>
      </c>
      <c r="H321" s="3">
        <v>1274.8000000000002</v>
      </c>
      <c r="I321" s="1">
        <v>6</v>
      </c>
      <c r="J321" s="30">
        <v>916.2</v>
      </c>
      <c r="K321" s="1">
        <v>4.04</v>
      </c>
      <c r="L321" s="1">
        <v>7.28</v>
      </c>
      <c r="M321" s="1">
        <v>11.28</v>
      </c>
      <c r="N321" s="1">
        <v>17</v>
      </c>
      <c r="O321" s="8">
        <v>11</v>
      </c>
      <c r="P321" s="17">
        <v>5.2229999999999999</v>
      </c>
      <c r="Q321" s="8">
        <v>128</v>
      </c>
      <c r="R321" s="8">
        <v>3.89</v>
      </c>
      <c r="S321" s="5">
        <v>0.34485815602836883</v>
      </c>
      <c r="T321" s="7"/>
      <c r="U321" s="34"/>
      <c r="V321" s="34"/>
      <c r="W321" s="34"/>
      <c r="Z321" s="37"/>
      <c r="AA321" s="37"/>
      <c r="AB321" s="37"/>
    </row>
    <row r="322" spans="1:28" x14ac:dyDescent="0.25">
      <c r="A322" s="1">
        <v>9003</v>
      </c>
      <c r="B322" s="1" t="s">
        <v>29</v>
      </c>
      <c r="C322" s="1" t="s">
        <v>33</v>
      </c>
      <c r="D322" s="15">
        <v>43706</v>
      </c>
      <c r="E322" s="16">
        <v>9</v>
      </c>
      <c r="F322" s="16">
        <v>67</v>
      </c>
      <c r="G322" s="3">
        <v>241</v>
      </c>
      <c r="H322" s="3">
        <v>1274.8000000000002</v>
      </c>
      <c r="I322" s="1">
        <v>3</v>
      </c>
      <c r="J322" s="30">
        <v>567.29999999999995</v>
      </c>
      <c r="K322" s="1">
        <v>3.03</v>
      </c>
      <c r="L322" s="1">
        <v>7.12</v>
      </c>
      <c r="M322" s="1">
        <v>10.1</v>
      </c>
      <c r="N322" s="1">
        <v>19</v>
      </c>
      <c r="O322" s="8">
        <v>10</v>
      </c>
      <c r="P322" s="17">
        <v>4.2930000000000001</v>
      </c>
      <c r="Q322" s="8">
        <v>102</v>
      </c>
      <c r="R322" s="8">
        <v>3.01</v>
      </c>
      <c r="S322" s="5">
        <v>0.29801980198019801</v>
      </c>
      <c r="T322" s="7"/>
      <c r="U322" s="34"/>
      <c r="V322" s="34"/>
      <c r="W322" s="34"/>
      <c r="Z322" s="37"/>
      <c r="AA322" s="37"/>
      <c r="AB322" s="37"/>
    </row>
    <row r="323" spans="1:28" x14ac:dyDescent="0.25">
      <c r="A323" s="1">
        <v>9003</v>
      </c>
      <c r="B323" s="1" t="s">
        <v>29</v>
      </c>
      <c r="C323" s="1" t="s">
        <v>34</v>
      </c>
      <c r="D323" s="15">
        <v>43706</v>
      </c>
      <c r="E323" s="16">
        <v>9</v>
      </c>
      <c r="F323" s="16">
        <v>67</v>
      </c>
      <c r="G323" s="3">
        <v>241</v>
      </c>
      <c r="H323" s="3">
        <v>1274.8000000000002</v>
      </c>
      <c r="I323" s="1">
        <v>5</v>
      </c>
      <c r="J323" s="30">
        <v>1033.1300000000001</v>
      </c>
      <c r="K323" s="1">
        <v>6.33</v>
      </c>
      <c r="L323" s="1">
        <v>7.86</v>
      </c>
      <c r="M323" s="1">
        <v>14</v>
      </c>
      <c r="N323" s="1">
        <v>26</v>
      </c>
      <c r="O323" s="8">
        <v>20</v>
      </c>
      <c r="P323" s="17">
        <v>11.013</v>
      </c>
      <c r="Q323" s="8">
        <v>233</v>
      </c>
      <c r="R323" s="8">
        <v>7.68</v>
      </c>
      <c r="S323" s="5">
        <v>0.5485714285714286</v>
      </c>
      <c r="T323" s="6"/>
      <c r="U323" s="33"/>
      <c r="V323" s="33"/>
      <c r="W323" s="33"/>
      <c r="Z323" s="37"/>
      <c r="AA323" s="37"/>
      <c r="AB323" s="37"/>
    </row>
    <row r="324" spans="1:28" x14ac:dyDescent="0.25">
      <c r="A324" s="1">
        <v>9003</v>
      </c>
      <c r="B324" s="1" t="s">
        <v>29</v>
      </c>
      <c r="C324" s="1" t="s">
        <v>35</v>
      </c>
      <c r="D324" s="15">
        <v>43706</v>
      </c>
      <c r="E324" s="16">
        <v>9</v>
      </c>
      <c r="F324" s="16">
        <v>67</v>
      </c>
      <c r="G324" s="3">
        <v>241</v>
      </c>
      <c r="H324" s="3">
        <v>1274.8000000000002</v>
      </c>
      <c r="I324" s="1">
        <v>6</v>
      </c>
      <c r="J324" s="30">
        <v>1109.05</v>
      </c>
      <c r="K324" s="1">
        <v>5.97</v>
      </c>
      <c r="L324" s="1">
        <v>7.96</v>
      </c>
      <c r="M324" s="1">
        <v>13.95</v>
      </c>
      <c r="N324" s="1">
        <v>22</v>
      </c>
      <c r="O324" s="8">
        <v>16</v>
      </c>
      <c r="P324" s="17">
        <v>8.8849999999999998</v>
      </c>
      <c r="Q324" s="8">
        <v>190</v>
      </c>
      <c r="R324" s="8">
        <v>6.06</v>
      </c>
      <c r="S324" s="5">
        <v>0.43440860215053761</v>
      </c>
      <c r="T324" s="7"/>
      <c r="U324" s="34"/>
      <c r="V324" s="34"/>
      <c r="W324" s="34"/>
      <c r="Z324" s="37"/>
      <c r="AA324" s="37"/>
      <c r="AB324" s="37"/>
    </row>
    <row r="325" spans="1:28" x14ac:dyDescent="0.25">
      <c r="A325" s="1">
        <v>9006</v>
      </c>
      <c r="B325" s="1" t="s">
        <v>29</v>
      </c>
      <c r="C325" s="1" t="s">
        <v>31</v>
      </c>
      <c r="D325" s="15">
        <v>43706</v>
      </c>
      <c r="E325" s="16">
        <v>9</v>
      </c>
      <c r="F325" s="16">
        <v>67</v>
      </c>
      <c r="G325" s="3">
        <v>241</v>
      </c>
      <c r="H325" s="3">
        <v>1274.8000000000002</v>
      </c>
      <c r="I325" s="1">
        <v>3</v>
      </c>
      <c r="J325" s="30">
        <v>603.89</v>
      </c>
      <c r="K325" s="1">
        <v>3.3</v>
      </c>
      <c r="L325" s="1">
        <v>3.72</v>
      </c>
      <c r="M325" s="1">
        <v>7.06</v>
      </c>
      <c r="N325" s="1">
        <v>19</v>
      </c>
      <c r="O325" s="8">
        <v>14</v>
      </c>
      <c r="P325" s="17">
        <v>7.6479999999999997</v>
      </c>
      <c r="Q325" s="8">
        <v>179</v>
      </c>
      <c r="R325" s="8">
        <v>5.41</v>
      </c>
      <c r="S325" s="5">
        <v>0.76628895184135981</v>
      </c>
      <c r="T325" s="7"/>
      <c r="U325" s="34"/>
      <c r="V325" s="34"/>
      <c r="W325" s="34"/>
      <c r="Z325" s="37"/>
      <c r="AA325" s="37"/>
      <c r="AB325" s="37"/>
    </row>
    <row r="326" spans="1:28" x14ac:dyDescent="0.25">
      <c r="A326" s="1">
        <v>9006</v>
      </c>
      <c r="B326" s="1" t="s">
        <v>29</v>
      </c>
      <c r="C326" s="1" t="s">
        <v>32</v>
      </c>
      <c r="D326" s="15">
        <v>43706</v>
      </c>
      <c r="E326" s="16">
        <v>9</v>
      </c>
      <c r="F326" s="16">
        <v>67</v>
      </c>
      <c r="G326" s="3">
        <v>241</v>
      </c>
      <c r="H326" s="3">
        <v>1274.8000000000002</v>
      </c>
      <c r="I326" s="1">
        <v>4</v>
      </c>
      <c r="J326" s="30">
        <v>1002.29</v>
      </c>
      <c r="K326" s="1">
        <v>4.7699999999999996</v>
      </c>
      <c r="L326" s="1">
        <v>4.71</v>
      </c>
      <c r="M326" s="1">
        <v>9.5299999999999994</v>
      </c>
      <c r="N326" s="1">
        <v>17</v>
      </c>
      <c r="O326" s="8">
        <v>17</v>
      </c>
      <c r="P326" s="17">
        <v>7.2969999999999997</v>
      </c>
      <c r="Q326" s="8">
        <v>166</v>
      </c>
      <c r="R326" s="8">
        <v>5.0999999999999996</v>
      </c>
      <c r="S326" s="5">
        <v>0.53515215110178382</v>
      </c>
      <c r="Z326" s="37"/>
      <c r="AA326" s="37"/>
      <c r="AB326" s="37"/>
    </row>
    <row r="327" spans="1:28" x14ac:dyDescent="0.25">
      <c r="A327" s="1">
        <v>9006</v>
      </c>
      <c r="B327" s="1" t="s">
        <v>29</v>
      </c>
      <c r="C327" s="1" t="s">
        <v>33</v>
      </c>
      <c r="D327" s="15">
        <v>43706</v>
      </c>
      <c r="E327" s="16">
        <v>9</v>
      </c>
      <c r="F327" s="16">
        <v>67</v>
      </c>
      <c r="G327" s="3">
        <v>241</v>
      </c>
      <c r="H327" s="3">
        <v>1274.8000000000002</v>
      </c>
      <c r="I327" s="1">
        <v>6</v>
      </c>
      <c r="J327" s="30">
        <v>1090.1600000000001</v>
      </c>
      <c r="K327" s="1">
        <v>5.18</v>
      </c>
      <c r="L327" s="1">
        <v>6.55</v>
      </c>
      <c r="M327" s="1">
        <v>11.61</v>
      </c>
      <c r="N327" s="1">
        <v>23</v>
      </c>
      <c r="O327" s="8">
        <v>19</v>
      </c>
      <c r="P327" s="17">
        <v>10.433999999999999</v>
      </c>
      <c r="Q327" s="8">
        <v>222</v>
      </c>
      <c r="R327" s="8">
        <v>6.81</v>
      </c>
      <c r="S327" s="5">
        <v>0.58656330749354002</v>
      </c>
      <c r="Z327" s="37"/>
      <c r="AA327" s="37"/>
      <c r="AB327" s="37"/>
    </row>
    <row r="328" spans="1:28" x14ac:dyDescent="0.25">
      <c r="A328" s="1">
        <v>9006</v>
      </c>
      <c r="B328" s="1" t="s">
        <v>29</v>
      </c>
      <c r="C328" s="1" t="s">
        <v>34</v>
      </c>
      <c r="D328" s="15">
        <v>43706</v>
      </c>
      <c r="E328" s="16">
        <v>9</v>
      </c>
      <c r="F328" s="16">
        <v>67</v>
      </c>
      <c r="G328" s="3">
        <v>241</v>
      </c>
      <c r="H328" s="3">
        <v>1274.8000000000002</v>
      </c>
      <c r="I328" s="1">
        <v>4</v>
      </c>
      <c r="J328" s="30">
        <v>601.33000000000004</v>
      </c>
      <c r="K328" s="1">
        <v>2.6</v>
      </c>
      <c r="L328" s="1">
        <v>3.78</v>
      </c>
      <c r="M328" s="1">
        <v>6.41</v>
      </c>
      <c r="N328" s="1">
        <v>19</v>
      </c>
      <c r="O328" s="8">
        <v>12</v>
      </c>
      <c r="P328" s="17">
        <v>6.5659999999999998</v>
      </c>
      <c r="Q328" s="8">
        <v>165</v>
      </c>
      <c r="R328" s="8">
        <v>4.7300000000000004</v>
      </c>
      <c r="S328" s="5">
        <v>0.73790951638065527</v>
      </c>
      <c r="Z328" s="37"/>
      <c r="AA328" s="37"/>
      <c r="AB328" s="37"/>
    </row>
    <row r="329" spans="1:28" x14ac:dyDescent="0.25">
      <c r="A329" s="1">
        <v>9006</v>
      </c>
      <c r="B329" s="1" t="s">
        <v>29</v>
      </c>
      <c r="C329" s="1" t="s">
        <v>35</v>
      </c>
      <c r="D329" s="15">
        <v>43706</v>
      </c>
      <c r="E329" s="16">
        <v>9</v>
      </c>
      <c r="F329" s="16">
        <v>67</v>
      </c>
      <c r="G329" s="3">
        <v>241</v>
      </c>
      <c r="H329" s="3">
        <v>1274.8000000000002</v>
      </c>
      <c r="I329" s="1">
        <v>4</v>
      </c>
      <c r="J329" s="30">
        <v>495.47</v>
      </c>
      <c r="K329" s="1">
        <v>2.4</v>
      </c>
      <c r="L329" s="1">
        <v>2.75</v>
      </c>
      <c r="M329" s="25">
        <v>5.19</v>
      </c>
      <c r="N329" s="1">
        <v>9</v>
      </c>
      <c r="O329" s="8">
        <v>4</v>
      </c>
      <c r="P329" s="17">
        <v>3.08</v>
      </c>
      <c r="Q329" s="8">
        <v>74</v>
      </c>
      <c r="R329" s="8">
        <v>2.2799999999999998</v>
      </c>
      <c r="S329" s="5">
        <v>0.43930635838150284</v>
      </c>
      <c r="Z329" s="37"/>
      <c r="AA329" s="37"/>
      <c r="AB329" s="37"/>
    </row>
    <row r="330" spans="1:28" x14ac:dyDescent="0.25">
      <c r="A330" s="1">
        <v>9009</v>
      </c>
      <c r="B330" s="1" t="s">
        <v>29</v>
      </c>
      <c r="C330" s="1" t="s">
        <v>31</v>
      </c>
      <c r="D330" s="15">
        <v>43706</v>
      </c>
      <c r="E330" s="16">
        <v>9</v>
      </c>
      <c r="F330" s="16">
        <v>67</v>
      </c>
      <c r="G330" s="3">
        <v>241</v>
      </c>
      <c r="H330" s="3">
        <v>1274.8000000000002</v>
      </c>
      <c r="I330" s="1">
        <v>6</v>
      </c>
      <c r="J330" s="30">
        <v>986.5</v>
      </c>
      <c r="K330" s="1">
        <v>5.32</v>
      </c>
      <c r="L330" s="1">
        <v>7.74</v>
      </c>
      <c r="M330" s="1">
        <v>13.03</v>
      </c>
      <c r="N330" s="1">
        <v>17</v>
      </c>
      <c r="O330" s="8">
        <v>13</v>
      </c>
      <c r="P330" s="17">
        <v>5.6059999999999999</v>
      </c>
      <c r="Q330" s="8">
        <v>129</v>
      </c>
      <c r="R330" s="8">
        <v>3.96</v>
      </c>
      <c r="S330" s="5">
        <v>0.30391404451266307</v>
      </c>
      <c r="Z330" s="37"/>
      <c r="AA330" s="37"/>
      <c r="AB330" s="37"/>
    </row>
    <row r="331" spans="1:28" x14ac:dyDescent="0.25">
      <c r="A331" s="1">
        <v>9009</v>
      </c>
      <c r="B331" s="1" t="s">
        <v>29</v>
      </c>
      <c r="C331" s="1" t="s">
        <v>32</v>
      </c>
      <c r="D331" s="15">
        <v>43706</v>
      </c>
      <c r="E331" s="16">
        <v>9</v>
      </c>
      <c r="F331" s="16">
        <v>67</v>
      </c>
      <c r="G331" s="3">
        <v>241</v>
      </c>
      <c r="H331" s="3">
        <v>1274.8000000000002</v>
      </c>
      <c r="I331" s="1">
        <v>4</v>
      </c>
      <c r="J331" s="30">
        <v>570.35</v>
      </c>
      <c r="K331" s="1">
        <v>2.39</v>
      </c>
      <c r="L331" s="1">
        <v>4.07</v>
      </c>
      <c r="M331" s="1">
        <v>6.37</v>
      </c>
      <c r="N331" s="1">
        <v>7</v>
      </c>
      <c r="O331" s="8">
        <v>2</v>
      </c>
      <c r="P331" s="17">
        <v>1.2110000000000001</v>
      </c>
      <c r="Q331" s="8">
        <v>26</v>
      </c>
      <c r="R331" s="8">
        <v>0.89</v>
      </c>
      <c r="S331" s="5">
        <v>0.13971742543171115</v>
      </c>
      <c r="Z331" s="37"/>
      <c r="AA331" s="37"/>
      <c r="AB331" s="37"/>
    </row>
    <row r="332" spans="1:28" x14ac:dyDescent="0.25">
      <c r="A332" s="1">
        <v>9009</v>
      </c>
      <c r="B332" s="1" t="s">
        <v>29</v>
      </c>
      <c r="C332" s="1" t="s">
        <v>33</v>
      </c>
      <c r="D332" s="15">
        <v>43706</v>
      </c>
      <c r="E332" s="16">
        <v>9</v>
      </c>
      <c r="F332" s="16">
        <v>67</v>
      </c>
      <c r="G332" s="3">
        <v>241</v>
      </c>
      <c r="H332" s="3">
        <v>1274.8000000000002</v>
      </c>
      <c r="I332" s="1">
        <v>6</v>
      </c>
      <c r="J332" s="30">
        <v>1745.07</v>
      </c>
      <c r="K332" s="1">
        <v>7.67</v>
      </c>
      <c r="L332" s="1">
        <v>12.46</v>
      </c>
      <c r="M332" s="25">
        <v>20.14</v>
      </c>
      <c r="N332" s="1">
        <v>23</v>
      </c>
      <c r="O332" s="8">
        <v>9</v>
      </c>
      <c r="P332" s="17">
        <v>5.4939999999999998</v>
      </c>
      <c r="Q332" s="8">
        <v>137</v>
      </c>
      <c r="R332" s="8">
        <v>4.2300000000000004</v>
      </c>
      <c r="S332" s="5">
        <v>0.21002979145978154</v>
      </c>
      <c r="Z332" s="37"/>
      <c r="AA332" s="37"/>
      <c r="AB332" s="37"/>
    </row>
    <row r="333" spans="1:28" x14ac:dyDescent="0.25">
      <c r="A333" s="1">
        <v>9009</v>
      </c>
      <c r="B333" s="1" t="s">
        <v>29</v>
      </c>
      <c r="C333" s="1" t="s">
        <v>34</v>
      </c>
      <c r="D333" s="15">
        <v>43706</v>
      </c>
      <c r="E333" s="16">
        <v>9</v>
      </c>
      <c r="F333" s="16">
        <v>67</v>
      </c>
      <c r="G333" s="3">
        <v>241</v>
      </c>
      <c r="H333" s="3">
        <v>1274.8000000000002</v>
      </c>
      <c r="I333" s="1">
        <v>6</v>
      </c>
      <c r="J333" s="30">
        <v>1245.07</v>
      </c>
      <c r="K333" s="1">
        <v>5.66</v>
      </c>
      <c r="L333" s="1">
        <v>8.1999999999999993</v>
      </c>
      <c r="M333" s="1">
        <v>13.91</v>
      </c>
      <c r="N333" s="1">
        <v>20</v>
      </c>
      <c r="O333" s="8">
        <v>13</v>
      </c>
      <c r="P333" s="17">
        <v>7.7969999999999997</v>
      </c>
      <c r="Q333" s="8">
        <v>168</v>
      </c>
      <c r="R333" s="8">
        <v>5.38</v>
      </c>
      <c r="S333" s="5">
        <v>0.38677210639827458</v>
      </c>
      <c r="Z333" s="37"/>
      <c r="AA333" s="37"/>
      <c r="AB333" s="37"/>
    </row>
    <row r="334" spans="1:28" x14ac:dyDescent="0.25">
      <c r="A334" s="1">
        <v>9009</v>
      </c>
      <c r="B334" s="1" t="s">
        <v>29</v>
      </c>
      <c r="C334" s="1" t="s">
        <v>35</v>
      </c>
      <c r="D334" s="15">
        <v>43706</v>
      </c>
      <c r="E334" s="16">
        <v>9</v>
      </c>
      <c r="F334" s="16">
        <v>67</v>
      </c>
      <c r="G334" s="3">
        <v>241</v>
      </c>
      <c r="H334" s="3">
        <v>1274.8000000000002</v>
      </c>
      <c r="I334" s="1">
        <v>5</v>
      </c>
      <c r="J334" s="30">
        <v>1156.5999999999999</v>
      </c>
      <c r="K334" s="1">
        <v>6.58</v>
      </c>
      <c r="L334" s="1">
        <v>7.95</v>
      </c>
      <c r="M334" s="1">
        <v>14.53</v>
      </c>
      <c r="N334" s="1">
        <v>18</v>
      </c>
      <c r="O334" s="8">
        <v>14</v>
      </c>
      <c r="P334" s="17">
        <v>8.8970000000000002</v>
      </c>
      <c r="Q334" s="8">
        <v>198</v>
      </c>
      <c r="R334" s="8">
        <v>6.36</v>
      </c>
      <c r="S334" s="5">
        <v>0.43771507226428086</v>
      </c>
      <c r="Z334" s="37"/>
      <c r="AA334" s="37"/>
      <c r="AB334" s="37"/>
    </row>
    <row r="335" spans="1:28" x14ac:dyDescent="0.25">
      <c r="A335" s="1">
        <v>9004</v>
      </c>
      <c r="B335" s="1" t="s">
        <v>30</v>
      </c>
      <c r="C335" s="1" t="s">
        <v>31</v>
      </c>
      <c r="D335" s="15">
        <v>43706</v>
      </c>
      <c r="E335" s="16">
        <v>9</v>
      </c>
      <c r="F335" s="16">
        <v>67</v>
      </c>
      <c r="G335" s="3">
        <v>241</v>
      </c>
      <c r="H335" s="3">
        <v>1274.8000000000002</v>
      </c>
      <c r="I335" s="1">
        <v>6</v>
      </c>
      <c r="J335" s="30">
        <v>1219.49</v>
      </c>
      <c r="K335" s="1">
        <v>5.6</v>
      </c>
      <c r="L335" s="1">
        <v>6.07</v>
      </c>
      <c r="M335" s="1">
        <v>11.62</v>
      </c>
      <c r="N335" s="1">
        <v>21</v>
      </c>
      <c r="O335" s="8">
        <v>19</v>
      </c>
      <c r="P335" s="17">
        <v>10.551</v>
      </c>
      <c r="Q335" s="8">
        <v>196</v>
      </c>
      <c r="R335" s="8">
        <v>7.72</v>
      </c>
      <c r="S335" s="5">
        <v>0.66437177280550774</v>
      </c>
      <c r="T335" s="6">
        <f t="shared" ref="T335" si="123">AVERAGE(M335:M349)</f>
        <v>11.621333333333331</v>
      </c>
      <c r="U335" s="33">
        <f t="shared" ref="U335" si="124">STDEV(M335:M349)</f>
        <v>2.7840768325468139</v>
      </c>
      <c r="V335" s="33">
        <f t="shared" ref="V335" si="125">T335+1.5*U335</f>
        <v>15.797448582153551</v>
      </c>
      <c r="W335" s="33">
        <f t="shared" ref="W335" si="126">T335-1.5*U335</f>
        <v>7.44521808451311</v>
      </c>
      <c r="Z335" s="37"/>
      <c r="AA335" s="37"/>
      <c r="AB335" s="37"/>
    </row>
    <row r="336" spans="1:28" x14ac:dyDescent="0.25">
      <c r="A336" s="1">
        <v>9004</v>
      </c>
      <c r="B336" s="1" t="s">
        <v>30</v>
      </c>
      <c r="C336" s="1" t="s">
        <v>32</v>
      </c>
      <c r="D336" s="15">
        <v>43706</v>
      </c>
      <c r="E336" s="16">
        <v>9</v>
      </c>
      <c r="F336" s="16">
        <v>67</v>
      </c>
      <c r="G336" s="3">
        <v>241</v>
      </c>
      <c r="H336" s="3">
        <v>1274.8000000000002</v>
      </c>
      <c r="I336" s="1">
        <v>5</v>
      </c>
      <c r="J336" s="30">
        <v>974.04</v>
      </c>
      <c r="K336" s="1">
        <v>4.53</v>
      </c>
      <c r="L336" s="1">
        <v>5.23</v>
      </c>
      <c r="M336" s="1">
        <v>9.69</v>
      </c>
      <c r="N336" s="1">
        <v>8</v>
      </c>
      <c r="O336" s="8">
        <v>17</v>
      </c>
      <c r="P336" s="17">
        <v>7.91</v>
      </c>
      <c r="Q336" s="8">
        <v>145</v>
      </c>
      <c r="R336" s="8">
        <v>5.63</v>
      </c>
      <c r="S336" s="5">
        <v>0.58101135190918474</v>
      </c>
      <c r="T336" s="7"/>
      <c r="U336" s="34"/>
      <c r="V336" s="34"/>
      <c r="W336" s="34"/>
      <c r="Z336" s="37"/>
      <c r="AA336" s="37"/>
      <c r="AB336" s="37"/>
    </row>
    <row r="337" spans="1:32" x14ac:dyDescent="0.25">
      <c r="A337" s="1">
        <v>9004</v>
      </c>
      <c r="B337" s="1" t="s">
        <v>30</v>
      </c>
      <c r="C337" s="1" t="s">
        <v>33</v>
      </c>
      <c r="D337" s="15">
        <v>43706</v>
      </c>
      <c r="E337" s="16">
        <v>9</v>
      </c>
      <c r="F337" s="16">
        <v>67</v>
      </c>
      <c r="G337" s="3">
        <v>241</v>
      </c>
      <c r="H337" s="3">
        <v>1274.8000000000002</v>
      </c>
      <c r="I337" s="1">
        <v>6</v>
      </c>
      <c r="J337" s="30">
        <v>1193.6300000000001</v>
      </c>
      <c r="K337" s="1">
        <v>6.18</v>
      </c>
      <c r="L337" s="1">
        <v>5.9</v>
      </c>
      <c r="M337" s="1">
        <v>11.96</v>
      </c>
      <c r="N337" s="1">
        <v>10</v>
      </c>
      <c r="O337" s="8">
        <v>9</v>
      </c>
      <c r="P337" s="17">
        <v>5.0609999999999999</v>
      </c>
      <c r="Q337" s="8">
        <v>92</v>
      </c>
      <c r="R337" s="8">
        <v>3.68</v>
      </c>
      <c r="S337" s="5">
        <v>0.30769230769230771</v>
      </c>
      <c r="T337" s="7"/>
      <c r="U337" s="34"/>
      <c r="V337" s="34"/>
      <c r="W337" s="34"/>
      <c r="Z337" s="37"/>
      <c r="AA337" s="37"/>
      <c r="AB337" s="37"/>
    </row>
    <row r="338" spans="1:32" x14ac:dyDescent="0.25">
      <c r="A338" s="1">
        <v>9004</v>
      </c>
      <c r="B338" s="1" t="s">
        <v>30</v>
      </c>
      <c r="C338" s="1" t="s">
        <v>34</v>
      </c>
      <c r="D338" s="15">
        <v>43706</v>
      </c>
      <c r="E338" s="16">
        <v>9</v>
      </c>
      <c r="F338" s="16">
        <v>67</v>
      </c>
      <c r="G338" s="3">
        <v>241</v>
      </c>
      <c r="H338" s="3">
        <v>1274.8000000000002</v>
      </c>
      <c r="I338" s="1">
        <v>7</v>
      </c>
      <c r="J338" s="30">
        <v>1368.97</v>
      </c>
      <c r="K338" s="1">
        <v>6.09</v>
      </c>
      <c r="L338" s="1">
        <v>6.28</v>
      </c>
      <c r="M338" s="1">
        <v>12.46</v>
      </c>
      <c r="N338" s="1">
        <v>19</v>
      </c>
      <c r="O338" s="8">
        <v>17</v>
      </c>
      <c r="P338" s="17">
        <v>10.15</v>
      </c>
      <c r="Q338" s="8">
        <v>176</v>
      </c>
      <c r="R338" s="8">
        <v>7.32</v>
      </c>
      <c r="S338" s="5">
        <v>0.5874799357945425</v>
      </c>
      <c r="T338" s="6"/>
      <c r="U338" s="33"/>
      <c r="V338" s="33"/>
      <c r="W338" s="33"/>
      <c r="Z338" s="37"/>
      <c r="AA338" s="37"/>
      <c r="AB338" s="37"/>
    </row>
    <row r="339" spans="1:32" x14ac:dyDescent="0.25">
      <c r="A339" s="1">
        <v>9004</v>
      </c>
      <c r="B339" s="1" t="s">
        <v>30</v>
      </c>
      <c r="C339" s="1" t="s">
        <v>35</v>
      </c>
      <c r="D339" s="15">
        <v>43706</v>
      </c>
      <c r="E339" s="16">
        <v>9</v>
      </c>
      <c r="F339" s="16">
        <v>67</v>
      </c>
      <c r="G339" s="3">
        <v>241</v>
      </c>
      <c r="H339" s="3">
        <v>1274.8000000000002</v>
      </c>
      <c r="I339" s="1">
        <v>5</v>
      </c>
      <c r="J339" s="30">
        <v>834.86</v>
      </c>
      <c r="K339" s="1">
        <v>2.41</v>
      </c>
      <c r="L339" s="1">
        <v>5.87</v>
      </c>
      <c r="M339" s="1">
        <v>8.24</v>
      </c>
      <c r="N339" s="1">
        <v>9</v>
      </c>
      <c r="O339" s="8">
        <v>5</v>
      </c>
      <c r="P339" s="17">
        <v>2.2610000000000001</v>
      </c>
      <c r="Q339" s="8">
        <v>49</v>
      </c>
      <c r="R339" s="8">
        <v>1.68</v>
      </c>
      <c r="S339" s="5">
        <v>0.20388349514563106</v>
      </c>
      <c r="T339" s="7"/>
      <c r="U339" s="34"/>
      <c r="V339" s="34"/>
      <c r="W339" s="34"/>
      <c r="Z339" s="37"/>
      <c r="AA339" s="37"/>
      <c r="AB339" s="37"/>
    </row>
    <row r="340" spans="1:32" x14ac:dyDescent="0.25">
      <c r="A340" s="1">
        <v>9005</v>
      </c>
      <c r="B340" s="1" t="s">
        <v>30</v>
      </c>
      <c r="C340" s="1" t="s">
        <v>31</v>
      </c>
      <c r="D340" s="15">
        <v>43706</v>
      </c>
      <c r="E340" s="16">
        <v>9</v>
      </c>
      <c r="F340" s="16">
        <v>67</v>
      </c>
      <c r="G340" s="3">
        <v>241</v>
      </c>
      <c r="H340" s="3">
        <v>1274.8000000000002</v>
      </c>
      <c r="I340" s="1">
        <v>7</v>
      </c>
      <c r="J340" s="30">
        <v>1220.03</v>
      </c>
      <c r="K340" s="1">
        <v>5.43</v>
      </c>
      <c r="L340" s="1">
        <v>5.97</v>
      </c>
      <c r="M340" s="1">
        <v>11.38</v>
      </c>
      <c r="N340" s="1">
        <v>24</v>
      </c>
      <c r="O340" s="8">
        <v>15</v>
      </c>
      <c r="P340" s="17">
        <v>10.167999999999999</v>
      </c>
      <c r="Q340" s="8">
        <v>223</v>
      </c>
      <c r="R340" s="8">
        <v>6.97</v>
      </c>
      <c r="S340" s="5">
        <v>0.61247803163444636</v>
      </c>
      <c r="T340" s="7"/>
      <c r="U340" s="34"/>
      <c r="V340" s="34"/>
      <c r="W340" s="34"/>
      <c r="Z340" s="37"/>
      <c r="AA340" s="37"/>
      <c r="AB340" s="37"/>
    </row>
    <row r="341" spans="1:32" x14ac:dyDescent="0.25">
      <c r="A341" s="1">
        <v>9005</v>
      </c>
      <c r="B341" s="1" t="s">
        <v>30</v>
      </c>
      <c r="C341" s="1" t="s">
        <v>32</v>
      </c>
      <c r="D341" s="15">
        <v>43706</v>
      </c>
      <c r="E341" s="16">
        <v>9</v>
      </c>
      <c r="F341" s="16">
        <v>67</v>
      </c>
      <c r="G341" s="3">
        <v>241</v>
      </c>
      <c r="H341" s="3">
        <v>1274.8000000000002</v>
      </c>
      <c r="I341" s="1">
        <v>6</v>
      </c>
      <c r="J341" s="30">
        <v>1010.8</v>
      </c>
      <c r="K341" s="1">
        <v>5.97</v>
      </c>
      <c r="L341" s="1">
        <v>4.7699999999999996</v>
      </c>
      <c r="M341" s="1">
        <v>10.72</v>
      </c>
      <c r="N341" s="1">
        <v>18</v>
      </c>
      <c r="O341" s="8">
        <v>15</v>
      </c>
      <c r="P341" s="17">
        <v>9.1020000000000003</v>
      </c>
      <c r="Q341" s="8">
        <v>194</v>
      </c>
      <c r="R341" s="8">
        <v>6.56</v>
      </c>
      <c r="S341" s="5">
        <v>0.61194029850746257</v>
      </c>
      <c r="Z341" s="37"/>
      <c r="AA341" s="37"/>
      <c r="AB341" s="37"/>
    </row>
    <row r="342" spans="1:32" x14ac:dyDescent="0.25">
      <c r="A342" s="1">
        <v>9005</v>
      </c>
      <c r="B342" s="1" t="s">
        <v>30</v>
      </c>
      <c r="C342" s="1" t="s">
        <v>33</v>
      </c>
      <c r="D342" s="15">
        <v>43706</v>
      </c>
      <c r="E342" s="16">
        <v>9</v>
      </c>
      <c r="F342" s="16">
        <v>67</v>
      </c>
      <c r="G342" s="3">
        <v>241</v>
      </c>
      <c r="H342" s="3">
        <v>1274.8000000000002</v>
      </c>
      <c r="I342" s="1">
        <v>5</v>
      </c>
      <c r="J342" s="30">
        <v>1334.23</v>
      </c>
      <c r="K342" s="1">
        <v>5.63</v>
      </c>
      <c r="L342" s="1">
        <v>8.89</v>
      </c>
      <c r="M342" s="1">
        <v>14.61</v>
      </c>
      <c r="N342" s="1">
        <v>22</v>
      </c>
      <c r="O342" s="8">
        <v>10</v>
      </c>
      <c r="P342" s="17">
        <v>5.8780000000000001</v>
      </c>
      <c r="Q342" s="8">
        <v>119</v>
      </c>
      <c r="R342" s="8">
        <v>4.32</v>
      </c>
      <c r="S342" s="5">
        <v>0.29568788501026699</v>
      </c>
      <c r="Z342" s="37"/>
      <c r="AA342" s="37"/>
      <c r="AB342" s="37"/>
    </row>
    <row r="343" spans="1:32" x14ac:dyDescent="0.25">
      <c r="A343" s="1">
        <v>9005</v>
      </c>
      <c r="B343" s="1" t="s">
        <v>30</v>
      </c>
      <c r="C343" s="1" t="s">
        <v>34</v>
      </c>
      <c r="D343" s="15">
        <v>43706</v>
      </c>
      <c r="E343" s="16">
        <v>9</v>
      </c>
      <c r="F343" s="16">
        <v>67</v>
      </c>
      <c r="G343" s="3">
        <v>241</v>
      </c>
      <c r="H343" s="3">
        <v>1274.8000000000002</v>
      </c>
      <c r="I343" s="1">
        <v>5</v>
      </c>
      <c r="J343" s="30">
        <v>750.35</v>
      </c>
      <c r="K343" s="1">
        <v>3.58</v>
      </c>
      <c r="L343" s="1">
        <v>4.99</v>
      </c>
      <c r="M343" s="1">
        <v>8.68</v>
      </c>
      <c r="N343" s="1">
        <v>21</v>
      </c>
      <c r="O343" s="8">
        <v>11</v>
      </c>
      <c r="P343" s="17">
        <v>7.532</v>
      </c>
      <c r="Q343" s="8">
        <v>185</v>
      </c>
      <c r="R343" s="8">
        <v>5.46</v>
      </c>
      <c r="S343" s="5">
        <v>0.62903225806451613</v>
      </c>
      <c r="Z343" s="37"/>
      <c r="AA343" s="37"/>
      <c r="AB343" s="37"/>
    </row>
    <row r="344" spans="1:32" x14ac:dyDescent="0.25">
      <c r="A344" s="1">
        <v>9005</v>
      </c>
      <c r="B344" s="1" t="s">
        <v>30</v>
      </c>
      <c r="C344" s="1" t="s">
        <v>35</v>
      </c>
      <c r="D344" s="15">
        <v>43706</v>
      </c>
      <c r="E344" s="16">
        <v>9</v>
      </c>
      <c r="F344" s="16">
        <v>67</v>
      </c>
      <c r="G344" s="3">
        <v>241</v>
      </c>
      <c r="H344" s="3">
        <v>1274.8000000000002</v>
      </c>
      <c r="I344" s="1">
        <v>3</v>
      </c>
      <c r="J344" s="30">
        <v>653.87</v>
      </c>
      <c r="K344" s="1">
        <v>2.87</v>
      </c>
      <c r="L344" s="1">
        <v>5.4</v>
      </c>
      <c r="M344" s="1">
        <v>8.36</v>
      </c>
      <c r="N344" s="1">
        <v>15</v>
      </c>
      <c r="O344" s="8">
        <v>9</v>
      </c>
      <c r="P344" s="17">
        <v>4.3490000000000002</v>
      </c>
      <c r="Q344" s="8">
        <v>98</v>
      </c>
      <c r="R344" s="8">
        <v>3.13</v>
      </c>
      <c r="S344" s="5">
        <v>0.37440191387559812</v>
      </c>
      <c r="Z344" s="37"/>
      <c r="AA344" s="37"/>
      <c r="AB344" s="37"/>
    </row>
    <row r="345" spans="1:32" x14ac:dyDescent="0.25">
      <c r="A345" s="1">
        <v>9011</v>
      </c>
      <c r="B345" s="1" t="s">
        <v>30</v>
      </c>
      <c r="C345" s="1" t="s">
        <v>31</v>
      </c>
      <c r="D345" s="15">
        <v>43706</v>
      </c>
      <c r="E345" s="16">
        <v>9</v>
      </c>
      <c r="F345" s="16">
        <v>67</v>
      </c>
      <c r="G345" s="3">
        <v>241</v>
      </c>
      <c r="H345" s="3">
        <v>1274.8000000000002</v>
      </c>
      <c r="I345" s="1">
        <v>4</v>
      </c>
      <c r="J345" s="30">
        <v>821.02</v>
      </c>
      <c r="K345" s="1">
        <v>2.88</v>
      </c>
      <c r="L345" s="1">
        <v>4.74</v>
      </c>
      <c r="M345" s="1">
        <v>7.65</v>
      </c>
      <c r="N345" s="14">
        <v>9</v>
      </c>
      <c r="O345" s="18">
        <v>7</v>
      </c>
      <c r="P345" s="17">
        <v>4.2240000000000002</v>
      </c>
      <c r="Q345" s="8">
        <v>86</v>
      </c>
      <c r="R345" s="8">
        <v>3.14</v>
      </c>
      <c r="S345" s="5">
        <v>0.41045751633986927</v>
      </c>
      <c r="Z345" s="37"/>
      <c r="AA345" s="37"/>
      <c r="AB345" s="37"/>
    </row>
    <row r="346" spans="1:32" x14ac:dyDescent="0.25">
      <c r="A346" s="1">
        <v>9011</v>
      </c>
      <c r="B346" s="1" t="s">
        <v>30</v>
      </c>
      <c r="C346" s="1" t="s">
        <v>32</v>
      </c>
      <c r="D346" s="15">
        <v>43706</v>
      </c>
      <c r="E346" s="16">
        <v>9</v>
      </c>
      <c r="F346" s="16">
        <v>67</v>
      </c>
      <c r="G346" s="3">
        <v>241</v>
      </c>
      <c r="H346" s="3">
        <v>1274.8000000000002</v>
      </c>
      <c r="I346" s="1">
        <v>5</v>
      </c>
      <c r="J346" s="30">
        <v>1047.76</v>
      </c>
      <c r="K346" s="1">
        <v>4.9400000000000004</v>
      </c>
      <c r="L346" s="1">
        <v>8.6999999999999993</v>
      </c>
      <c r="M346" s="1">
        <v>13.58</v>
      </c>
      <c r="N346" s="1">
        <v>26</v>
      </c>
      <c r="O346" s="8">
        <v>13</v>
      </c>
      <c r="P346" s="17">
        <v>8.6989999999999998</v>
      </c>
      <c r="Q346" s="8">
        <v>174</v>
      </c>
      <c r="R346" s="8">
        <v>6.44</v>
      </c>
      <c r="S346" s="5">
        <v>0.47422680412371138</v>
      </c>
      <c r="Z346" s="37"/>
      <c r="AA346" s="37"/>
      <c r="AB346" s="37"/>
    </row>
    <row r="347" spans="1:32" x14ac:dyDescent="0.25">
      <c r="A347" s="1">
        <v>9011</v>
      </c>
      <c r="B347" s="1" t="s">
        <v>30</v>
      </c>
      <c r="C347" s="1" t="s">
        <v>33</v>
      </c>
      <c r="D347" s="15">
        <v>43706</v>
      </c>
      <c r="E347" s="16">
        <v>9</v>
      </c>
      <c r="F347" s="16">
        <v>67</v>
      </c>
      <c r="G347" s="3">
        <v>241</v>
      </c>
      <c r="H347" s="3">
        <v>1274.8000000000002</v>
      </c>
      <c r="I347" s="1">
        <v>5</v>
      </c>
      <c r="J347" s="30">
        <v>1363.47</v>
      </c>
      <c r="K347" s="1">
        <v>5.23</v>
      </c>
      <c r="L347" s="1">
        <v>9.1</v>
      </c>
      <c r="M347" s="1">
        <v>14.42</v>
      </c>
      <c r="N347" s="1">
        <v>24</v>
      </c>
      <c r="O347" s="8">
        <v>14</v>
      </c>
      <c r="P347" s="17">
        <v>8.032</v>
      </c>
      <c r="Q347" s="8">
        <v>171</v>
      </c>
      <c r="R347" s="8">
        <v>6.1</v>
      </c>
      <c r="S347" s="5">
        <v>0.42302357836338417</v>
      </c>
      <c r="Z347" s="37"/>
      <c r="AA347" s="37"/>
      <c r="AB347" s="37"/>
    </row>
    <row r="348" spans="1:32" x14ac:dyDescent="0.25">
      <c r="A348" s="1">
        <v>9011</v>
      </c>
      <c r="B348" s="1" t="s">
        <v>30</v>
      </c>
      <c r="C348" s="1" t="s">
        <v>34</v>
      </c>
      <c r="D348" s="15">
        <v>43706</v>
      </c>
      <c r="E348" s="16">
        <v>9</v>
      </c>
      <c r="F348" s="16">
        <v>67</v>
      </c>
      <c r="G348" s="3">
        <v>241</v>
      </c>
      <c r="H348" s="3">
        <v>1274.8000000000002</v>
      </c>
      <c r="I348" s="1">
        <v>5</v>
      </c>
      <c r="J348" s="30">
        <v>1269.51</v>
      </c>
      <c r="K348" s="1">
        <v>5.34</v>
      </c>
      <c r="L348" s="1">
        <v>8.3000000000000007</v>
      </c>
      <c r="M348" s="1">
        <v>13.7</v>
      </c>
      <c r="N348" s="1">
        <v>21</v>
      </c>
      <c r="O348" s="8">
        <v>16</v>
      </c>
      <c r="P348" s="17">
        <v>5.1909999999999998</v>
      </c>
      <c r="Q348" s="8">
        <v>92</v>
      </c>
      <c r="R348" s="8">
        <v>3.67</v>
      </c>
      <c r="S348" s="5">
        <v>0.26788321167883211</v>
      </c>
      <c r="Z348" s="37"/>
      <c r="AA348" s="37"/>
      <c r="AB348" s="37"/>
    </row>
    <row r="349" spans="1:32" x14ac:dyDescent="0.25">
      <c r="A349" s="1">
        <v>9011</v>
      </c>
      <c r="B349" s="1" t="s">
        <v>30</v>
      </c>
      <c r="C349" s="1" t="s">
        <v>35</v>
      </c>
      <c r="D349" s="15">
        <v>43706</v>
      </c>
      <c r="E349" s="16">
        <v>9</v>
      </c>
      <c r="F349" s="16">
        <v>67</v>
      </c>
      <c r="G349" s="3">
        <v>241</v>
      </c>
      <c r="H349" s="3">
        <v>1274.8000000000002</v>
      </c>
      <c r="I349" s="1">
        <v>6</v>
      </c>
      <c r="J349" s="30">
        <v>1343.3</v>
      </c>
      <c r="K349" s="1">
        <v>6.48</v>
      </c>
      <c r="L349" s="1">
        <v>10.88</v>
      </c>
      <c r="M349" s="25">
        <v>17.25</v>
      </c>
      <c r="N349" s="1">
        <v>21</v>
      </c>
      <c r="O349" s="8">
        <v>13</v>
      </c>
      <c r="P349" s="17">
        <v>7.0090000000000003</v>
      </c>
      <c r="Q349" s="8">
        <v>120</v>
      </c>
      <c r="R349" s="8">
        <v>4.88</v>
      </c>
      <c r="S349" s="5">
        <v>0.28289855072463765</v>
      </c>
      <c r="Z349" s="37"/>
      <c r="AA349" s="37"/>
      <c r="AB349" s="37"/>
      <c r="AC349" s="19"/>
      <c r="AD349" s="19"/>
      <c r="AE349" s="19"/>
      <c r="AF349" s="19"/>
    </row>
    <row r="350" spans="1:32" x14ac:dyDescent="0.25">
      <c r="A350" s="9">
        <v>9001</v>
      </c>
      <c r="B350" s="1" t="s">
        <v>23</v>
      </c>
      <c r="C350" s="9" t="s">
        <v>31</v>
      </c>
      <c r="D350" s="20">
        <v>43717</v>
      </c>
      <c r="E350" s="21">
        <v>10</v>
      </c>
      <c r="F350" s="21">
        <v>77</v>
      </c>
      <c r="G350" s="3">
        <v>252</v>
      </c>
      <c r="H350" s="3">
        <v>1470.4000000000005</v>
      </c>
      <c r="I350" s="9">
        <v>8</v>
      </c>
      <c r="J350" s="5">
        <v>988.02</v>
      </c>
      <c r="K350" s="9">
        <v>4.82</v>
      </c>
      <c r="L350" s="1">
        <v>6.0299999999999994</v>
      </c>
      <c r="M350" s="9">
        <v>10.85</v>
      </c>
      <c r="N350" s="9">
        <v>8</v>
      </c>
      <c r="O350" s="8">
        <v>7</v>
      </c>
      <c r="P350" s="8">
        <v>2.66</v>
      </c>
      <c r="Q350" s="9">
        <v>59</v>
      </c>
      <c r="R350" s="9">
        <v>1.5499999999999998</v>
      </c>
      <c r="S350" s="5">
        <v>0.14285714285714285</v>
      </c>
      <c r="T350" s="6">
        <f t="shared" ref="T350" si="127">AVERAGE(M350:M364)</f>
        <v>13.173999999999999</v>
      </c>
      <c r="U350" s="33">
        <f t="shared" ref="U350" si="128">STDEV(M350:M364)</f>
        <v>5.6249327615028921</v>
      </c>
      <c r="V350" s="33">
        <f t="shared" ref="V350" si="129">T350+1.5*U350</f>
        <v>21.611399142254339</v>
      </c>
      <c r="W350" s="33">
        <f t="shared" ref="W350" si="130">T350-1.5*U350</f>
        <v>4.7366008577456604</v>
      </c>
      <c r="Z350" s="37"/>
      <c r="AA350" s="37"/>
      <c r="AB350" s="37"/>
    </row>
    <row r="351" spans="1:32" x14ac:dyDescent="0.25">
      <c r="A351" s="9">
        <v>9001</v>
      </c>
      <c r="B351" s="1" t="s">
        <v>23</v>
      </c>
      <c r="C351" s="9" t="s">
        <v>32</v>
      </c>
      <c r="D351" s="20">
        <v>43717</v>
      </c>
      <c r="E351" s="21">
        <v>10</v>
      </c>
      <c r="F351" s="21">
        <v>77</v>
      </c>
      <c r="G351" s="3">
        <v>252</v>
      </c>
      <c r="H351" s="3">
        <v>1470.4000000000005</v>
      </c>
      <c r="I351" s="9">
        <v>9</v>
      </c>
      <c r="J351" s="5">
        <v>1014.93</v>
      </c>
      <c r="K351" s="9">
        <v>5.78</v>
      </c>
      <c r="L351" s="1">
        <v>6.63</v>
      </c>
      <c r="M351" s="9">
        <v>12.41</v>
      </c>
      <c r="N351" s="9">
        <v>18</v>
      </c>
      <c r="O351" s="8">
        <v>12</v>
      </c>
      <c r="P351" s="8">
        <v>4.8499999999999996</v>
      </c>
      <c r="Q351" s="9">
        <v>112</v>
      </c>
      <c r="R351" s="9">
        <v>3.57</v>
      </c>
      <c r="S351" s="5">
        <v>0.28767123287671231</v>
      </c>
      <c r="T351" s="7"/>
      <c r="U351" s="34"/>
      <c r="V351" s="34"/>
      <c r="W351" s="34"/>
      <c r="Z351" s="37"/>
      <c r="AA351" s="37"/>
      <c r="AB351" s="37"/>
    </row>
    <row r="352" spans="1:32" x14ac:dyDescent="0.25">
      <c r="A352" s="9">
        <v>9001</v>
      </c>
      <c r="B352" s="1" t="s">
        <v>23</v>
      </c>
      <c r="C352" s="9" t="s">
        <v>33</v>
      </c>
      <c r="D352" s="20">
        <v>43717</v>
      </c>
      <c r="E352" s="21">
        <v>10</v>
      </c>
      <c r="F352" s="21">
        <v>77</v>
      </c>
      <c r="G352" s="3">
        <v>252</v>
      </c>
      <c r="H352" s="3">
        <v>1470.4000000000005</v>
      </c>
      <c r="I352" s="9">
        <v>4</v>
      </c>
      <c r="J352" s="5">
        <v>594.22</v>
      </c>
      <c r="K352" s="9">
        <v>3.46</v>
      </c>
      <c r="L352" s="1">
        <v>6.9300000000000006</v>
      </c>
      <c r="M352" s="9">
        <v>10.39</v>
      </c>
      <c r="N352" s="9">
        <v>15</v>
      </c>
      <c r="O352" s="8">
        <v>15</v>
      </c>
      <c r="P352" s="8">
        <v>7.96</v>
      </c>
      <c r="Q352" s="9">
        <v>159</v>
      </c>
      <c r="R352" s="9">
        <v>6.0299999999999994</v>
      </c>
      <c r="S352" s="5">
        <v>0.58036573628488919</v>
      </c>
      <c r="T352" s="7"/>
      <c r="U352" s="34"/>
      <c r="V352" s="34"/>
      <c r="W352" s="34"/>
      <c r="Z352" s="37"/>
      <c r="AA352" s="37"/>
      <c r="AB352" s="37"/>
    </row>
    <row r="353" spans="1:28" x14ac:dyDescent="0.25">
      <c r="A353" s="9">
        <v>9001</v>
      </c>
      <c r="B353" s="1" t="s">
        <v>23</v>
      </c>
      <c r="C353" s="9" t="s">
        <v>34</v>
      </c>
      <c r="D353" s="20">
        <v>43717</v>
      </c>
      <c r="E353" s="21">
        <v>10</v>
      </c>
      <c r="F353" s="21">
        <v>77</v>
      </c>
      <c r="G353" s="3">
        <v>252</v>
      </c>
      <c r="H353" s="3">
        <v>1470.4000000000005</v>
      </c>
      <c r="I353" s="9">
        <v>7</v>
      </c>
      <c r="J353" s="5">
        <v>1832.64</v>
      </c>
      <c r="K353" s="9">
        <v>12.11</v>
      </c>
      <c r="L353" s="1">
        <v>14.96</v>
      </c>
      <c r="M353" s="26">
        <v>27.07</v>
      </c>
      <c r="N353" s="9">
        <v>21</v>
      </c>
      <c r="O353" s="8">
        <v>21</v>
      </c>
      <c r="P353" s="8">
        <v>10.7</v>
      </c>
      <c r="Q353" s="9">
        <v>204</v>
      </c>
      <c r="R353" s="9">
        <v>7.6499999999999995</v>
      </c>
      <c r="S353" s="5">
        <v>0.282600664942741</v>
      </c>
      <c r="T353" s="6"/>
      <c r="U353" s="33"/>
      <c r="V353" s="33"/>
      <c r="W353" s="33"/>
      <c r="Z353" s="37"/>
      <c r="AA353" s="37"/>
      <c r="AB353" s="37"/>
    </row>
    <row r="354" spans="1:28" x14ac:dyDescent="0.25">
      <c r="A354" s="9">
        <v>9001</v>
      </c>
      <c r="B354" s="1" t="s">
        <v>23</v>
      </c>
      <c r="C354" s="9" t="s">
        <v>35</v>
      </c>
      <c r="D354" s="20">
        <v>43717</v>
      </c>
      <c r="E354" s="21">
        <v>10</v>
      </c>
      <c r="F354" s="21">
        <v>77</v>
      </c>
      <c r="G354" s="3">
        <v>252</v>
      </c>
      <c r="H354" s="3">
        <v>1470.4000000000005</v>
      </c>
      <c r="I354" s="9">
        <v>6</v>
      </c>
      <c r="J354" s="5">
        <v>987.11</v>
      </c>
      <c r="K354" s="9">
        <v>5.33</v>
      </c>
      <c r="L354" s="1">
        <v>7.8000000000000007</v>
      </c>
      <c r="M354" s="9">
        <v>13.13</v>
      </c>
      <c r="N354" s="9">
        <v>16</v>
      </c>
      <c r="O354" s="8">
        <v>15</v>
      </c>
      <c r="P354" s="8">
        <v>6.66</v>
      </c>
      <c r="Q354" s="9">
        <v>139</v>
      </c>
      <c r="R354" s="9">
        <v>5.05</v>
      </c>
      <c r="S354" s="5">
        <v>0.38461538461538458</v>
      </c>
      <c r="T354" s="7"/>
      <c r="U354" s="34"/>
      <c r="V354" s="34"/>
      <c r="W354" s="34"/>
      <c r="Z354" s="37"/>
      <c r="AA354" s="37"/>
      <c r="AB354" s="37"/>
    </row>
    <row r="355" spans="1:28" x14ac:dyDescent="0.25">
      <c r="A355" s="9">
        <v>9008</v>
      </c>
      <c r="B355" s="1" t="s">
        <v>23</v>
      </c>
      <c r="C355" s="9" t="s">
        <v>31</v>
      </c>
      <c r="D355" s="20">
        <v>43717</v>
      </c>
      <c r="E355" s="21">
        <v>10</v>
      </c>
      <c r="F355" s="21">
        <v>77</v>
      </c>
      <c r="G355" s="3">
        <v>252</v>
      </c>
      <c r="H355" s="3">
        <v>1470.4000000000005</v>
      </c>
      <c r="I355" s="9">
        <v>4</v>
      </c>
      <c r="J355" s="5">
        <v>835.3</v>
      </c>
      <c r="K355" s="9">
        <v>5.17</v>
      </c>
      <c r="L355" s="1">
        <v>9.06</v>
      </c>
      <c r="M355" s="9">
        <v>14.23</v>
      </c>
      <c r="N355" s="9">
        <v>12</v>
      </c>
      <c r="O355" s="8">
        <v>12</v>
      </c>
      <c r="P355" s="8">
        <v>4.6900000000000004</v>
      </c>
      <c r="Q355" s="9">
        <v>100</v>
      </c>
      <c r="R355" s="9">
        <v>3.41</v>
      </c>
      <c r="S355" s="5">
        <v>0.23963457484188336</v>
      </c>
      <c r="T355" s="7"/>
      <c r="U355" s="34"/>
      <c r="V355" s="34"/>
      <c r="W355" s="34"/>
      <c r="Z355" s="37"/>
      <c r="AA355" s="37"/>
      <c r="AB355" s="37"/>
    </row>
    <row r="356" spans="1:28" x14ac:dyDescent="0.25">
      <c r="A356" s="9">
        <v>9008</v>
      </c>
      <c r="B356" s="1" t="s">
        <v>23</v>
      </c>
      <c r="C356" s="9" t="s">
        <v>32</v>
      </c>
      <c r="D356" s="20">
        <v>43717</v>
      </c>
      <c r="E356" s="21">
        <v>10</v>
      </c>
      <c r="F356" s="21">
        <v>77</v>
      </c>
      <c r="G356" s="3">
        <v>252</v>
      </c>
      <c r="H356" s="3">
        <v>1470.4000000000005</v>
      </c>
      <c r="I356" s="9">
        <v>6</v>
      </c>
      <c r="J356" s="5">
        <v>909.41</v>
      </c>
      <c r="K356" s="9">
        <v>5.64</v>
      </c>
      <c r="L356" s="1">
        <v>7.5000000000000009</v>
      </c>
      <c r="M356" s="9">
        <v>13.14</v>
      </c>
      <c r="N356" s="9">
        <v>16</v>
      </c>
      <c r="O356" s="8">
        <v>5</v>
      </c>
      <c r="P356" s="8">
        <v>2.8</v>
      </c>
      <c r="Q356" s="9">
        <v>57</v>
      </c>
      <c r="R356" s="9">
        <v>2.1</v>
      </c>
      <c r="S356" s="5">
        <v>0.15981735159817351</v>
      </c>
      <c r="Z356" s="37"/>
      <c r="AA356" s="37"/>
      <c r="AB356" s="37"/>
    </row>
    <row r="357" spans="1:28" x14ac:dyDescent="0.25">
      <c r="A357" s="9">
        <v>9008</v>
      </c>
      <c r="B357" s="1" t="s">
        <v>23</v>
      </c>
      <c r="C357" s="9" t="s">
        <v>33</v>
      </c>
      <c r="D357" s="20">
        <v>43717</v>
      </c>
      <c r="E357" s="21">
        <v>10</v>
      </c>
      <c r="F357" s="21">
        <v>77</v>
      </c>
      <c r="G357" s="3">
        <v>252</v>
      </c>
      <c r="H357" s="3">
        <v>1470.4000000000005</v>
      </c>
      <c r="I357" s="9">
        <v>5</v>
      </c>
      <c r="J357" s="5">
        <v>919.04</v>
      </c>
      <c r="K357" s="9">
        <v>4.54</v>
      </c>
      <c r="L357" s="1">
        <v>7.71</v>
      </c>
      <c r="M357" s="9">
        <v>12.25</v>
      </c>
      <c r="N357" s="9">
        <v>6</v>
      </c>
      <c r="O357" s="8">
        <v>14</v>
      </c>
      <c r="P357" s="8">
        <v>5.8999999999999995</v>
      </c>
      <c r="Q357" s="9">
        <v>117</v>
      </c>
      <c r="R357" s="9">
        <v>4.1500000000000004</v>
      </c>
      <c r="S357" s="5">
        <v>0.33877551020408164</v>
      </c>
      <c r="Z357" s="37"/>
      <c r="AA357" s="37"/>
      <c r="AB357" s="37"/>
    </row>
    <row r="358" spans="1:28" x14ac:dyDescent="0.25">
      <c r="A358" s="9">
        <v>9008</v>
      </c>
      <c r="B358" s="1" t="s">
        <v>23</v>
      </c>
      <c r="C358" s="9" t="s">
        <v>34</v>
      </c>
      <c r="D358" s="20">
        <v>43717</v>
      </c>
      <c r="E358" s="21">
        <v>10</v>
      </c>
      <c r="F358" s="21">
        <v>77</v>
      </c>
      <c r="G358" s="3">
        <v>252</v>
      </c>
      <c r="H358" s="3">
        <v>1470.4000000000005</v>
      </c>
      <c r="I358" s="9">
        <v>7</v>
      </c>
      <c r="J358" s="5">
        <v>1230.18</v>
      </c>
      <c r="K358" s="9">
        <v>8.41</v>
      </c>
      <c r="L358" s="1">
        <v>8.5599999999999987</v>
      </c>
      <c r="M358" s="9">
        <v>16.97</v>
      </c>
      <c r="N358" s="9">
        <v>33</v>
      </c>
      <c r="O358" s="8">
        <v>26</v>
      </c>
      <c r="P358" s="8">
        <v>11.739999999999998</v>
      </c>
      <c r="Q358" s="9">
        <v>234</v>
      </c>
      <c r="R358" s="9">
        <v>8.69</v>
      </c>
      <c r="S358" s="5">
        <v>0.51208014142604596</v>
      </c>
      <c r="Z358" s="37"/>
      <c r="AA358" s="37"/>
      <c r="AB358" s="37"/>
    </row>
    <row r="359" spans="1:28" x14ac:dyDescent="0.25">
      <c r="A359" s="9">
        <v>9008</v>
      </c>
      <c r="B359" s="1" t="s">
        <v>23</v>
      </c>
      <c r="C359" s="9" t="s">
        <v>35</v>
      </c>
      <c r="D359" s="20">
        <v>43717</v>
      </c>
      <c r="E359" s="21">
        <v>10</v>
      </c>
      <c r="F359" s="21">
        <v>77</v>
      </c>
      <c r="G359" s="3">
        <v>252</v>
      </c>
      <c r="H359" s="3">
        <v>1470.4000000000005</v>
      </c>
      <c r="I359" s="9">
        <v>7</v>
      </c>
      <c r="J359" s="5">
        <v>1026.03</v>
      </c>
      <c r="K359" s="9">
        <v>5.72</v>
      </c>
      <c r="L359" s="1">
        <v>6.7299999999999995</v>
      </c>
      <c r="M359" s="9">
        <v>12.45</v>
      </c>
      <c r="N359" s="9">
        <v>22</v>
      </c>
      <c r="O359" s="8">
        <v>12</v>
      </c>
      <c r="P359" s="8">
        <v>5.4300000000000006</v>
      </c>
      <c r="Q359" s="9">
        <v>104</v>
      </c>
      <c r="R359" s="9">
        <v>3.99</v>
      </c>
      <c r="S359" s="5">
        <v>0.32048192771084338</v>
      </c>
      <c r="Z359" s="37"/>
      <c r="AA359" s="37"/>
      <c r="AB359" s="37"/>
    </row>
    <row r="360" spans="1:28" x14ac:dyDescent="0.25">
      <c r="A360" s="9">
        <v>9010</v>
      </c>
      <c r="B360" s="1" t="s">
        <v>23</v>
      </c>
      <c r="C360" s="9" t="s">
        <v>31</v>
      </c>
      <c r="D360" s="20">
        <v>43717</v>
      </c>
      <c r="E360" s="21">
        <v>10</v>
      </c>
      <c r="F360" s="21">
        <v>77</v>
      </c>
      <c r="G360" s="3">
        <v>252</v>
      </c>
      <c r="H360" s="3">
        <v>1470.4000000000005</v>
      </c>
      <c r="I360" s="9">
        <v>5</v>
      </c>
      <c r="J360" s="5">
        <v>338.64</v>
      </c>
      <c r="K360" s="9">
        <v>1.18</v>
      </c>
      <c r="L360" s="1">
        <v>1.68</v>
      </c>
      <c r="M360" s="26">
        <v>2.86</v>
      </c>
      <c r="N360" s="9">
        <v>18</v>
      </c>
      <c r="O360" s="8">
        <v>3</v>
      </c>
      <c r="P360" s="8">
        <v>0.63</v>
      </c>
      <c r="Q360" s="9">
        <v>13</v>
      </c>
      <c r="R360" s="9">
        <v>0.73</v>
      </c>
      <c r="S360" s="5">
        <v>0.25524475524475526</v>
      </c>
      <c r="Z360" s="37"/>
      <c r="AA360" s="37"/>
      <c r="AB360" s="37"/>
    </row>
    <row r="361" spans="1:28" x14ac:dyDescent="0.25">
      <c r="A361" s="9">
        <v>9010</v>
      </c>
      <c r="B361" s="1" t="s">
        <v>23</v>
      </c>
      <c r="C361" s="9" t="s">
        <v>32</v>
      </c>
      <c r="D361" s="20">
        <v>43717</v>
      </c>
      <c r="E361" s="21">
        <v>10</v>
      </c>
      <c r="F361" s="21">
        <v>77</v>
      </c>
      <c r="G361" s="3">
        <v>252</v>
      </c>
      <c r="H361" s="3">
        <v>1470.4000000000005</v>
      </c>
      <c r="I361" s="9">
        <v>4</v>
      </c>
      <c r="J361" s="5">
        <v>303.48</v>
      </c>
      <c r="K361" s="9">
        <v>1.48</v>
      </c>
      <c r="L361" s="1">
        <v>4.9600000000000009</v>
      </c>
      <c r="M361" s="9">
        <v>6.44</v>
      </c>
      <c r="N361" s="9">
        <v>18</v>
      </c>
      <c r="O361" s="8">
        <v>15</v>
      </c>
      <c r="P361" s="8">
        <v>5.68</v>
      </c>
      <c r="Q361" s="9">
        <v>132</v>
      </c>
      <c r="R361" s="9">
        <v>4.1900000000000004</v>
      </c>
      <c r="S361" s="5">
        <v>0.65062111801242239</v>
      </c>
      <c r="Z361" s="37"/>
      <c r="AA361" s="37"/>
      <c r="AB361" s="37"/>
    </row>
    <row r="362" spans="1:28" x14ac:dyDescent="0.25">
      <c r="A362" s="9">
        <v>9010</v>
      </c>
      <c r="B362" s="1" t="s">
        <v>23</v>
      </c>
      <c r="C362" s="9" t="s">
        <v>33</v>
      </c>
      <c r="D362" s="20">
        <v>43717</v>
      </c>
      <c r="E362" s="21">
        <v>10</v>
      </c>
      <c r="F362" s="21">
        <v>77</v>
      </c>
      <c r="G362" s="3">
        <v>252</v>
      </c>
      <c r="H362" s="3">
        <v>1470.4000000000005</v>
      </c>
      <c r="I362" s="9">
        <v>5</v>
      </c>
      <c r="J362" s="5">
        <v>842.64</v>
      </c>
      <c r="K362" s="9">
        <v>5.24</v>
      </c>
      <c r="L362" s="1">
        <v>8.68</v>
      </c>
      <c r="M362" s="9">
        <v>13.92</v>
      </c>
      <c r="N362" s="9">
        <v>32</v>
      </c>
      <c r="O362" s="8">
        <v>21</v>
      </c>
      <c r="P362" s="8">
        <v>7.98</v>
      </c>
      <c r="Q362" s="9">
        <v>164</v>
      </c>
      <c r="R362" s="9">
        <v>5.4799999999999995</v>
      </c>
      <c r="S362" s="5">
        <v>0.39367816091954022</v>
      </c>
      <c r="Z362" s="37"/>
      <c r="AA362" s="37"/>
      <c r="AB362" s="37"/>
    </row>
    <row r="363" spans="1:28" x14ac:dyDescent="0.25">
      <c r="A363" s="9">
        <v>9010</v>
      </c>
      <c r="B363" s="1" t="s">
        <v>23</v>
      </c>
      <c r="C363" s="9" t="s">
        <v>34</v>
      </c>
      <c r="D363" s="20">
        <v>43717</v>
      </c>
      <c r="E363" s="21">
        <v>10</v>
      </c>
      <c r="F363" s="21">
        <v>77</v>
      </c>
      <c r="G363" s="3">
        <v>252</v>
      </c>
      <c r="H363" s="3">
        <v>1470.4000000000005</v>
      </c>
      <c r="I363" s="9">
        <v>6</v>
      </c>
      <c r="J363" s="5">
        <v>1535.48</v>
      </c>
      <c r="K363" s="9">
        <v>9.2200000000000006</v>
      </c>
      <c r="L363" s="1">
        <v>11.709999999999999</v>
      </c>
      <c r="M363" s="9">
        <v>20.93</v>
      </c>
      <c r="N363" s="9">
        <v>29</v>
      </c>
      <c r="O363" s="8">
        <v>27</v>
      </c>
      <c r="P363" s="8">
        <v>12.18</v>
      </c>
      <c r="Q363" s="9">
        <v>251</v>
      </c>
      <c r="R363" s="9">
        <v>8.7900000000000009</v>
      </c>
      <c r="S363" s="5">
        <v>0.41997133301481132</v>
      </c>
      <c r="Z363" s="37"/>
      <c r="AA363" s="37"/>
      <c r="AB363" s="37"/>
    </row>
    <row r="364" spans="1:28" x14ac:dyDescent="0.25">
      <c r="A364" s="9">
        <v>9010</v>
      </c>
      <c r="B364" s="1" t="s">
        <v>23</v>
      </c>
      <c r="C364" s="9" t="s">
        <v>35</v>
      </c>
      <c r="D364" s="20">
        <v>43717</v>
      </c>
      <c r="E364" s="21">
        <v>10</v>
      </c>
      <c r="F364" s="21">
        <v>77</v>
      </c>
      <c r="G364" s="3">
        <v>252</v>
      </c>
      <c r="H364" s="3">
        <v>1470.4000000000005</v>
      </c>
      <c r="I364" s="9">
        <v>5</v>
      </c>
      <c r="J364" s="5">
        <v>789.78</v>
      </c>
      <c r="K364" s="9">
        <v>3.7</v>
      </c>
      <c r="L364" s="1">
        <v>6.87</v>
      </c>
      <c r="M364" s="9">
        <v>10.57</v>
      </c>
      <c r="N364" s="9">
        <v>7</v>
      </c>
      <c r="O364" s="8">
        <v>17</v>
      </c>
      <c r="P364" s="8">
        <v>7.9</v>
      </c>
      <c r="Q364" s="9">
        <v>174</v>
      </c>
      <c r="R364" s="9">
        <v>5.87</v>
      </c>
      <c r="S364" s="5">
        <v>0.55534531693472089</v>
      </c>
      <c r="Z364" s="37"/>
      <c r="AA364" s="37"/>
      <c r="AB364" s="37"/>
    </row>
    <row r="365" spans="1:28" x14ac:dyDescent="0.25">
      <c r="A365" s="9">
        <v>9002</v>
      </c>
      <c r="B365" s="1" t="s">
        <v>28</v>
      </c>
      <c r="C365" s="9" t="s">
        <v>31</v>
      </c>
      <c r="D365" s="20">
        <v>43717</v>
      </c>
      <c r="E365" s="21">
        <v>10</v>
      </c>
      <c r="F365" s="21">
        <v>77</v>
      </c>
      <c r="G365" s="3">
        <v>252</v>
      </c>
      <c r="H365" s="3">
        <v>1470.4000000000005</v>
      </c>
      <c r="I365" s="9">
        <v>4</v>
      </c>
      <c r="J365" s="5">
        <v>761.26</v>
      </c>
      <c r="K365" s="9">
        <v>4.8899999999999997</v>
      </c>
      <c r="L365" s="1">
        <v>5.54</v>
      </c>
      <c r="M365" s="9">
        <v>10.43</v>
      </c>
      <c r="N365" s="9">
        <v>11</v>
      </c>
      <c r="O365" s="8">
        <v>11</v>
      </c>
      <c r="P365" s="8">
        <v>5.76</v>
      </c>
      <c r="Q365" s="9">
        <v>125</v>
      </c>
      <c r="R365" s="9">
        <v>5.25</v>
      </c>
      <c r="S365" s="5">
        <v>0.50335570469798663</v>
      </c>
      <c r="T365" s="6">
        <f>AVERAGE(M365:M379)</f>
        <v>13.128666666666664</v>
      </c>
      <c r="U365" s="33">
        <f t="shared" ref="U365" si="131">STDEV(M365:M379)</f>
        <v>4.7095357166781069</v>
      </c>
      <c r="V365" s="33">
        <f t="shared" ref="V365" si="132">T365+1.5*U365</f>
        <v>20.192970241683824</v>
      </c>
      <c r="W365" s="33">
        <f t="shared" ref="W365" si="133">T365-1.5*U365</f>
        <v>6.0643630916495042</v>
      </c>
      <c r="Z365" s="37"/>
      <c r="AA365" s="37"/>
      <c r="AB365" s="37"/>
    </row>
    <row r="366" spans="1:28" x14ac:dyDescent="0.25">
      <c r="A366" s="9">
        <v>9002</v>
      </c>
      <c r="B366" s="1" t="s">
        <v>28</v>
      </c>
      <c r="C366" s="9" t="s">
        <v>32</v>
      </c>
      <c r="D366" s="20">
        <v>43717</v>
      </c>
      <c r="E366" s="21">
        <v>10</v>
      </c>
      <c r="F366" s="21">
        <v>77</v>
      </c>
      <c r="G366" s="3">
        <v>252</v>
      </c>
      <c r="H366" s="3">
        <v>1470.4000000000005</v>
      </c>
      <c r="I366" s="9">
        <v>4</v>
      </c>
      <c r="J366" s="5">
        <v>718.1</v>
      </c>
      <c r="K366" s="9">
        <v>3.47</v>
      </c>
      <c r="L366" s="1">
        <v>4.17</v>
      </c>
      <c r="M366" s="9">
        <v>7.64</v>
      </c>
      <c r="N366" s="9">
        <v>10</v>
      </c>
      <c r="O366" s="8">
        <v>10</v>
      </c>
      <c r="P366" s="8">
        <v>5.0599999999999996</v>
      </c>
      <c r="Q366" s="9">
        <v>97</v>
      </c>
      <c r="R366" s="9">
        <v>3.83</v>
      </c>
      <c r="S366" s="5">
        <v>0.50130890052356025</v>
      </c>
      <c r="T366" s="7"/>
      <c r="U366" s="34"/>
      <c r="V366" s="34"/>
      <c r="W366" s="34"/>
      <c r="Z366" s="37"/>
      <c r="AA366" s="37"/>
      <c r="AB366" s="37"/>
    </row>
    <row r="367" spans="1:28" x14ac:dyDescent="0.25">
      <c r="A367" s="9">
        <v>9002</v>
      </c>
      <c r="B367" s="1" t="s">
        <v>28</v>
      </c>
      <c r="C367" s="9" t="s">
        <v>33</v>
      </c>
      <c r="D367" s="20">
        <v>43717</v>
      </c>
      <c r="E367" s="21">
        <v>10</v>
      </c>
      <c r="F367" s="21">
        <v>77</v>
      </c>
      <c r="G367" s="3">
        <v>252</v>
      </c>
      <c r="H367" s="3">
        <v>1470.4000000000005</v>
      </c>
      <c r="I367" s="9">
        <v>6</v>
      </c>
      <c r="J367" s="5">
        <v>771.04</v>
      </c>
      <c r="K367" s="9">
        <v>2.9</v>
      </c>
      <c r="L367" s="1">
        <v>5.09</v>
      </c>
      <c r="M367" s="9">
        <v>7.99</v>
      </c>
      <c r="N367" s="9">
        <v>9</v>
      </c>
      <c r="O367" s="8">
        <v>9</v>
      </c>
      <c r="P367" s="8">
        <v>3.2</v>
      </c>
      <c r="Q367" s="9">
        <v>64</v>
      </c>
      <c r="R367" s="9">
        <v>2.5</v>
      </c>
      <c r="S367" s="5">
        <v>0.31289111389236546</v>
      </c>
      <c r="T367" s="7"/>
      <c r="U367" s="34"/>
      <c r="V367" s="34"/>
      <c r="W367" s="34"/>
      <c r="Z367" s="37"/>
      <c r="AA367" s="37"/>
      <c r="AB367" s="37"/>
    </row>
    <row r="368" spans="1:28" x14ac:dyDescent="0.25">
      <c r="A368" s="9">
        <v>9002</v>
      </c>
      <c r="B368" s="1" t="s">
        <v>28</v>
      </c>
      <c r="C368" s="9" t="s">
        <v>34</v>
      </c>
      <c r="D368" s="20">
        <v>43717</v>
      </c>
      <c r="E368" s="21">
        <v>10</v>
      </c>
      <c r="F368" s="21">
        <v>77</v>
      </c>
      <c r="G368" s="3">
        <v>252</v>
      </c>
      <c r="H368" s="3">
        <v>1470.4000000000005</v>
      </c>
      <c r="I368" s="9">
        <v>8</v>
      </c>
      <c r="J368" s="5">
        <v>1254.5999999999999</v>
      </c>
      <c r="K368" s="9">
        <v>6.14</v>
      </c>
      <c r="L368" s="1">
        <v>5.7700000000000005</v>
      </c>
      <c r="M368" s="9">
        <v>11.91</v>
      </c>
      <c r="N368" s="9">
        <v>14</v>
      </c>
      <c r="O368" s="8">
        <v>12</v>
      </c>
      <c r="P368" s="8">
        <v>6.24</v>
      </c>
      <c r="Q368" s="9">
        <v>125</v>
      </c>
      <c r="R368" s="9">
        <v>5.07</v>
      </c>
      <c r="S368" s="5">
        <v>0.4256926952141058</v>
      </c>
      <c r="T368" s="6"/>
      <c r="U368" s="33"/>
      <c r="V368" s="33"/>
      <c r="W368" s="33"/>
      <c r="Z368" s="37"/>
      <c r="AA368" s="37"/>
      <c r="AB368" s="37"/>
    </row>
    <row r="369" spans="1:28" x14ac:dyDescent="0.25">
      <c r="A369" s="9">
        <v>9002</v>
      </c>
      <c r="B369" s="1" t="s">
        <v>28</v>
      </c>
      <c r="C369" s="9" t="s">
        <v>35</v>
      </c>
      <c r="D369" s="20">
        <v>43717</v>
      </c>
      <c r="E369" s="21">
        <v>10</v>
      </c>
      <c r="F369" s="21">
        <v>77</v>
      </c>
      <c r="G369" s="3">
        <v>252</v>
      </c>
      <c r="H369" s="3">
        <v>1470.4000000000005</v>
      </c>
      <c r="I369" s="9">
        <v>5</v>
      </c>
      <c r="J369" s="5">
        <v>1047.96</v>
      </c>
      <c r="K369" s="9">
        <v>5.05</v>
      </c>
      <c r="L369" s="1">
        <v>6.7299999999999995</v>
      </c>
      <c r="M369" s="9">
        <v>11.78</v>
      </c>
      <c r="N369" s="9">
        <v>13</v>
      </c>
      <c r="O369" s="8">
        <v>11</v>
      </c>
      <c r="P369" s="8">
        <v>8.48</v>
      </c>
      <c r="Q369" s="9">
        <v>151</v>
      </c>
      <c r="R369" s="9">
        <v>6.45</v>
      </c>
      <c r="S369" s="5">
        <v>0.54753820033955858</v>
      </c>
      <c r="T369" s="7"/>
      <c r="U369" s="34"/>
      <c r="V369" s="34"/>
      <c r="W369" s="34"/>
      <c r="Z369" s="37"/>
      <c r="AA369" s="37"/>
      <c r="AB369" s="37"/>
    </row>
    <row r="370" spans="1:28" x14ac:dyDescent="0.25">
      <c r="A370" s="9">
        <v>9007</v>
      </c>
      <c r="B370" s="1" t="s">
        <v>28</v>
      </c>
      <c r="C370" s="9" t="s">
        <v>31</v>
      </c>
      <c r="D370" s="20">
        <v>43717</v>
      </c>
      <c r="E370" s="21">
        <v>10</v>
      </c>
      <c r="F370" s="21">
        <v>77</v>
      </c>
      <c r="G370" s="3">
        <v>252</v>
      </c>
      <c r="H370" s="3">
        <v>1470.4000000000005</v>
      </c>
      <c r="I370" s="9">
        <v>9</v>
      </c>
      <c r="J370" s="5">
        <v>1972.03</v>
      </c>
      <c r="K370" s="9">
        <v>10.88</v>
      </c>
      <c r="L370" s="1">
        <v>11.53</v>
      </c>
      <c r="M370" s="26">
        <v>22.41</v>
      </c>
      <c r="N370" s="9">
        <v>3</v>
      </c>
      <c r="O370" s="8">
        <v>10</v>
      </c>
      <c r="P370" s="8">
        <v>7.02</v>
      </c>
      <c r="Q370" s="9">
        <v>131</v>
      </c>
      <c r="R370" s="9">
        <v>5.33</v>
      </c>
      <c r="S370" s="5">
        <v>0.23784024988844266</v>
      </c>
      <c r="T370" s="7"/>
      <c r="U370" s="34"/>
      <c r="V370" s="34"/>
      <c r="W370" s="34"/>
      <c r="Z370" s="37"/>
      <c r="AA370" s="37"/>
      <c r="AB370" s="37"/>
    </row>
    <row r="371" spans="1:28" x14ac:dyDescent="0.25">
      <c r="A371" s="9">
        <v>9007</v>
      </c>
      <c r="B371" s="1" t="s">
        <v>28</v>
      </c>
      <c r="C371" s="9" t="s">
        <v>32</v>
      </c>
      <c r="D371" s="20">
        <v>43717</v>
      </c>
      <c r="E371" s="21">
        <v>10</v>
      </c>
      <c r="F371" s="21">
        <v>77</v>
      </c>
      <c r="G371" s="3">
        <v>252</v>
      </c>
      <c r="H371" s="3">
        <v>1470.4000000000005</v>
      </c>
      <c r="I371" s="9">
        <v>5</v>
      </c>
      <c r="J371" s="5">
        <v>637.5</v>
      </c>
      <c r="K371" s="9">
        <v>3.4</v>
      </c>
      <c r="L371" s="1">
        <v>5.41</v>
      </c>
      <c r="M371" s="9">
        <v>8.81</v>
      </c>
      <c r="N371" s="9">
        <v>7</v>
      </c>
      <c r="O371" s="8">
        <v>9</v>
      </c>
      <c r="P371" s="8">
        <v>5.57</v>
      </c>
      <c r="Q371" s="9">
        <v>115</v>
      </c>
      <c r="R371" s="9">
        <v>4.4800000000000004</v>
      </c>
      <c r="S371" s="5">
        <v>0.50851305334846764</v>
      </c>
      <c r="Z371" s="37"/>
      <c r="AA371" s="37"/>
      <c r="AB371" s="37"/>
    </row>
    <row r="372" spans="1:28" x14ac:dyDescent="0.25">
      <c r="A372" s="9">
        <v>9007</v>
      </c>
      <c r="B372" s="1" t="s">
        <v>28</v>
      </c>
      <c r="C372" s="9" t="s">
        <v>33</v>
      </c>
      <c r="D372" s="20">
        <v>43717</v>
      </c>
      <c r="E372" s="21">
        <v>10</v>
      </c>
      <c r="F372" s="21">
        <v>77</v>
      </c>
      <c r="G372" s="3">
        <v>252</v>
      </c>
      <c r="H372" s="3">
        <v>1470.4000000000005</v>
      </c>
      <c r="I372" s="9">
        <v>5</v>
      </c>
      <c r="J372" s="5">
        <v>931.82</v>
      </c>
      <c r="K372" s="9">
        <v>5.33</v>
      </c>
      <c r="L372" s="1">
        <v>5.67</v>
      </c>
      <c r="M372" s="9">
        <v>11</v>
      </c>
      <c r="N372" s="9">
        <v>20</v>
      </c>
      <c r="O372" s="8">
        <v>6</v>
      </c>
      <c r="P372" s="8">
        <v>4.92</v>
      </c>
      <c r="Q372" s="9">
        <v>86</v>
      </c>
      <c r="R372" s="9">
        <v>3.87</v>
      </c>
      <c r="S372" s="5">
        <v>0.35181818181818181</v>
      </c>
      <c r="Z372" s="37"/>
      <c r="AA372" s="37"/>
      <c r="AB372" s="37"/>
    </row>
    <row r="373" spans="1:28" x14ac:dyDescent="0.25">
      <c r="A373" s="9">
        <v>9007</v>
      </c>
      <c r="B373" s="1" t="s">
        <v>28</v>
      </c>
      <c r="C373" s="9" t="s">
        <v>34</v>
      </c>
      <c r="D373" s="20">
        <v>43717</v>
      </c>
      <c r="E373" s="21">
        <v>10</v>
      </c>
      <c r="F373" s="21">
        <v>77</v>
      </c>
      <c r="G373" s="3">
        <v>252</v>
      </c>
      <c r="H373" s="3">
        <v>1470.4000000000005</v>
      </c>
      <c r="I373" s="9">
        <v>9</v>
      </c>
      <c r="J373" s="5">
        <v>2169.65</v>
      </c>
      <c r="K373" s="9">
        <v>6.61</v>
      </c>
      <c r="L373" s="1">
        <v>8.4600000000000009</v>
      </c>
      <c r="M373" s="9">
        <v>15.07</v>
      </c>
      <c r="N373" s="9">
        <v>12</v>
      </c>
      <c r="O373" s="8">
        <v>7</v>
      </c>
      <c r="P373" s="8">
        <v>4.8600000000000003</v>
      </c>
      <c r="Q373" s="9">
        <v>91</v>
      </c>
      <c r="R373" s="9">
        <v>3.89</v>
      </c>
      <c r="S373" s="5">
        <v>0.25812873258128732</v>
      </c>
      <c r="Z373" s="37"/>
      <c r="AA373" s="37"/>
      <c r="AB373" s="37"/>
    </row>
    <row r="374" spans="1:28" x14ac:dyDescent="0.25">
      <c r="A374" s="9">
        <v>9007</v>
      </c>
      <c r="B374" s="1" t="s">
        <v>28</v>
      </c>
      <c r="C374" s="9" t="s">
        <v>35</v>
      </c>
      <c r="D374" s="20">
        <v>43717</v>
      </c>
      <c r="E374" s="21">
        <v>10</v>
      </c>
      <c r="F374" s="21">
        <v>77</v>
      </c>
      <c r="G374" s="3">
        <v>252</v>
      </c>
      <c r="H374" s="3">
        <v>1470.4000000000005</v>
      </c>
      <c r="I374" s="9">
        <v>7</v>
      </c>
      <c r="J374" s="5">
        <v>1307.3</v>
      </c>
      <c r="K374" s="9">
        <v>8.57</v>
      </c>
      <c r="L374" s="1">
        <v>8.9499999999999993</v>
      </c>
      <c r="M374" s="9">
        <v>17.52</v>
      </c>
      <c r="N374" s="9">
        <v>8</v>
      </c>
      <c r="O374" s="8">
        <v>20</v>
      </c>
      <c r="P374" s="8">
        <v>12.41</v>
      </c>
      <c r="Q374" s="9">
        <v>243</v>
      </c>
      <c r="R374" s="9">
        <v>9.83</v>
      </c>
      <c r="S374" s="5">
        <v>0.5610730593607306</v>
      </c>
      <c r="Z374" s="37"/>
      <c r="AA374" s="37"/>
      <c r="AB374" s="37"/>
    </row>
    <row r="375" spans="1:28" x14ac:dyDescent="0.25">
      <c r="A375" s="9">
        <v>9012</v>
      </c>
      <c r="B375" s="1" t="s">
        <v>28</v>
      </c>
      <c r="C375" s="9" t="s">
        <v>31</v>
      </c>
      <c r="D375" s="20">
        <v>43717</v>
      </c>
      <c r="E375" s="21">
        <v>10</v>
      </c>
      <c r="F375" s="21">
        <v>77</v>
      </c>
      <c r="G375" s="3">
        <v>252</v>
      </c>
      <c r="H375" s="3">
        <v>1470.4000000000005</v>
      </c>
      <c r="I375" s="9">
        <v>6</v>
      </c>
      <c r="J375" s="5">
        <v>1009.47</v>
      </c>
      <c r="K375" s="9">
        <v>5.44</v>
      </c>
      <c r="L375" s="1">
        <v>5.7700000000000005</v>
      </c>
      <c r="M375" s="9">
        <v>11.21</v>
      </c>
      <c r="N375" s="9">
        <v>12</v>
      </c>
      <c r="O375" s="8">
        <v>12</v>
      </c>
      <c r="P375" s="8">
        <v>6.79</v>
      </c>
      <c r="Q375" s="9">
        <v>130</v>
      </c>
      <c r="R375" s="9">
        <v>5.3500000000000005</v>
      </c>
      <c r="S375" s="5">
        <v>0.47725245316681536</v>
      </c>
      <c r="Z375" s="37"/>
      <c r="AA375" s="37"/>
      <c r="AB375" s="37"/>
    </row>
    <row r="376" spans="1:28" x14ac:dyDescent="0.25">
      <c r="A376" s="9">
        <v>9012</v>
      </c>
      <c r="B376" s="1" t="s">
        <v>28</v>
      </c>
      <c r="C376" s="9" t="s">
        <v>32</v>
      </c>
      <c r="D376" s="20">
        <v>43717</v>
      </c>
      <c r="E376" s="21">
        <v>10</v>
      </c>
      <c r="F376" s="21">
        <v>77</v>
      </c>
      <c r="G376" s="3">
        <v>252</v>
      </c>
      <c r="H376" s="3">
        <v>1470.4000000000005</v>
      </c>
      <c r="I376" s="9">
        <v>9</v>
      </c>
      <c r="J376" s="5">
        <v>1411.79</v>
      </c>
      <c r="K376" s="9">
        <v>7.16</v>
      </c>
      <c r="L376" s="1">
        <v>10.48</v>
      </c>
      <c r="M376" s="9">
        <v>17.64</v>
      </c>
      <c r="N376" s="9">
        <v>27</v>
      </c>
      <c r="O376" s="8">
        <v>17</v>
      </c>
      <c r="P376" s="8">
        <v>12.68</v>
      </c>
      <c r="Q376" s="9">
        <v>218</v>
      </c>
      <c r="R376" s="9">
        <v>9.51</v>
      </c>
      <c r="S376" s="5">
        <v>0.53911564625850339</v>
      </c>
      <c r="Z376" s="37"/>
      <c r="AA376" s="37"/>
      <c r="AB376" s="37"/>
    </row>
    <row r="377" spans="1:28" x14ac:dyDescent="0.25">
      <c r="A377" s="9">
        <v>9012</v>
      </c>
      <c r="B377" s="1" t="s">
        <v>28</v>
      </c>
      <c r="C377" s="9" t="s">
        <v>33</v>
      </c>
      <c r="D377" s="20">
        <v>43717</v>
      </c>
      <c r="E377" s="21">
        <v>10</v>
      </c>
      <c r="F377" s="21">
        <v>77</v>
      </c>
      <c r="G377" s="3">
        <v>252</v>
      </c>
      <c r="H377" s="3">
        <v>1470.4000000000005</v>
      </c>
      <c r="I377" s="9">
        <v>4</v>
      </c>
      <c r="J377" s="5">
        <v>406.41</v>
      </c>
      <c r="K377" s="9">
        <v>2.63</v>
      </c>
      <c r="L377" s="1">
        <v>4.78</v>
      </c>
      <c r="M377" s="9">
        <v>7.41</v>
      </c>
      <c r="N377" s="9">
        <v>11</v>
      </c>
      <c r="O377" s="8">
        <v>10</v>
      </c>
      <c r="P377" s="8">
        <v>5.4799999999999995</v>
      </c>
      <c r="Q377" s="9">
        <v>103</v>
      </c>
      <c r="R377" s="9">
        <v>4.2</v>
      </c>
      <c r="S377" s="5">
        <v>0.5668016194331984</v>
      </c>
      <c r="Z377" s="37"/>
      <c r="AA377" s="37"/>
      <c r="AB377" s="37"/>
    </row>
    <row r="378" spans="1:28" x14ac:dyDescent="0.25">
      <c r="A378" s="9">
        <v>9012</v>
      </c>
      <c r="B378" s="1" t="s">
        <v>28</v>
      </c>
      <c r="C378" s="9" t="s">
        <v>34</v>
      </c>
      <c r="D378" s="20">
        <v>43717</v>
      </c>
      <c r="E378" s="21">
        <v>10</v>
      </c>
      <c r="F378" s="21">
        <v>77</v>
      </c>
      <c r="G378" s="3">
        <v>252</v>
      </c>
      <c r="H378" s="3">
        <v>1470.4000000000005</v>
      </c>
      <c r="I378" s="9">
        <v>10</v>
      </c>
      <c r="J378" s="5">
        <v>1507.81</v>
      </c>
      <c r="K378" s="9">
        <v>7.43</v>
      </c>
      <c r="L378" s="1">
        <v>8.93</v>
      </c>
      <c r="M378" s="9">
        <v>16.36</v>
      </c>
      <c r="N378" s="9">
        <v>2</v>
      </c>
      <c r="O378" s="8">
        <v>20</v>
      </c>
      <c r="P378" s="8">
        <v>14.68</v>
      </c>
      <c r="Q378" s="9">
        <v>263</v>
      </c>
      <c r="R378" s="9">
        <v>11.68</v>
      </c>
      <c r="S378" s="5">
        <v>0.71393643031784837</v>
      </c>
      <c r="Z378" s="37"/>
      <c r="AA378" s="37"/>
      <c r="AB378" s="37"/>
    </row>
    <row r="379" spans="1:28" x14ac:dyDescent="0.25">
      <c r="A379" s="9">
        <v>9012</v>
      </c>
      <c r="B379" s="1" t="s">
        <v>28</v>
      </c>
      <c r="C379" s="9" t="s">
        <v>35</v>
      </c>
      <c r="D379" s="20">
        <v>43717</v>
      </c>
      <c r="E379" s="21">
        <v>10</v>
      </c>
      <c r="F379" s="21">
        <v>77</v>
      </c>
      <c r="G379" s="3">
        <v>252</v>
      </c>
      <c r="H379" s="3">
        <v>1470.4000000000005</v>
      </c>
      <c r="I379" s="9">
        <v>10</v>
      </c>
      <c r="J379" s="5">
        <v>1625.98</v>
      </c>
      <c r="K379" s="9">
        <v>9.34</v>
      </c>
      <c r="L379" s="1">
        <v>10.41</v>
      </c>
      <c r="M379" s="9">
        <v>19.75</v>
      </c>
      <c r="N379" s="9">
        <v>5</v>
      </c>
      <c r="O379" s="8">
        <v>12</v>
      </c>
      <c r="P379" s="8">
        <v>8.64</v>
      </c>
      <c r="Q379" s="9">
        <v>158</v>
      </c>
      <c r="R379" s="9">
        <v>6.42</v>
      </c>
      <c r="S379" s="5">
        <v>0.32506329113924048</v>
      </c>
      <c r="Z379" s="37"/>
      <c r="AA379" s="37"/>
      <c r="AB379" s="37"/>
    </row>
    <row r="380" spans="1:28" x14ac:dyDescent="0.25">
      <c r="A380" s="9">
        <v>9003</v>
      </c>
      <c r="B380" s="1" t="s">
        <v>29</v>
      </c>
      <c r="C380" s="9" t="s">
        <v>31</v>
      </c>
      <c r="D380" s="20">
        <v>43717</v>
      </c>
      <c r="E380" s="21">
        <v>10</v>
      </c>
      <c r="F380" s="21">
        <v>77</v>
      </c>
      <c r="G380" s="3">
        <v>252</v>
      </c>
      <c r="H380" s="3">
        <v>1470.4000000000005</v>
      </c>
      <c r="I380" s="9">
        <v>6</v>
      </c>
      <c r="J380" s="5">
        <v>1168.2</v>
      </c>
      <c r="K380" s="9">
        <v>8.01</v>
      </c>
      <c r="L380" s="1">
        <v>9.01</v>
      </c>
      <c r="M380" s="9">
        <v>17.02</v>
      </c>
      <c r="N380" s="9">
        <v>6</v>
      </c>
      <c r="O380" s="8">
        <v>6</v>
      </c>
      <c r="P380" s="8">
        <v>2.1</v>
      </c>
      <c r="Q380" s="9">
        <v>57</v>
      </c>
      <c r="R380" s="9">
        <v>1.6600000000000001</v>
      </c>
      <c r="S380" s="5">
        <v>9.7532314923619287E-2</v>
      </c>
      <c r="T380" s="6">
        <f t="shared" ref="T380" si="134">AVERAGE(M380:M394)</f>
        <v>16.372000000000003</v>
      </c>
      <c r="U380" s="33">
        <f t="shared" ref="U380" si="135">STDEV(M380:M394)</f>
        <v>4.2193875655800195</v>
      </c>
      <c r="V380" s="33">
        <f t="shared" ref="V380" si="136">T380+1.5*U380</f>
        <v>22.701081348370032</v>
      </c>
      <c r="W380" s="33">
        <f t="shared" ref="W380" si="137">T380-1.5*U380</f>
        <v>10.042918651629975</v>
      </c>
      <c r="Z380" s="37"/>
      <c r="AA380" s="37"/>
      <c r="AB380" s="37"/>
    </row>
    <row r="381" spans="1:28" x14ac:dyDescent="0.25">
      <c r="A381" s="9">
        <v>9003</v>
      </c>
      <c r="B381" s="1" t="s">
        <v>29</v>
      </c>
      <c r="C381" s="9" t="s">
        <v>32</v>
      </c>
      <c r="D381" s="20">
        <v>43717</v>
      </c>
      <c r="E381" s="21">
        <v>10</v>
      </c>
      <c r="F381" s="21">
        <v>77</v>
      </c>
      <c r="G381" s="3">
        <v>252</v>
      </c>
      <c r="H381" s="3">
        <v>1470.4000000000005</v>
      </c>
      <c r="I381" s="9">
        <v>6</v>
      </c>
      <c r="J381" s="5">
        <v>1414.5</v>
      </c>
      <c r="K381" s="9">
        <v>8.4</v>
      </c>
      <c r="L381" s="1">
        <v>9.9999999999999982</v>
      </c>
      <c r="M381" s="9">
        <v>18.399999999999999</v>
      </c>
      <c r="N381" s="9">
        <v>11</v>
      </c>
      <c r="O381" s="8">
        <v>11</v>
      </c>
      <c r="P381" s="8">
        <v>4.75</v>
      </c>
      <c r="Q381" s="9">
        <v>114</v>
      </c>
      <c r="R381" s="9">
        <v>3.3499999999999996</v>
      </c>
      <c r="S381" s="5">
        <v>0.18206521739130435</v>
      </c>
      <c r="T381" s="7"/>
      <c r="U381" s="34"/>
      <c r="V381" s="34"/>
      <c r="W381" s="34"/>
      <c r="Z381" s="37"/>
      <c r="AA381" s="37"/>
      <c r="AB381" s="37"/>
    </row>
    <row r="382" spans="1:28" x14ac:dyDescent="0.25">
      <c r="A382" s="9">
        <v>9003</v>
      </c>
      <c r="B382" s="1" t="s">
        <v>29</v>
      </c>
      <c r="C382" s="9" t="s">
        <v>33</v>
      </c>
      <c r="D382" s="20">
        <v>43717</v>
      </c>
      <c r="E382" s="21">
        <v>10</v>
      </c>
      <c r="F382" s="21">
        <v>77</v>
      </c>
      <c r="G382" s="3">
        <v>252</v>
      </c>
      <c r="H382" s="3">
        <v>1470.4000000000005</v>
      </c>
      <c r="I382" s="9">
        <v>7</v>
      </c>
      <c r="J382" s="5">
        <v>921.16</v>
      </c>
      <c r="K382" s="9">
        <v>4.8899999999999997</v>
      </c>
      <c r="L382" s="1">
        <v>7.0000000000000009</v>
      </c>
      <c r="M382" s="9">
        <v>11.89</v>
      </c>
      <c r="N382" s="9">
        <v>12</v>
      </c>
      <c r="O382" s="8">
        <v>10</v>
      </c>
      <c r="P382" s="8">
        <v>5.41</v>
      </c>
      <c r="Q382" s="9">
        <v>111</v>
      </c>
      <c r="R382" s="9">
        <v>3.8600000000000003</v>
      </c>
      <c r="S382" s="5">
        <v>0.32464255677039527</v>
      </c>
      <c r="T382" s="7"/>
      <c r="U382" s="34"/>
      <c r="V382" s="34"/>
      <c r="W382" s="34"/>
      <c r="Z382" s="37"/>
      <c r="AA382" s="37"/>
      <c r="AB382" s="37"/>
    </row>
    <row r="383" spans="1:28" x14ac:dyDescent="0.25">
      <c r="A383" s="9">
        <v>9003</v>
      </c>
      <c r="B383" s="1" t="s">
        <v>29</v>
      </c>
      <c r="C383" s="9" t="s">
        <v>34</v>
      </c>
      <c r="D383" s="20">
        <v>43717</v>
      </c>
      <c r="E383" s="21">
        <v>10</v>
      </c>
      <c r="F383" s="21">
        <v>77</v>
      </c>
      <c r="G383" s="3">
        <v>252</v>
      </c>
      <c r="H383" s="3">
        <v>1470.4000000000005</v>
      </c>
      <c r="I383" s="9">
        <v>7</v>
      </c>
      <c r="J383" s="5">
        <v>921.48</v>
      </c>
      <c r="K383" s="9">
        <v>6.05</v>
      </c>
      <c r="L383" s="1">
        <v>6.61</v>
      </c>
      <c r="M383" s="9">
        <v>12.66</v>
      </c>
      <c r="N383" s="9">
        <v>9</v>
      </c>
      <c r="O383" s="8">
        <v>9</v>
      </c>
      <c r="P383" s="8">
        <v>4.8599999999999994</v>
      </c>
      <c r="Q383" s="9">
        <v>113</v>
      </c>
      <c r="R383" s="9">
        <v>3.44</v>
      </c>
      <c r="S383" s="5">
        <v>0.27172195892575041</v>
      </c>
      <c r="T383" s="6"/>
      <c r="U383" s="33"/>
      <c r="V383" s="33"/>
      <c r="W383" s="33"/>
      <c r="Z383" s="37"/>
      <c r="AA383" s="37"/>
      <c r="AB383" s="37"/>
    </row>
    <row r="384" spans="1:28" x14ac:dyDescent="0.25">
      <c r="A384" s="9">
        <v>9003</v>
      </c>
      <c r="B384" s="1" t="s">
        <v>29</v>
      </c>
      <c r="C384" s="9" t="s">
        <v>35</v>
      </c>
      <c r="D384" s="20">
        <v>43717</v>
      </c>
      <c r="E384" s="21">
        <v>10</v>
      </c>
      <c r="F384" s="21">
        <v>77</v>
      </c>
      <c r="G384" s="3">
        <v>252</v>
      </c>
      <c r="H384" s="3">
        <v>1470.4000000000005</v>
      </c>
      <c r="I384" s="9">
        <v>6</v>
      </c>
      <c r="J384" s="5">
        <v>1323.04</v>
      </c>
      <c r="K384" s="9">
        <v>10.78</v>
      </c>
      <c r="L384" s="1">
        <v>7.5600000000000005</v>
      </c>
      <c r="M384" s="9">
        <v>18.34</v>
      </c>
      <c r="N384" s="9">
        <v>6</v>
      </c>
      <c r="O384" s="8">
        <v>5</v>
      </c>
      <c r="P384" s="8">
        <v>1.84</v>
      </c>
      <c r="Q384" s="9">
        <v>45</v>
      </c>
      <c r="R384" s="9">
        <v>1.33</v>
      </c>
      <c r="S384" s="5">
        <v>7.2519083969465659E-2</v>
      </c>
      <c r="T384" s="7"/>
      <c r="U384" s="34"/>
      <c r="V384" s="34"/>
      <c r="W384" s="34"/>
      <c r="Z384" s="37"/>
      <c r="AA384" s="37"/>
      <c r="AB384" s="37"/>
    </row>
    <row r="385" spans="1:28" x14ac:dyDescent="0.25">
      <c r="A385" s="9">
        <v>9006</v>
      </c>
      <c r="B385" s="1" t="s">
        <v>29</v>
      </c>
      <c r="C385" s="9" t="s">
        <v>31</v>
      </c>
      <c r="D385" s="20">
        <v>43717</v>
      </c>
      <c r="E385" s="21">
        <v>10</v>
      </c>
      <c r="F385" s="21">
        <v>77</v>
      </c>
      <c r="G385" s="3">
        <v>252</v>
      </c>
      <c r="H385" s="3">
        <v>1470.4000000000005</v>
      </c>
      <c r="I385" s="9">
        <v>6</v>
      </c>
      <c r="J385" s="5">
        <v>1201.8800000000001</v>
      </c>
      <c r="K385" s="9">
        <v>7.87</v>
      </c>
      <c r="L385" s="1">
        <v>8.5799999999999983</v>
      </c>
      <c r="M385" s="9">
        <v>16.45</v>
      </c>
      <c r="N385" s="9">
        <v>15</v>
      </c>
      <c r="O385" s="8">
        <v>8</v>
      </c>
      <c r="P385" s="8">
        <v>4.3499999999999996</v>
      </c>
      <c r="Q385" s="9">
        <v>101</v>
      </c>
      <c r="R385" s="9">
        <v>3.4</v>
      </c>
      <c r="S385" s="5">
        <v>0.20668693009118541</v>
      </c>
      <c r="T385" s="7"/>
      <c r="U385" s="34"/>
      <c r="V385" s="34"/>
      <c r="W385" s="34"/>
      <c r="Z385" s="37"/>
      <c r="AA385" s="37"/>
      <c r="AB385" s="37"/>
    </row>
    <row r="386" spans="1:28" x14ac:dyDescent="0.25">
      <c r="A386" s="9">
        <v>9006</v>
      </c>
      <c r="B386" s="1" t="s">
        <v>29</v>
      </c>
      <c r="C386" s="9" t="s">
        <v>32</v>
      </c>
      <c r="D386" s="20">
        <v>43717</v>
      </c>
      <c r="E386" s="21">
        <v>10</v>
      </c>
      <c r="F386" s="21">
        <v>77</v>
      </c>
      <c r="G386" s="3">
        <v>252</v>
      </c>
      <c r="H386" s="3">
        <v>1470.4000000000005</v>
      </c>
      <c r="I386" s="9">
        <v>6</v>
      </c>
      <c r="J386" s="5">
        <v>1305.96</v>
      </c>
      <c r="K386" s="9">
        <v>7.16</v>
      </c>
      <c r="L386" s="1">
        <v>8.34</v>
      </c>
      <c r="M386" s="9">
        <v>15.5</v>
      </c>
      <c r="N386" s="9">
        <v>13</v>
      </c>
      <c r="O386" s="8">
        <v>14</v>
      </c>
      <c r="P386" s="8">
        <v>5.97</v>
      </c>
      <c r="Q386" s="9">
        <v>143</v>
      </c>
      <c r="R386" s="9">
        <v>4.1099999999999994</v>
      </c>
      <c r="S386" s="5">
        <v>0.26516129032258062</v>
      </c>
      <c r="Z386" s="37"/>
      <c r="AA386" s="37"/>
      <c r="AB386" s="37"/>
    </row>
    <row r="387" spans="1:28" x14ac:dyDescent="0.25">
      <c r="A387" s="9">
        <v>9006</v>
      </c>
      <c r="B387" s="1" t="s">
        <v>29</v>
      </c>
      <c r="C387" s="9" t="s">
        <v>33</v>
      </c>
      <c r="D387" s="20">
        <v>43717</v>
      </c>
      <c r="E387" s="21">
        <v>10</v>
      </c>
      <c r="F387" s="21">
        <v>77</v>
      </c>
      <c r="G387" s="3">
        <v>252</v>
      </c>
      <c r="H387" s="3">
        <v>1470.4000000000005</v>
      </c>
      <c r="I387" s="9">
        <v>6</v>
      </c>
      <c r="J387" s="5">
        <v>1218.69</v>
      </c>
      <c r="K387" s="9">
        <v>7.18</v>
      </c>
      <c r="L387" s="1">
        <v>9.11</v>
      </c>
      <c r="M387" s="9">
        <v>16.29</v>
      </c>
      <c r="N387" s="9">
        <v>5</v>
      </c>
      <c r="O387" s="8">
        <v>11</v>
      </c>
      <c r="P387" s="8">
        <v>4.55</v>
      </c>
      <c r="Q387" s="9">
        <v>124</v>
      </c>
      <c r="R387" s="9">
        <v>3.41</v>
      </c>
      <c r="S387" s="5">
        <v>0.20933087783916515</v>
      </c>
      <c r="Z387" s="37"/>
      <c r="AA387" s="37"/>
      <c r="AB387" s="37"/>
    </row>
    <row r="388" spans="1:28" x14ac:dyDescent="0.25">
      <c r="A388" s="9">
        <v>9006</v>
      </c>
      <c r="B388" s="1" t="s">
        <v>29</v>
      </c>
      <c r="C388" s="9" t="s">
        <v>34</v>
      </c>
      <c r="D388" s="20">
        <v>43717</v>
      </c>
      <c r="E388" s="21">
        <v>10</v>
      </c>
      <c r="F388" s="21">
        <v>77</v>
      </c>
      <c r="G388" s="3">
        <v>252</v>
      </c>
      <c r="H388" s="3">
        <v>1470.4000000000005</v>
      </c>
      <c r="I388" s="9">
        <v>7</v>
      </c>
      <c r="J388" s="5">
        <v>1639.33</v>
      </c>
      <c r="K388" s="9">
        <v>12.39</v>
      </c>
      <c r="L388" s="1">
        <v>12.719999999999999</v>
      </c>
      <c r="M388" s="26">
        <v>25.11</v>
      </c>
      <c r="N388" s="9">
        <v>17</v>
      </c>
      <c r="O388" s="8">
        <v>10</v>
      </c>
      <c r="P388" s="8">
        <v>6.08</v>
      </c>
      <c r="Q388" s="9">
        <v>122</v>
      </c>
      <c r="R388" s="9">
        <v>4.53</v>
      </c>
      <c r="S388" s="5">
        <v>0.1804062126642772</v>
      </c>
      <c r="Z388" s="37"/>
      <c r="AA388" s="37"/>
      <c r="AB388" s="37"/>
    </row>
    <row r="389" spans="1:28" x14ac:dyDescent="0.25">
      <c r="A389" s="9">
        <v>9006</v>
      </c>
      <c r="B389" s="1" t="s">
        <v>29</v>
      </c>
      <c r="C389" s="9" t="s">
        <v>35</v>
      </c>
      <c r="D389" s="20">
        <v>43717</v>
      </c>
      <c r="E389" s="21">
        <v>10</v>
      </c>
      <c r="F389" s="21">
        <v>77</v>
      </c>
      <c r="G389" s="3">
        <v>252</v>
      </c>
      <c r="H389" s="3">
        <v>1470.4000000000005</v>
      </c>
      <c r="I389" s="9">
        <v>6</v>
      </c>
      <c r="J389" s="5">
        <v>790.4</v>
      </c>
      <c r="K389" s="9">
        <v>5.44</v>
      </c>
      <c r="L389" s="1">
        <v>6.97</v>
      </c>
      <c r="M389" s="9">
        <v>12.41</v>
      </c>
      <c r="N389" s="9">
        <v>11</v>
      </c>
      <c r="O389" s="8">
        <v>5</v>
      </c>
      <c r="P389" s="8">
        <v>1.85</v>
      </c>
      <c r="Q389" s="9">
        <v>48</v>
      </c>
      <c r="R389" s="9">
        <v>1.4000000000000001</v>
      </c>
      <c r="S389" s="5">
        <v>0.11281224818694602</v>
      </c>
      <c r="Z389" s="37"/>
      <c r="AA389" s="37"/>
      <c r="AB389" s="37"/>
    </row>
    <row r="390" spans="1:28" x14ac:dyDescent="0.25">
      <c r="A390" s="9">
        <v>9009</v>
      </c>
      <c r="B390" s="1" t="s">
        <v>29</v>
      </c>
      <c r="C390" s="9" t="s">
        <v>31</v>
      </c>
      <c r="D390" s="20">
        <v>43717</v>
      </c>
      <c r="E390" s="21">
        <v>10</v>
      </c>
      <c r="F390" s="21">
        <v>77</v>
      </c>
      <c r="G390" s="3">
        <v>252</v>
      </c>
      <c r="H390" s="3">
        <v>1470.4000000000005</v>
      </c>
      <c r="I390" s="9">
        <v>7</v>
      </c>
      <c r="J390" s="5">
        <v>1799.82</v>
      </c>
      <c r="K390" s="9">
        <v>10.4</v>
      </c>
      <c r="L390" s="1">
        <v>13.69</v>
      </c>
      <c r="M390" s="26">
        <v>24.09</v>
      </c>
      <c r="N390" s="9">
        <v>15</v>
      </c>
      <c r="O390" s="8">
        <v>24</v>
      </c>
      <c r="P390" s="8">
        <v>10.77</v>
      </c>
      <c r="Q390" s="9">
        <v>210</v>
      </c>
      <c r="R390" s="9">
        <v>7.68</v>
      </c>
      <c r="S390" s="5">
        <v>0.31880448318804483</v>
      </c>
      <c r="Z390" s="37"/>
      <c r="AA390" s="37"/>
      <c r="AB390" s="37"/>
    </row>
    <row r="391" spans="1:28" x14ac:dyDescent="0.25">
      <c r="A391" s="9">
        <v>9009</v>
      </c>
      <c r="B391" s="1" t="s">
        <v>29</v>
      </c>
      <c r="C391" s="9" t="s">
        <v>32</v>
      </c>
      <c r="D391" s="20">
        <v>43717</v>
      </c>
      <c r="E391" s="21">
        <v>10</v>
      </c>
      <c r="F391" s="21">
        <v>77</v>
      </c>
      <c r="G391" s="3">
        <v>252</v>
      </c>
      <c r="H391" s="3">
        <v>1470.4000000000005</v>
      </c>
      <c r="I391" s="9">
        <v>6</v>
      </c>
      <c r="J391" s="5">
        <v>1233.0899999999999</v>
      </c>
      <c r="K391" s="9">
        <v>4.62</v>
      </c>
      <c r="L391" s="1">
        <v>4.63</v>
      </c>
      <c r="M391" s="26">
        <v>9.25</v>
      </c>
      <c r="N391" s="9">
        <v>9</v>
      </c>
      <c r="O391" s="8">
        <v>15</v>
      </c>
      <c r="P391" s="8">
        <v>7.11</v>
      </c>
      <c r="Q391" s="9">
        <v>161</v>
      </c>
      <c r="R391" s="9">
        <v>5.26</v>
      </c>
      <c r="S391" s="5">
        <v>0.56864864864864861</v>
      </c>
      <c r="Z391" s="37"/>
      <c r="AA391" s="37"/>
      <c r="AB391" s="37"/>
    </row>
    <row r="392" spans="1:28" x14ac:dyDescent="0.25">
      <c r="A392" s="9">
        <v>9009</v>
      </c>
      <c r="B392" s="1" t="s">
        <v>29</v>
      </c>
      <c r="C392" s="9" t="s">
        <v>33</v>
      </c>
      <c r="D392" s="20">
        <v>43717</v>
      </c>
      <c r="E392" s="21">
        <v>10</v>
      </c>
      <c r="F392" s="21">
        <v>77</v>
      </c>
      <c r="G392" s="3">
        <v>252</v>
      </c>
      <c r="H392" s="3">
        <v>1470.4000000000005</v>
      </c>
      <c r="I392" s="9">
        <v>6</v>
      </c>
      <c r="J392" s="5">
        <v>1004.59</v>
      </c>
      <c r="K392" s="9">
        <v>6.49</v>
      </c>
      <c r="L392" s="1">
        <v>9.2200000000000006</v>
      </c>
      <c r="M392" s="9">
        <v>15.71</v>
      </c>
      <c r="N392" s="9">
        <v>20</v>
      </c>
      <c r="O392" s="8">
        <v>7</v>
      </c>
      <c r="P392" s="8">
        <v>4.1500000000000004</v>
      </c>
      <c r="Q392" s="9">
        <v>70</v>
      </c>
      <c r="R392" s="9">
        <v>2.66</v>
      </c>
      <c r="S392" s="5">
        <v>0.16931890515595163</v>
      </c>
      <c r="Z392" s="37"/>
      <c r="AA392" s="37"/>
      <c r="AB392" s="37"/>
    </row>
    <row r="393" spans="1:28" x14ac:dyDescent="0.25">
      <c r="A393" s="9">
        <v>9009</v>
      </c>
      <c r="B393" s="1" t="s">
        <v>29</v>
      </c>
      <c r="C393" s="9" t="s">
        <v>34</v>
      </c>
      <c r="D393" s="20">
        <v>43717</v>
      </c>
      <c r="E393" s="21">
        <v>10</v>
      </c>
      <c r="F393" s="21">
        <v>77</v>
      </c>
      <c r="G393" s="3">
        <v>252</v>
      </c>
      <c r="H393" s="3">
        <v>1470.4000000000005</v>
      </c>
      <c r="I393" s="9">
        <v>7</v>
      </c>
      <c r="J393" s="5">
        <v>1193.0999999999999</v>
      </c>
      <c r="K393" s="9">
        <v>6.21</v>
      </c>
      <c r="L393" s="1">
        <v>8.7199999999999989</v>
      </c>
      <c r="M393" s="9">
        <v>14.93</v>
      </c>
      <c r="N393" s="9">
        <v>2</v>
      </c>
      <c r="O393" s="8">
        <v>6</v>
      </c>
      <c r="P393" s="8">
        <v>2.12</v>
      </c>
      <c r="Q393" s="9">
        <v>50</v>
      </c>
      <c r="R393" s="9">
        <v>1.43</v>
      </c>
      <c r="S393" s="5">
        <v>9.5780308104487608E-2</v>
      </c>
      <c r="Z393" s="37"/>
      <c r="AA393" s="37"/>
      <c r="AB393" s="37"/>
    </row>
    <row r="394" spans="1:28" x14ac:dyDescent="0.25">
      <c r="A394" s="9">
        <v>9009</v>
      </c>
      <c r="B394" s="1" t="s">
        <v>29</v>
      </c>
      <c r="C394" s="9" t="s">
        <v>35</v>
      </c>
      <c r="D394" s="20">
        <v>43717</v>
      </c>
      <c r="E394" s="21">
        <v>10</v>
      </c>
      <c r="F394" s="21">
        <v>77</v>
      </c>
      <c r="G394" s="3">
        <v>252</v>
      </c>
      <c r="H394" s="3">
        <v>1470.4000000000005</v>
      </c>
      <c r="I394" s="9">
        <v>6</v>
      </c>
      <c r="J394" s="5">
        <v>117.18</v>
      </c>
      <c r="K394" s="9">
        <v>8.94</v>
      </c>
      <c r="L394" s="1">
        <v>8.5900000000000016</v>
      </c>
      <c r="M394" s="9">
        <v>17.53</v>
      </c>
      <c r="N394" s="9">
        <v>16</v>
      </c>
      <c r="O394" s="8">
        <v>10</v>
      </c>
      <c r="P394" s="8">
        <v>5.03</v>
      </c>
      <c r="Q394" s="9">
        <v>123</v>
      </c>
      <c r="R394" s="9">
        <v>3.7</v>
      </c>
      <c r="S394" s="5">
        <v>0.21106674272675413</v>
      </c>
      <c r="Z394" s="37"/>
      <c r="AA394" s="37"/>
      <c r="AB394" s="37"/>
    </row>
    <row r="395" spans="1:28" x14ac:dyDescent="0.25">
      <c r="A395" s="9">
        <v>9004</v>
      </c>
      <c r="B395" s="1" t="s">
        <v>30</v>
      </c>
      <c r="C395" s="9" t="s">
        <v>31</v>
      </c>
      <c r="D395" s="20">
        <v>43717</v>
      </c>
      <c r="E395" s="21">
        <v>10</v>
      </c>
      <c r="F395" s="21">
        <v>77</v>
      </c>
      <c r="G395" s="3">
        <v>252</v>
      </c>
      <c r="H395" s="3">
        <v>1470.4000000000005</v>
      </c>
      <c r="I395" s="9">
        <v>9</v>
      </c>
      <c r="J395" s="5">
        <v>1412.09</v>
      </c>
      <c r="K395" s="9">
        <v>8.0299999999999994</v>
      </c>
      <c r="L395" s="1">
        <v>9.76</v>
      </c>
      <c r="M395" s="9">
        <v>17.79</v>
      </c>
      <c r="N395" s="9">
        <v>5</v>
      </c>
      <c r="O395" s="8">
        <v>5</v>
      </c>
      <c r="P395" s="8">
        <v>2.77</v>
      </c>
      <c r="Q395" s="9">
        <v>71</v>
      </c>
      <c r="R395" s="9">
        <v>2.78</v>
      </c>
      <c r="S395" s="5">
        <v>0.15626756604834177</v>
      </c>
      <c r="T395" s="6">
        <f t="shared" ref="T395" si="138">AVERAGE(M395:M409)</f>
        <v>15.059333333333335</v>
      </c>
      <c r="U395" s="33">
        <f t="shared" ref="U395" si="139">STDEV(M395:M409)</f>
        <v>3.7198088788589807</v>
      </c>
      <c r="V395" s="33">
        <f t="shared" ref="V395" si="140">T395+1.5*U395</f>
        <v>20.639046651621804</v>
      </c>
      <c r="W395" s="33">
        <f t="shared" ref="W395" si="141">T395-1.5*U395</f>
        <v>9.4796200150448637</v>
      </c>
      <c r="Z395" s="37"/>
      <c r="AA395" s="37"/>
      <c r="AB395" s="37"/>
    </row>
    <row r="396" spans="1:28" x14ac:dyDescent="0.25">
      <c r="A396" s="9">
        <v>9004</v>
      </c>
      <c r="B396" s="1" t="s">
        <v>30</v>
      </c>
      <c r="C396" s="9" t="s">
        <v>32</v>
      </c>
      <c r="D396" s="20">
        <v>43717</v>
      </c>
      <c r="E396" s="21">
        <v>10</v>
      </c>
      <c r="F396" s="21">
        <v>77</v>
      </c>
      <c r="G396" s="3">
        <v>252</v>
      </c>
      <c r="H396" s="3">
        <v>1470.4000000000005</v>
      </c>
      <c r="I396" s="9">
        <v>9</v>
      </c>
      <c r="J396" s="5">
        <v>1277.67</v>
      </c>
      <c r="K396" s="9">
        <v>7.15</v>
      </c>
      <c r="L396" s="1">
        <v>8.7099999999999991</v>
      </c>
      <c r="M396" s="9">
        <v>15.86</v>
      </c>
      <c r="N396" s="9">
        <v>11</v>
      </c>
      <c r="O396" s="8">
        <v>11</v>
      </c>
      <c r="P396" s="8">
        <v>6.8100000000000005</v>
      </c>
      <c r="Q396" s="9">
        <v>119</v>
      </c>
      <c r="R396" s="9">
        <v>4.9399999999999995</v>
      </c>
      <c r="S396" s="5">
        <v>0.31147540983606553</v>
      </c>
      <c r="T396" s="7"/>
      <c r="U396" s="34"/>
      <c r="V396" s="34"/>
      <c r="W396" s="34"/>
      <c r="Z396" s="37"/>
      <c r="AA396" s="37"/>
      <c r="AB396" s="37"/>
    </row>
    <row r="397" spans="1:28" x14ac:dyDescent="0.25">
      <c r="A397" s="9">
        <v>9004</v>
      </c>
      <c r="B397" s="1" t="s">
        <v>30</v>
      </c>
      <c r="C397" s="9" t="s">
        <v>33</v>
      </c>
      <c r="D397" s="20">
        <v>43717</v>
      </c>
      <c r="E397" s="21">
        <v>10</v>
      </c>
      <c r="F397" s="21">
        <v>77</v>
      </c>
      <c r="G397" s="3">
        <v>252</v>
      </c>
      <c r="H397" s="3">
        <v>1470.4000000000005</v>
      </c>
      <c r="I397" s="9">
        <v>8</v>
      </c>
      <c r="J397" s="5">
        <v>1308.3</v>
      </c>
      <c r="K397" s="9">
        <v>6.42</v>
      </c>
      <c r="L397" s="1">
        <v>7.33</v>
      </c>
      <c r="M397" s="9">
        <v>13.75</v>
      </c>
      <c r="N397" s="9">
        <v>17</v>
      </c>
      <c r="O397" s="8">
        <v>11</v>
      </c>
      <c r="P397" s="8">
        <v>5.79</v>
      </c>
      <c r="Q397" s="9">
        <v>123</v>
      </c>
      <c r="R397" s="9">
        <v>4.41</v>
      </c>
      <c r="S397" s="5">
        <v>0.32072727272727275</v>
      </c>
      <c r="T397" s="7"/>
      <c r="U397" s="34"/>
      <c r="V397" s="34"/>
      <c r="W397" s="34"/>
      <c r="Z397" s="37"/>
      <c r="AA397" s="37"/>
      <c r="AB397" s="37"/>
    </row>
    <row r="398" spans="1:28" x14ac:dyDescent="0.25">
      <c r="A398" s="9">
        <v>9004</v>
      </c>
      <c r="B398" s="1" t="s">
        <v>30</v>
      </c>
      <c r="C398" s="9" t="s">
        <v>34</v>
      </c>
      <c r="D398" s="20">
        <v>43717</v>
      </c>
      <c r="E398" s="21">
        <v>10</v>
      </c>
      <c r="F398" s="21">
        <v>77</v>
      </c>
      <c r="G398" s="3">
        <v>252</v>
      </c>
      <c r="H398" s="3">
        <v>1470.4000000000005</v>
      </c>
      <c r="I398" s="9">
        <v>8</v>
      </c>
      <c r="J398" s="5">
        <v>1126.79</v>
      </c>
      <c r="K398" s="9">
        <v>7.25</v>
      </c>
      <c r="L398" s="1">
        <v>8.24</v>
      </c>
      <c r="M398" s="9">
        <v>15.49</v>
      </c>
      <c r="N398" s="9">
        <v>16</v>
      </c>
      <c r="O398" s="8">
        <v>4</v>
      </c>
      <c r="P398" s="8">
        <v>2.2000000000000002</v>
      </c>
      <c r="Q398" s="9">
        <v>41</v>
      </c>
      <c r="R398" s="9">
        <v>1.47</v>
      </c>
      <c r="S398" s="5">
        <v>9.4899935442220779E-2</v>
      </c>
      <c r="T398" s="6"/>
      <c r="U398" s="33"/>
      <c r="V398" s="33"/>
      <c r="W398" s="33"/>
      <c r="Z398" s="37"/>
      <c r="AA398" s="37"/>
      <c r="AB398" s="37"/>
    </row>
    <row r="399" spans="1:28" x14ac:dyDescent="0.25">
      <c r="A399" s="9">
        <v>9004</v>
      </c>
      <c r="B399" s="1" t="s">
        <v>30</v>
      </c>
      <c r="C399" s="9" t="s">
        <v>35</v>
      </c>
      <c r="D399" s="20">
        <v>43717</v>
      </c>
      <c r="E399" s="21">
        <v>10</v>
      </c>
      <c r="F399" s="21">
        <v>77</v>
      </c>
      <c r="G399" s="3">
        <v>252</v>
      </c>
      <c r="H399" s="3">
        <v>1470.4000000000005</v>
      </c>
      <c r="I399" s="9">
        <v>6</v>
      </c>
      <c r="J399" s="5">
        <v>759.56</v>
      </c>
      <c r="K399" s="9">
        <v>4.7699999999999996</v>
      </c>
      <c r="L399" s="1">
        <v>5.42</v>
      </c>
      <c r="M399" s="9">
        <v>10.19</v>
      </c>
      <c r="N399" s="9">
        <v>9</v>
      </c>
      <c r="O399" s="8">
        <v>1</v>
      </c>
      <c r="P399" s="8">
        <v>0.6</v>
      </c>
      <c r="Q399" s="9">
        <v>9</v>
      </c>
      <c r="R399" s="9">
        <v>0.39</v>
      </c>
      <c r="S399" s="5">
        <v>3.8272816486751723E-2</v>
      </c>
      <c r="T399" s="7"/>
      <c r="U399" s="34"/>
      <c r="V399" s="34"/>
      <c r="W399" s="34"/>
      <c r="Z399" s="37"/>
      <c r="AA399" s="37"/>
      <c r="AB399" s="37"/>
    </row>
    <row r="400" spans="1:28" x14ac:dyDescent="0.25">
      <c r="A400" s="9">
        <v>9005</v>
      </c>
      <c r="B400" s="1" t="s">
        <v>30</v>
      </c>
      <c r="C400" s="9" t="s">
        <v>31</v>
      </c>
      <c r="D400" s="20">
        <v>43717</v>
      </c>
      <c r="E400" s="21">
        <v>10</v>
      </c>
      <c r="F400" s="21">
        <v>77</v>
      </c>
      <c r="G400" s="3">
        <v>252</v>
      </c>
      <c r="H400" s="3">
        <v>1470.4000000000005</v>
      </c>
      <c r="I400" s="9">
        <v>6</v>
      </c>
      <c r="J400" s="5">
        <v>944.7</v>
      </c>
      <c r="K400" s="9">
        <v>4.8499999999999996</v>
      </c>
      <c r="L400" s="1">
        <v>6.2100000000000009</v>
      </c>
      <c r="M400" s="9">
        <v>11.06</v>
      </c>
      <c r="N400" s="9">
        <v>11</v>
      </c>
      <c r="O400" s="8">
        <v>12</v>
      </c>
      <c r="P400" s="8">
        <v>4.42</v>
      </c>
      <c r="Q400" s="9">
        <v>119</v>
      </c>
      <c r="R400" s="9">
        <v>3.26</v>
      </c>
      <c r="S400" s="5">
        <v>0.29475587703435802</v>
      </c>
      <c r="T400" s="7"/>
      <c r="U400" s="34"/>
      <c r="V400" s="34"/>
      <c r="W400" s="34"/>
      <c r="Z400" s="37"/>
      <c r="AA400" s="37"/>
      <c r="AB400" s="37"/>
    </row>
    <row r="401" spans="1:1116" x14ac:dyDescent="0.25">
      <c r="A401" s="9">
        <v>9005</v>
      </c>
      <c r="B401" s="1" t="s">
        <v>30</v>
      </c>
      <c r="C401" s="9" t="s">
        <v>32</v>
      </c>
      <c r="D401" s="20">
        <v>43717</v>
      </c>
      <c r="E401" s="21">
        <v>10</v>
      </c>
      <c r="F401" s="21">
        <v>77</v>
      </c>
      <c r="G401" s="3">
        <v>252</v>
      </c>
      <c r="H401" s="3">
        <v>1470.4000000000005</v>
      </c>
      <c r="I401" s="9">
        <v>8</v>
      </c>
      <c r="J401" s="5">
        <v>1248.92</v>
      </c>
      <c r="K401" s="9">
        <v>9.5500000000000007</v>
      </c>
      <c r="L401" s="1">
        <v>9.52</v>
      </c>
      <c r="M401" s="9">
        <v>19.07</v>
      </c>
      <c r="N401" s="9">
        <v>13</v>
      </c>
      <c r="O401" s="8">
        <v>7</v>
      </c>
      <c r="P401" s="8">
        <v>4.5</v>
      </c>
      <c r="Q401" s="9">
        <v>83</v>
      </c>
      <c r="R401" s="9">
        <v>3.54</v>
      </c>
      <c r="S401" s="5">
        <v>0.18563188253801782</v>
      </c>
      <c r="Z401" s="37"/>
      <c r="AA401" s="37"/>
      <c r="AB401" s="37"/>
    </row>
    <row r="402" spans="1:1116" x14ac:dyDescent="0.25">
      <c r="A402" s="9">
        <v>9005</v>
      </c>
      <c r="B402" s="1" t="s">
        <v>30</v>
      </c>
      <c r="C402" s="9" t="s">
        <v>33</v>
      </c>
      <c r="D402" s="20">
        <v>43717</v>
      </c>
      <c r="E402" s="21">
        <v>10</v>
      </c>
      <c r="F402" s="21">
        <v>77</v>
      </c>
      <c r="G402" s="3">
        <v>252</v>
      </c>
      <c r="H402" s="3">
        <v>1470.4000000000005</v>
      </c>
      <c r="I402" s="9">
        <v>8</v>
      </c>
      <c r="J402" s="5">
        <v>1470.54</v>
      </c>
      <c r="K402" s="9">
        <v>6.45</v>
      </c>
      <c r="L402" s="1">
        <v>7.7299999999999995</v>
      </c>
      <c r="M402" s="9">
        <v>14.18</v>
      </c>
      <c r="N402" s="9">
        <v>19</v>
      </c>
      <c r="O402" s="8">
        <v>14</v>
      </c>
      <c r="P402" s="8">
        <v>5.45</v>
      </c>
      <c r="Q402" s="9">
        <v>136</v>
      </c>
      <c r="R402" s="9">
        <v>4.33</v>
      </c>
      <c r="S402" s="5">
        <v>0.30535966149506349</v>
      </c>
      <c r="Z402" s="37"/>
      <c r="AA402" s="37"/>
      <c r="AB402" s="37"/>
    </row>
    <row r="403" spans="1:1116" x14ac:dyDescent="0.25">
      <c r="A403" s="9">
        <v>9005</v>
      </c>
      <c r="B403" s="1" t="s">
        <v>30</v>
      </c>
      <c r="C403" s="9" t="s">
        <v>34</v>
      </c>
      <c r="D403" s="20">
        <v>43717</v>
      </c>
      <c r="E403" s="21">
        <v>10</v>
      </c>
      <c r="F403" s="21">
        <v>77</v>
      </c>
      <c r="G403" s="3">
        <v>252</v>
      </c>
      <c r="H403" s="3">
        <v>1470.4000000000005</v>
      </c>
      <c r="I403" s="9">
        <v>7</v>
      </c>
      <c r="J403" s="5">
        <v>1138.45</v>
      </c>
      <c r="K403" s="9">
        <v>7.4</v>
      </c>
      <c r="L403" s="1">
        <v>8.2999999999999989</v>
      </c>
      <c r="M403" s="9">
        <v>15.7</v>
      </c>
      <c r="N403" s="9">
        <v>16</v>
      </c>
      <c r="O403" s="8">
        <v>16</v>
      </c>
      <c r="P403" s="8">
        <v>6.58</v>
      </c>
      <c r="Q403" s="9">
        <v>105</v>
      </c>
      <c r="R403" s="9">
        <v>4.54</v>
      </c>
      <c r="S403" s="5">
        <v>0.28917197452229298</v>
      </c>
      <c r="Z403" s="37"/>
      <c r="AA403" s="37"/>
      <c r="AB403" s="37"/>
    </row>
    <row r="404" spans="1:1116" x14ac:dyDescent="0.25">
      <c r="A404" s="9">
        <v>9005</v>
      </c>
      <c r="B404" s="1" t="s">
        <v>30</v>
      </c>
      <c r="C404" s="9" t="s">
        <v>35</v>
      </c>
      <c r="D404" s="20">
        <v>43717</v>
      </c>
      <c r="E404" s="21">
        <v>10</v>
      </c>
      <c r="F404" s="21">
        <v>77</v>
      </c>
      <c r="G404" s="3">
        <v>252</v>
      </c>
      <c r="H404" s="3">
        <v>1470.4000000000005</v>
      </c>
      <c r="I404" s="9">
        <v>9</v>
      </c>
      <c r="J404" s="5">
        <v>1779.69</v>
      </c>
      <c r="K404" s="9">
        <v>12.28</v>
      </c>
      <c r="L404" s="1">
        <v>13.35</v>
      </c>
      <c r="M404" s="26">
        <v>25.63</v>
      </c>
      <c r="N404" s="9">
        <v>17</v>
      </c>
      <c r="O404" s="8">
        <v>14</v>
      </c>
      <c r="P404" s="8">
        <v>7.95</v>
      </c>
      <c r="Q404" s="9">
        <v>169</v>
      </c>
      <c r="R404" s="9">
        <v>5.75</v>
      </c>
      <c r="S404" s="5">
        <v>0.22434646898166213</v>
      </c>
      <c r="Z404" s="37"/>
      <c r="AA404" s="37"/>
      <c r="AB404" s="37"/>
    </row>
    <row r="405" spans="1:1116" x14ac:dyDescent="0.25">
      <c r="A405" s="9">
        <v>9011</v>
      </c>
      <c r="B405" s="18" t="s">
        <v>30</v>
      </c>
      <c r="C405" s="9" t="s">
        <v>31</v>
      </c>
      <c r="D405" s="20">
        <v>43717</v>
      </c>
      <c r="E405" s="21">
        <v>10</v>
      </c>
      <c r="F405" s="21">
        <v>77</v>
      </c>
      <c r="G405" s="3">
        <v>252</v>
      </c>
      <c r="H405" s="3">
        <v>1470.4000000000005</v>
      </c>
      <c r="I405" s="9">
        <v>7</v>
      </c>
      <c r="J405" s="5">
        <v>1409.94</v>
      </c>
      <c r="K405" s="9">
        <v>5.64</v>
      </c>
      <c r="L405" s="1">
        <v>7.13</v>
      </c>
      <c r="M405" s="9">
        <v>12.77</v>
      </c>
      <c r="N405" s="9">
        <v>6</v>
      </c>
      <c r="O405" s="8">
        <v>16</v>
      </c>
      <c r="P405" s="8">
        <v>6.93</v>
      </c>
      <c r="Q405" s="9">
        <v>165</v>
      </c>
      <c r="R405" s="9">
        <v>4.72</v>
      </c>
      <c r="S405" s="5">
        <v>0.36961628817541109</v>
      </c>
      <c r="Z405" s="37"/>
      <c r="AA405" s="37"/>
      <c r="AB405" s="37"/>
    </row>
    <row r="406" spans="1:1116" x14ac:dyDescent="0.25">
      <c r="A406" s="9">
        <v>9011</v>
      </c>
      <c r="B406" s="18" t="s">
        <v>30</v>
      </c>
      <c r="C406" s="9" t="s">
        <v>32</v>
      </c>
      <c r="D406" s="20">
        <v>43717</v>
      </c>
      <c r="E406" s="21">
        <v>10</v>
      </c>
      <c r="F406" s="21">
        <v>77</v>
      </c>
      <c r="G406" s="3">
        <v>252</v>
      </c>
      <c r="H406" s="3">
        <v>1470.4000000000005</v>
      </c>
      <c r="I406" s="9">
        <v>8</v>
      </c>
      <c r="J406" s="5">
        <v>1313.08</v>
      </c>
      <c r="K406" s="9">
        <v>6.26</v>
      </c>
      <c r="L406" s="1">
        <v>7.7900000000000009</v>
      </c>
      <c r="M406" s="9">
        <v>14.05</v>
      </c>
      <c r="N406" s="9">
        <v>11</v>
      </c>
      <c r="O406" s="8">
        <v>8</v>
      </c>
      <c r="P406" s="8">
        <v>4.4399999999999995</v>
      </c>
      <c r="Q406" s="9">
        <v>90</v>
      </c>
      <c r="R406" s="9">
        <v>3.6</v>
      </c>
      <c r="S406" s="5">
        <v>0.25622775800711745</v>
      </c>
      <c r="Z406" s="37"/>
      <c r="AA406" s="37"/>
      <c r="AB406" s="37"/>
    </row>
    <row r="407" spans="1:1116" x14ac:dyDescent="0.25">
      <c r="A407" s="9">
        <v>9011</v>
      </c>
      <c r="B407" s="18" t="s">
        <v>30</v>
      </c>
      <c r="C407" s="9" t="s">
        <v>33</v>
      </c>
      <c r="D407" s="20">
        <v>43717</v>
      </c>
      <c r="E407" s="21">
        <v>10</v>
      </c>
      <c r="F407" s="21">
        <v>77</v>
      </c>
      <c r="G407" s="3">
        <v>252</v>
      </c>
      <c r="H407" s="3">
        <v>1470.4000000000005</v>
      </c>
      <c r="I407" s="9">
        <v>9</v>
      </c>
      <c r="J407" s="5">
        <v>1434.07</v>
      </c>
      <c r="K407" s="9">
        <v>6.61</v>
      </c>
      <c r="L407" s="1">
        <v>7.62</v>
      </c>
      <c r="M407" s="9">
        <v>14.23</v>
      </c>
      <c r="N407" s="9">
        <v>22</v>
      </c>
      <c r="O407" s="8">
        <v>19</v>
      </c>
      <c r="P407" s="8">
        <v>7.9700000000000006</v>
      </c>
      <c r="Q407" s="9">
        <v>168</v>
      </c>
      <c r="R407" s="9">
        <v>6.39</v>
      </c>
      <c r="S407" s="5">
        <v>0.44905130007027405</v>
      </c>
      <c r="Z407" s="37"/>
      <c r="AA407" s="37"/>
      <c r="AB407" s="37"/>
    </row>
    <row r="408" spans="1:1116" x14ac:dyDescent="0.25">
      <c r="A408" s="9">
        <v>9011</v>
      </c>
      <c r="B408" s="18" t="s">
        <v>30</v>
      </c>
      <c r="C408" s="9" t="s">
        <v>34</v>
      </c>
      <c r="D408" s="20">
        <v>43717</v>
      </c>
      <c r="E408" s="21">
        <v>10</v>
      </c>
      <c r="F408" s="21">
        <v>77</v>
      </c>
      <c r="G408" s="3">
        <v>252</v>
      </c>
      <c r="H408" s="3">
        <v>1470.4000000000005</v>
      </c>
      <c r="I408" s="9">
        <v>6</v>
      </c>
      <c r="J408" s="5">
        <v>1523.19</v>
      </c>
      <c r="K408" s="9">
        <v>6.23</v>
      </c>
      <c r="L408" s="1">
        <v>7.01</v>
      </c>
      <c r="M408" s="9">
        <v>13.24</v>
      </c>
      <c r="N408" s="9">
        <v>15</v>
      </c>
      <c r="O408" s="8">
        <v>13</v>
      </c>
      <c r="P408" s="8">
        <v>4.9400000000000004</v>
      </c>
      <c r="Q408" s="9">
        <v>136</v>
      </c>
      <c r="R408" s="9">
        <v>4.04</v>
      </c>
      <c r="S408" s="5">
        <v>0.30513595166163143</v>
      </c>
      <c r="Z408" s="37"/>
      <c r="AA408" s="37"/>
      <c r="AB408" s="37"/>
    </row>
    <row r="409" spans="1:1116" x14ac:dyDescent="0.25">
      <c r="A409" s="9">
        <v>9011</v>
      </c>
      <c r="B409" s="18" t="s">
        <v>30</v>
      </c>
      <c r="C409" s="9" t="s">
        <v>35</v>
      </c>
      <c r="D409" s="20">
        <v>43717</v>
      </c>
      <c r="E409" s="21">
        <v>10</v>
      </c>
      <c r="F409" s="21">
        <v>77</v>
      </c>
      <c r="G409" s="3">
        <v>252</v>
      </c>
      <c r="H409" s="3">
        <v>1470.4000000000005</v>
      </c>
      <c r="I409" s="9">
        <v>9</v>
      </c>
      <c r="J409" s="5">
        <v>1124.55</v>
      </c>
      <c r="K409" s="9">
        <v>5.21</v>
      </c>
      <c r="L409" s="1">
        <v>7.6700000000000008</v>
      </c>
      <c r="M409" s="9">
        <v>12.88</v>
      </c>
      <c r="N409" s="9">
        <v>12</v>
      </c>
      <c r="O409" s="8">
        <v>10</v>
      </c>
      <c r="P409" s="8">
        <v>5.35</v>
      </c>
      <c r="Q409" s="9">
        <v>110</v>
      </c>
      <c r="R409" s="9">
        <v>3.98</v>
      </c>
      <c r="S409" s="5">
        <v>0.30900621118012422</v>
      </c>
      <c r="U409"/>
      <c r="V409"/>
      <c r="Z409" s="37"/>
      <c r="AA409" s="37"/>
      <c r="AB409" s="37"/>
    </row>
    <row r="410" spans="1:1116" x14ac:dyDescent="0.25">
      <c r="U410" s="38"/>
      <c r="V410" s="38"/>
      <c r="Z410" s="37"/>
      <c r="AA410" s="37"/>
      <c r="AB410" s="37"/>
    </row>
    <row r="411" spans="1:1116" x14ac:dyDescent="0.25">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c r="JE411"/>
      <c r="JF411"/>
      <c r="JG411"/>
      <c r="JH411"/>
      <c r="JI411"/>
      <c r="JJ411"/>
      <c r="JK411"/>
      <c r="JL411"/>
      <c r="JM411"/>
      <c r="JN411"/>
      <c r="JO411"/>
      <c r="JP411"/>
      <c r="JQ411"/>
      <c r="JR411"/>
      <c r="JS411"/>
      <c r="JT411"/>
      <c r="JU411"/>
      <c r="JV411"/>
      <c r="JW411"/>
      <c r="JX411"/>
      <c r="JY411"/>
      <c r="JZ411"/>
      <c r="KA411"/>
      <c r="KB411"/>
      <c r="KC411"/>
      <c r="KD411"/>
      <c r="KE411"/>
      <c r="KF411"/>
      <c r="KG411"/>
      <c r="KH411"/>
      <c r="KI411"/>
      <c r="KJ411"/>
      <c r="KK411"/>
      <c r="KL411"/>
      <c r="KM411"/>
      <c r="KN411"/>
      <c r="KO411"/>
      <c r="KP411"/>
      <c r="KQ411"/>
      <c r="KR411"/>
      <c r="KS411"/>
      <c r="KT411"/>
      <c r="KU411"/>
      <c r="KV411"/>
      <c r="KW411"/>
      <c r="KX411"/>
      <c r="KY411"/>
      <c r="KZ411"/>
      <c r="LA411"/>
      <c r="LB411"/>
      <c r="LC411"/>
      <c r="LD411"/>
      <c r="LE411"/>
      <c r="LF411"/>
      <c r="LG411"/>
      <c r="LH411"/>
      <c r="LI411"/>
      <c r="LJ411"/>
      <c r="LK411"/>
      <c r="LL411"/>
      <c r="LM411"/>
      <c r="LN411"/>
      <c r="LO411"/>
      <c r="LP411"/>
      <c r="LQ411"/>
      <c r="LR411"/>
      <c r="LS411"/>
      <c r="LT411"/>
      <c r="LU411"/>
      <c r="LV411"/>
      <c r="LW411"/>
      <c r="LX411"/>
      <c r="LY411"/>
      <c r="LZ411"/>
      <c r="MA411"/>
      <c r="MB411"/>
      <c r="MC411"/>
      <c r="MD411"/>
      <c r="ME411"/>
      <c r="MF411"/>
      <c r="MG411"/>
      <c r="MH411"/>
      <c r="MI411"/>
      <c r="MJ411"/>
      <c r="MK411"/>
      <c r="ML411"/>
      <c r="MM411"/>
      <c r="MN411"/>
      <c r="MO411"/>
      <c r="MP411"/>
      <c r="MQ411"/>
      <c r="MR411"/>
      <c r="MS411"/>
      <c r="MT411"/>
      <c r="MU411"/>
      <c r="MV411"/>
      <c r="MW411"/>
      <c r="MX411"/>
      <c r="MY411"/>
      <c r="MZ411"/>
      <c r="NA411"/>
      <c r="NB411"/>
      <c r="NC411"/>
      <c r="ND411"/>
      <c r="NE411"/>
      <c r="NF411"/>
      <c r="NG411"/>
      <c r="NH411"/>
      <c r="NI411"/>
      <c r="NJ411"/>
      <c r="NK411"/>
      <c r="NL411"/>
      <c r="NM411"/>
      <c r="NN411"/>
      <c r="NO411"/>
      <c r="NP411"/>
      <c r="NQ411"/>
      <c r="NR411"/>
      <c r="NS411"/>
      <c r="NT411"/>
      <c r="NU411"/>
      <c r="NV411"/>
      <c r="NW411"/>
      <c r="NX411"/>
      <c r="NY411"/>
      <c r="NZ411"/>
      <c r="OA411"/>
      <c r="OB411"/>
      <c r="OC411"/>
      <c r="OD411"/>
      <c r="OE411"/>
      <c r="OF411"/>
      <c r="OG411"/>
      <c r="OH411"/>
      <c r="OI411"/>
      <c r="OJ411"/>
      <c r="OK411"/>
      <c r="OL411"/>
      <c r="OM411"/>
      <c r="ON411"/>
      <c r="OO411"/>
      <c r="OP411"/>
      <c r="OQ411"/>
      <c r="OR411"/>
      <c r="OS411"/>
      <c r="OT411"/>
      <c r="OU411"/>
      <c r="OV411"/>
      <c r="OW411"/>
      <c r="OX411"/>
      <c r="OY411"/>
      <c r="OZ411"/>
      <c r="PA411"/>
      <c r="PB411"/>
      <c r="PC411"/>
      <c r="PD411"/>
      <c r="PE411"/>
      <c r="PF411"/>
      <c r="PG411"/>
      <c r="PH411"/>
      <c r="PI411"/>
      <c r="PJ411"/>
      <c r="PK411"/>
      <c r="PL411"/>
      <c r="PM411"/>
      <c r="PN411"/>
      <c r="PO411"/>
      <c r="PP411"/>
      <c r="PQ411"/>
      <c r="PR411"/>
      <c r="PS411"/>
      <c r="PT411"/>
      <c r="PU411"/>
      <c r="PV411"/>
      <c r="PW411"/>
      <c r="PX411"/>
      <c r="PY411"/>
      <c r="PZ411"/>
      <c r="QA411"/>
      <c r="QB411"/>
      <c r="QC411"/>
      <c r="QD411"/>
      <c r="QE411"/>
      <c r="QF411"/>
      <c r="QG411"/>
      <c r="QH411"/>
      <c r="QI411"/>
      <c r="QJ411"/>
      <c r="QK411"/>
      <c r="QL411"/>
      <c r="QM411"/>
      <c r="QN411"/>
      <c r="QO411"/>
      <c r="QP411"/>
      <c r="QQ411"/>
      <c r="QR411"/>
      <c r="QS411"/>
      <c r="QT411"/>
      <c r="QU411"/>
      <c r="QV411"/>
      <c r="QW411"/>
      <c r="QX411"/>
      <c r="QY411"/>
      <c r="QZ411"/>
      <c r="RA411"/>
      <c r="RB411"/>
      <c r="RC411"/>
      <c r="RD411"/>
      <c r="RE411"/>
      <c r="RF411"/>
      <c r="RG411"/>
      <c r="RH411"/>
      <c r="RI411"/>
      <c r="RJ411"/>
      <c r="RK411"/>
      <c r="RL411"/>
      <c r="RM411"/>
      <c r="RN411"/>
      <c r="RO411"/>
      <c r="RP411"/>
      <c r="RQ411"/>
      <c r="RR411"/>
      <c r="RS411"/>
      <c r="RT411"/>
      <c r="RU411"/>
      <c r="RV411"/>
      <c r="RW411"/>
      <c r="RX411"/>
      <c r="RY411"/>
      <c r="RZ411"/>
      <c r="SA411"/>
      <c r="SB411"/>
      <c r="SC411"/>
      <c r="SD411"/>
      <c r="SE411"/>
      <c r="SF411"/>
      <c r="SG411"/>
      <c r="SH411"/>
      <c r="SI411"/>
      <c r="SJ411"/>
      <c r="SK411"/>
      <c r="SL411"/>
      <c r="SM411"/>
      <c r="SN411"/>
      <c r="SO411"/>
      <c r="SP411"/>
      <c r="SQ411"/>
      <c r="SR411"/>
      <c r="SS411"/>
      <c r="ST411"/>
      <c r="SU411"/>
      <c r="SV411"/>
      <c r="SW411"/>
      <c r="SX411"/>
      <c r="SY411"/>
      <c r="SZ411"/>
      <c r="TA411"/>
      <c r="TB411"/>
      <c r="TC411"/>
      <c r="TD411"/>
      <c r="TE411"/>
      <c r="TF411"/>
      <c r="TG411"/>
      <c r="TH411"/>
      <c r="TI411"/>
      <c r="TJ411"/>
      <c r="TK411"/>
      <c r="TL411"/>
      <c r="TM411"/>
      <c r="TN411"/>
      <c r="TO411"/>
      <c r="TP411"/>
      <c r="TQ411"/>
      <c r="TR411"/>
      <c r="TS411"/>
      <c r="TT411"/>
      <c r="TU411"/>
      <c r="TV411"/>
      <c r="TW411"/>
      <c r="TX411"/>
      <c r="TY411"/>
      <c r="TZ411"/>
      <c r="UA411"/>
      <c r="UB411"/>
      <c r="UC411"/>
      <c r="UD411"/>
      <c r="UE411"/>
      <c r="UF411"/>
      <c r="UG411"/>
      <c r="UH411"/>
      <c r="UI411"/>
      <c r="UJ411"/>
      <c r="UK411"/>
      <c r="UL411"/>
      <c r="UM411"/>
      <c r="UN411"/>
      <c r="UO411"/>
      <c r="UP411"/>
      <c r="UQ411"/>
      <c r="UR411"/>
      <c r="US411"/>
      <c r="UT411"/>
      <c r="UU411"/>
      <c r="UV411"/>
      <c r="UW411"/>
      <c r="UX411"/>
      <c r="UY411"/>
      <c r="UZ411"/>
      <c r="VA411"/>
      <c r="VB411"/>
      <c r="VC411"/>
      <c r="VD411"/>
      <c r="VE411"/>
      <c r="VF411"/>
      <c r="VG411"/>
      <c r="VH411"/>
      <c r="VI411"/>
      <c r="VJ411"/>
      <c r="VK411"/>
      <c r="VL411"/>
      <c r="VM411"/>
      <c r="VN411"/>
      <c r="VO411"/>
      <c r="VP411"/>
      <c r="VQ411"/>
      <c r="VR411"/>
      <c r="VS411"/>
      <c r="VT411"/>
      <c r="VU411"/>
      <c r="VV411"/>
      <c r="VW411"/>
      <c r="VX411"/>
      <c r="VY411"/>
      <c r="VZ411"/>
      <c r="WA411"/>
      <c r="WB411"/>
      <c r="WC411"/>
      <c r="WD411"/>
      <c r="WE411"/>
      <c r="WF411"/>
      <c r="WG411"/>
      <c r="WH411"/>
      <c r="WI411"/>
      <c r="WJ411"/>
      <c r="WK411"/>
      <c r="WL411"/>
      <c r="WM411"/>
      <c r="WN411"/>
      <c r="WO411"/>
      <c r="WP411"/>
      <c r="WQ411"/>
      <c r="WR411"/>
      <c r="WS411"/>
      <c r="WT411"/>
      <c r="WU411"/>
      <c r="WV411"/>
      <c r="WW411"/>
      <c r="WX411"/>
      <c r="WY411"/>
      <c r="WZ411"/>
      <c r="XA411"/>
      <c r="XB411"/>
      <c r="XC411"/>
      <c r="XD411"/>
      <c r="XE411"/>
      <c r="XF411"/>
      <c r="XG411"/>
      <c r="XH411"/>
      <c r="XI411"/>
      <c r="XJ411"/>
      <c r="XK411"/>
      <c r="XL411"/>
      <c r="XM411"/>
      <c r="XN411"/>
      <c r="XO411"/>
      <c r="XP411"/>
      <c r="XQ411"/>
      <c r="XR411"/>
      <c r="XS411"/>
      <c r="XT411"/>
      <c r="XU411"/>
      <c r="XV411"/>
      <c r="XW411"/>
      <c r="XX411"/>
      <c r="XY411"/>
      <c r="XZ411"/>
      <c r="YA411"/>
      <c r="YB411"/>
      <c r="YC411"/>
      <c r="YD411"/>
      <c r="YE411"/>
      <c r="YF411"/>
      <c r="YG411"/>
      <c r="YH411"/>
      <c r="YI411"/>
      <c r="YJ411"/>
      <c r="YK411"/>
      <c r="YL411"/>
      <c r="YM411"/>
      <c r="YN411"/>
      <c r="YO411"/>
      <c r="YP411"/>
      <c r="YQ411"/>
      <c r="YR411"/>
      <c r="YS411"/>
      <c r="YT411"/>
      <c r="YU411"/>
      <c r="YV411"/>
      <c r="YW411"/>
      <c r="YX411"/>
      <c r="YY411"/>
      <c r="YZ411"/>
      <c r="ZA411"/>
      <c r="ZB411"/>
      <c r="ZC411"/>
      <c r="ZD411"/>
      <c r="ZE411"/>
      <c r="ZF411"/>
      <c r="ZG411"/>
      <c r="ZH411"/>
      <c r="ZI411"/>
      <c r="ZJ411"/>
      <c r="ZK411"/>
      <c r="ZL411"/>
      <c r="ZM411"/>
      <c r="ZN411"/>
      <c r="ZO411"/>
      <c r="ZP411"/>
      <c r="ZQ411"/>
      <c r="ZR411"/>
      <c r="ZS411"/>
      <c r="ZT411"/>
      <c r="ZU411"/>
      <c r="ZV411"/>
      <c r="ZW411"/>
      <c r="ZX411"/>
      <c r="ZY411"/>
      <c r="ZZ411"/>
      <c r="AAA411"/>
      <c r="AAB411"/>
      <c r="AAC411"/>
      <c r="AAD411"/>
      <c r="AAE411"/>
      <c r="AAF411"/>
      <c r="AAG411"/>
      <c r="AAH411"/>
      <c r="AAI411"/>
      <c r="AAJ411"/>
      <c r="AAK411"/>
      <c r="AAL411"/>
      <c r="AAM411"/>
      <c r="AAN411"/>
      <c r="AAO411"/>
      <c r="AAP411"/>
      <c r="AAQ411"/>
      <c r="AAR411"/>
      <c r="AAS411"/>
      <c r="AAT411"/>
      <c r="AAU411"/>
      <c r="AAV411"/>
      <c r="AAW411"/>
      <c r="AAX411"/>
      <c r="AAY411"/>
      <c r="AAZ411"/>
      <c r="ABA411"/>
      <c r="ABB411"/>
      <c r="ABC411"/>
      <c r="ABD411"/>
      <c r="ABE411"/>
      <c r="ABF411"/>
      <c r="ABG411"/>
      <c r="ABH411"/>
      <c r="ABI411"/>
      <c r="ABJ411"/>
      <c r="ABK411"/>
      <c r="ABL411"/>
      <c r="ABM411"/>
      <c r="ABN411"/>
      <c r="ABO411"/>
      <c r="ABP411"/>
      <c r="ABQ411"/>
      <c r="ABR411"/>
      <c r="ABS411"/>
      <c r="ABT411"/>
      <c r="ABU411"/>
      <c r="ABV411"/>
      <c r="ABW411"/>
      <c r="ABX411"/>
      <c r="ABY411"/>
      <c r="ABZ411"/>
      <c r="ACA411"/>
      <c r="ACB411"/>
      <c r="ACC411"/>
      <c r="ACD411"/>
      <c r="ACE411"/>
      <c r="ACF411"/>
      <c r="ACG411"/>
      <c r="ACH411"/>
      <c r="ACI411"/>
      <c r="ACJ411"/>
      <c r="ACK411"/>
      <c r="ACL411"/>
      <c r="ACM411"/>
      <c r="ACN411"/>
      <c r="ACO411"/>
      <c r="ACP411"/>
      <c r="ACQ411"/>
      <c r="ACR411"/>
      <c r="ACS411"/>
      <c r="ACT411"/>
      <c r="ACU411"/>
      <c r="ACV411"/>
      <c r="ACW411"/>
      <c r="ACX411"/>
      <c r="ACY411"/>
      <c r="ACZ411"/>
      <c r="ADA411"/>
      <c r="ADB411"/>
      <c r="ADC411"/>
      <c r="ADD411"/>
      <c r="ADE411"/>
      <c r="ADF411"/>
      <c r="ADG411"/>
      <c r="ADH411"/>
      <c r="ADI411"/>
      <c r="ADJ411"/>
      <c r="ADK411"/>
      <c r="ADL411"/>
      <c r="ADM411"/>
      <c r="ADN411"/>
      <c r="ADO411"/>
      <c r="ADP411"/>
      <c r="ADQ411"/>
      <c r="ADR411"/>
      <c r="ADS411"/>
      <c r="ADT411"/>
      <c r="ADU411"/>
      <c r="ADV411"/>
      <c r="ADW411"/>
      <c r="ADX411"/>
      <c r="ADY411"/>
      <c r="ADZ411"/>
      <c r="AEA411"/>
      <c r="AEB411"/>
      <c r="AEC411"/>
      <c r="AED411"/>
      <c r="AEE411"/>
      <c r="AEF411"/>
      <c r="AEG411"/>
      <c r="AEH411"/>
      <c r="AEI411"/>
      <c r="AEJ411"/>
      <c r="AEK411"/>
      <c r="AEL411"/>
      <c r="AEM411"/>
      <c r="AEN411"/>
      <c r="AEO411"/>
      <c r="AEP411"/>
      <c r="AEQ411"/>
      <c r="AER411"/>
      <c r="AES411"/>
      <c r="AET411"/>
      <c r="AEU411"/>
      <c r="AEV411"/>
      <c r="AEW411"/>
      <c r="AEX411"/>
      <c r="AEY411"/>
      <c r="AEZ411"/>
      <c r="AFA411"/>
      <c r="AFB411"/>
      <c r="AFC411"/>
      <c r="AFD411"/>
      <c r="AFE411"/>
      <c r="AFF411"/>
      <c r="AFG411"/>
      <c r="AFH411"/>
      <c r="AFI411"/>
      <c r="AFJ411"/>
      <c r="AFK411"/>
      <c r="AFL411"/>
      <c r="AFM411"/>
      <c r="AFN411"/>
      <c r="AFO411"/>
      <c r="AFP411"/>
      <c r="AFQ411"/>
      <c r="AFR411"/>
      <c r="AFS411"/>
      <c r="AFT411"/>
      <c r="AFU411"/>
      <c r="AFV411"/>
      <c r="AFW411"/>
      <c r="AFX411"/>
      <c r="AFY411"/>
      <c r="AFZ411"/>
      <c r="AGA411"/>
      <c r="AGB411"/>
      <c r="AGC411"/>
      <c r="AGD411"/>
      <c r="AGE411"/>
      <c r="AGF411"/>
      <c r="AGG411"/>
      <c r="AGH411"/>
      <c r="AGI411"/>
      <c r="AGJ411"/>
      <c r="AGK411"/>
      <c r="AGL411"/>
      <c r="AGM411"/>
      <c r="AGN411"/>
      <c r="AGO411"/>
      <c r="AGP411"/>
      <c r="AGQ411"/>
      <c r="AGR411"/>
      <c r="AGS411"/>
      <c r="AGT411"/>
      <c r="AGU411"/>
      <c r="AGV411"/>
      <c r="AGW411"/>
      <c r="AGX411"/>
      <c r="AGY411"/>
      <c r="AGZ411"/>
      <c r="AHA411"/>
      <c r="AHB411"/>
      <c r="AHC411"/>
      <c r="AHD411"/>
      <c r="AHE411"/>
      <c r="AHF411"/>
      <c r="AHG411"/>
      <c r="AHH411"/>
      <c r="AHI411"/>
      <c r="AHJ411"/>
      <c r="AHK411"/>
      <c r="AHL411"/>
      <c r="AHM411"/>
      <c r="AHN411"/>
      <c r="AHO411"/>
      <c r="AHP411"/>
      <c r="AHQ411"/>
      <c r="AHR411"/>
      <c r="AHS411"/>
      <c r="AHT411"/>
      <c r="AHU411"/>
      <c r="AHV411"/>
      <c r="AHW411"/>
      <c r="AHX411"/>
      <c r="AHY411"/>
      <c r="AHZ411"/>
      <c r="AIA411"/>
      <c r="AIB411"/>
      <c r="AIC411"/>
      <c r="AID411"/>
      <c r="AIE411"/>
      <c r="AIF411"/>
      <c r="AIG411"/>
      <c r="AIH411"/>
      <c r="AII411"/>
      <c r="AIJ411"/>
      <c r="AIK411"/>
      <c r="AIL411"/>
      <c r="AIM411"/>
      <c r="AIN411"/>
      <c r="AIO411"/>
      <c r="AIP411"/>
      <c r="AIQ411"/>
      <c r="AIR411"/>
      <c r="AIS411"/>
      <c r="AIT411"/>
      <c r="AIU411"/>
      <c r="AIV411"/>
      <c r="AIW411"/>
      <c r="AIX411"/>
      <c r="AIY411"/>
      <c r="AIZ411"/>
      <c r="AJA411"/>
      <c r="AJB411"/>
      <c r="AJC411"/>
      <c r="AJD411"/>
      <c r="AJE411"/>
      <c r="AJF411"/>
      <c r="AJG411"/>
      <c r="AJH411"/>
      <c r="AJI411"/>
      <c r="AJJ411"/>
      <c r="AJK411"/>
      <c r="AJL411"/>
      <c r="AJM411"/>
      <c r="AJN411"/>
      <c r="AJO411"/>
      <c r="AJP411"/>
      <c r="AJQ411"/>
      <c r="AJR411"/>
      <c r="AJS411"/>
      <c r="AJT411"/>
      <c r="AJU411"/>
      <c r="AJV411"/>
      <c r="AJW411"/>
      <c r="AJX411"/>
      <c r="AJY411"/>
      <c r="AJZ411"/>
      <c r="AKA411"/>
      <c r="AKB411"/>
      <c r="AKC411"/>
      <c r="AKD411"/>
      <c r="AKE411"/>
      <c r="AKF411"/>
      <c r="AKG411"/>
      <c r="AKH411"/>
      <c r="AKI411"/>
      <c r="AKJ411"/>
      <c r="AKK411"/>
      <c r="AKL411"/>
      <c r="AKM411"/>
      <c r="AKN411"/>
      <c r="AKO411"/>
      <c r="AKP411"/>
      <c r="AKQ411"/>
      <c r="AKR411"/>
      <c r="AKS411"/>
      <c r="AKT411"/>
      <c r="AKU411"/>
      <c r="AKV411"/>
      <c r="AKW411"/>
      <c r="AKX411"/>
      <c r="AKY411"/>
      <c r="AKZ411"/>
      <c r="ALA411"/>
      <c r="ALB411"/>
      <c r="ALC411"/>
      <c r="ALD411"/>
      <c r="ALE411"/>
      <c r="ALF411"/>
      <c r="ALG411"/>
      <c r="ALH411"/>
      <c r="ALI411"/>
      <c r="ALJ411"/>
      <c r="ALK411"/>
      <c r="ALL411"/>
      <c r="ALM411"/>
      <c r="ALN411"/>
      <c r="ALO411"/>
      <c r="ALP411"/>
      <c r="ALQ411"/>
      <c r="ALR411"/>
      <c r="ALS411"/>
      <c r="ALT411"/>
      <c r="ALU411"/>
      <c r="ALV411"/>
      <c r="ALW411"/>
      <c r="ALX411"/>
      <c r="ALY411"/>
      <c r="ALZ411"/>
      <c r="AMA411"/>
      <c r="AMB411"/>
      <c r="AMC411"/>
      <c r="AMD411"/>
      <c r="AME411"/>
      <c r="AMF411"/>
      <c r="AMG411"/>
      <c r="AMH411"/>
      <c r="AMI411"/>
      <c r="AMJ411"/>
      <c r="AMK411"/>
      <c r="AML411"/>
      <c r="AMM411"/>
      <c r="AMN411"/>
      <c r="AMO411"/>
      <c r="AMP411"/>
      <c r="AMQ411"/>
      <c r="AMR411"/>
      <c r="AMS411"/>
      <c r="AMT411"/>
      <c r="AMU411"/>
      <c r="AMV411"/>
      <c r="AMW411"/>
      <c r="AMX411"/>
      <c r="AMY411"/>
      <c r="AMZ411"/>
      <c r="ANA411"/>
      <c r="ANB411"/>
      <c r="ANC411"/>
      <c r="AND411"/>
      <c r="ANE411"/>
      <c r="ANF411"/>
      <c r="ANG411"/>
      <c r="ANH411"/>
      <c r="ANI411"/>
      <c r="ANJ411"/>
      <c r="ANK411"/>
      <c r="ANL411"/>
      <c r="ANM411"/>
      <c r="ANN411"/>
      <c r="ANO411"/>
      <c r="ANP411"/>
      <c r="ANQ411"/>
      <c r="ANR411"/>
      <c r="ANS411"/>
      <c r="ANT411"/>
      <c r="ANU411"/>
      <c r="ANV411"/>
      <c r="ANW411"/>
      <c r="ANX411"/>
      <c r="ANY411"/>
      <c r="ANZ411"/>
      <c r="AOA411"/>
      <c r="AOB411"/>
      <c r="AOC411"/>
      <c r="AOD411"/>
      <c r="AOE411"/>
      <c r="AOF411"/>
      <c r="AOG411"/>
      <c r="AOH411"/>
      <c r="AOI411"/>
      <c r="AOJ411"/>
      <c r="AOK411"/>
      <c r="AOL411"/>
      <c r="AOM411"/>
      <c r="AON411"/>
      <c r="AOO411"/>
      <c r="AOP411"/>
      <c r="AOQ411"/>
      <c r="AOR411"/>
      <c r="AOS411"/>
      <c r="AOT411"/>
      <c r="AOU411"/>
      <c r="AOV411"/>
      <c r="AOW411"/>
      <c r="AOX411"/>
      <c r="AOY411"/>
      <c r="AOZ411"/>
      <c r="APA411"/>
      <c r="APB411"/>
      <c r="APC411"/>
      <c r="APD411"/>
      <c r="APE411"/>
      <c r="APF411"/>
      <c r="APG411"/>
      <c r="APH411"/>
      <c r="API411"/>
      <c r="APJ411"/>
      <c r="APK411"/>
      <c r="APL411"/>
      <c r="APM411"/>
      <c r="APN411"/>
      <c r="APO411"/>
      <c r="APP411"/>
      <c r="APQ411"/>
      <c r="APR411"/>
      <c r="APS411"/>
      <c r="APT411"/>
      <c r="APU411"/>
      <c r="APV411"/>
      <c r="APW411"/>
      <c r="APX411"/>
    </row>
    <row r="412" spans="1:1116" x14ac:dyDescent="0.25">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c r="JE412"/>
      <c r="JF412"/>
      <c r="JG412"/>
      <c r="JH412"/>
      <c r="JI412"/>
      <c r="JJ412"/>
      <c r="JK412"/>
      <c r="JL412"/>
      <c r="JM412"/>
      <c r="JN412"/>
      <c r="JO412"/>
      <c r="JP412"/>
      <c r="JQ412"/>
      <c r="JR412"/>
      <c r="JS412"/>
      <c r="JT412"/>
      <c r="JU412"/>
      <c r="JV412"/>
      <c r="JW412"/>
      <c r="JX412"/>
      <c r="JY412"/>
      <c r="JZ412"/>
      <c r="KA412"/>
      <c r="KB412"/>
      <c r="KC412"/>
      <c r="KD412"/>
      <c r="KE412"/>
      <c r="KF412"/>
      <c r="KG412"/>
      <c r="KH412"/>
      <c r="KI412"/>
      <c r="KJ412"/>
      <c r="KK412"/>
      <c r="KL412"/>
      <c r="KM412"/>
      <c r="KN412"/>
      <c r="KO412"/>
      <c r="KP412"/>
      <c r="KQ412"/>
      <c r="KR412"/>
      <c r="KS412"/>
      <c r="KT412"/>
      <c r="KU412"/>
      <c r="KV412"/>
      <c r="KW412"/>
      <c r="KX412"/>
      <c r="KY412"/>
      <c r="KZ412"/>
      <c r="LA412"/>
      <c r="LB412"/>
      <c r="LC412"/>
      <c r="LD412"/>
      <c r="LE412"/>
      <c r="LF412"/>
      <c r="LG412"/>
      <c r="LH412"/>
      <c r="LI412"/>
      <c r="LJ412"/>
      <c r="LK412"/>
      <c r="LL412"/>
      <c r="LM412"/>
      <c r="LN412"/>
      <c r="LO412"/>
      <c r="LP412"/>
      <c r="LQ412"/>
      <c r="LR412"/>
      <c r="LS412"/>
      <c r="LT412"/>
      <c r="LU412"/>
      <c r="LV412"/>
      <c r="LW412"/>
      <c r="LX412"/>
      <c r="LY412"/>
      <c r="LZ412"/>
      <c r="MA412"/>
      <c r="MB412"/>
      <c r="MC412"/>
      <c r="MD412"/>
      <c r="ME412"/>
      <c r="MF412"/>
      <c r="MG412"/>
      <c r="MH412"/>
      <c r="MI412"/>
      <c r="MJ412"/>
      <c r="MK412"/>
      <c r="ML412"/>
      <c r="MM412"/>
      <c r="MN412"/>
      <c r="MO412"/>
      <c r="MP412"/>
      <c r="MQ412"/>
      <c r="MR412"/>
      <c r="MS412"/>
      <c r="MT412"/>
      <c r="MU412"/>
      <c r="MV412"/>
      <c r="MW412"/>
      <c r="MX412"/>
      <c r="MY412"/>
      <c r="MZ412"/>
      <c r="NA412"/>
      <c r="NB412"/>
      <c r="NC412"/>
      <c r="ND412"/>
      <c r="NE412"/>
      <c r="NF412"/>
      <c r="NG412"/>
      <c r="NH412"/>
      <c r="NI412"/>
      <c r="NJ412"/>
      <c r="NK412"/>
      <c r="NL412"/>
      <c r="NM412"/>
      <c r="NN412"/>
      <c r="NO412"/>
      <c r="NP412"/>
      <c r="NQ412"/>
      <c r="NR412"/>
      <c r="NS412"/>
      <c r="NT412"/>
      <c r="NU412"/>
      <c r="NV412"/>
      <c r="NW412"/>
      <c r="NX412"/>
      <c r="NY412"/>
      <c r="NZ412"/>
      <c r="OA412"/>
      <c r="OB412"/>
      <c r="OC412"/>
      <c r="OD412"/>
      <c r="OE412"/>
      <c r="OF412"/>
      <c r="OG412"/>
      <c r="OH412"/>
      <c r="OI412"/>
      <c r="OJ412"/>
      <c r="OK412"/>
      <c r="OL412"/>
      <c r="OM412"/>
      <c r="ON412"/>
      <c r="OO412"/>
      <c r="OP412"/>
      <c r="OQ412"/>
      <c r="OR412"/>
      <c r="OS412"/>
      <c r="OT412"/>
      <c r="OU412"/>
      <c r="OV412"/>
      <c r="OW412"/>
      <c r="OX412"/>
      <c r="OY412"/>
      <c r="OZ412"/>
      <c r="PA412"/>
      <c r="PB412"/>
      <c r="PC412"/>
      <c r="PD412"/>
      <c r="PE412"/>
      <c r="PF412"/>
      <c r="PG412"/>
      <c r="PH412"/>
      <c r="PI412"/>
      <c r="PJ412"/>
      <c r="PK412"/>
      <c r="PL412"/>
      <c r="PM412"/>
      <c r="PN412"/>
      <c r="PO412"/>
      <c r="PP412"/>
      <c r="PQ412"/>
      <c r="PR412"/>
      <c r="PS412"/>
      <c r="PT412"/>
      <c r="PU412"/>
      <c r="PV412"/>
      <c r="PW412"/>
      <c r="PX412"/>
      <c r="PY412"/>
      <c r="PZ412"/>
      <c r="QA412"/>
      <c r="QB412"/>
      <c r="QC412"/>
      <c r="QD412"/>
      <c r="QE412"/>
      <c r="QF412"/>
      <c r="QG412"/>
      <c r="QH412"/>
      <c r="QI412"/>
      <c r="QJ412"/>
      <c r="QK412"/>
      <c r="QL412"/>
      <c r="QM412"/>
      <c r="QN412"/>
      <c r="QO412"/>
      <c r="QP412"/>
      <c r="QQ412"/>
      <c r="QR412"/>
      <c r="QS412"/>
      <c r="QT412"/>
      <c r="QU412"/>
      <c r="QV412"/>
      <c r="QW412"/>
      <c r="QX412"/>
      <c r="QY412"/>
      <c r="QZ412"/>
      <c r="RA412"/>
      <c r="RB412"/>
      <c r="RC412"/>
      <c r="RD412"/>
      <c r="RE412"/>
      <c r="RF412"/>
      <c r="RG412"/>
      <c r="RH412"/>
      <c r="RI412"/>
      <c r="RJ412"/>
      <c r="RK412"/>
      <c r="RL412"/>
      <c r="RM412"/>
      <c r="RN412"/>
      <c r="RO412"/>
      <c r="RP412"/>
      <c r="RQ412"/>
      <c r="RR412"/>
      <c r="RS412"/>
      <c r="RT412"/>
      <c r="RU412"/>
      <c r="RV412"/>
      <c r="RW412"/>
      <c r="RX412"/>
      <c r="RY412"/>
      <c r="RZ412"/>
      <c r="SA412"/>
      <c r="SB412"/>
      <c r="SC412"/>
      <c r="SD412"/>
      <c r="SE412"/>
      <c r="SF412"/>
      <c r="SG412"/>
      <c r="SH412"/>
      <c r="SI412"/>
      <c r="SJ412"/>
      <c r="SK412"/>
      <c r="SL412"/>
      <c r="SM412"/>
      <c r="SN412"/>
      <c r="SO412"/>
      <c r="SP412"/>
      <c r="SQ412"/>
      <c r="SR412"/>
      <c r="SS412"/>
      <c r="ST412"/>
      <c r="SU412"/>
      <c r="SV412"/>
      <c r="SW412"/>
      <c r="SX412"/>
      <c r="SY412"/>
      <c r="SZ412"/>
      <c r="TA412"/>
      <c r="TB412"/>
      <c r="TC412"/>
      <c r="TD412"/>
      <c r="TE412"/>
      <c r="TF412"/>
      <c r="TG412"/>
      <c r="TH412"/>
      <c r="TI412"/>
      <c r="TJ412"/>
      <c r="TK412"/>
      <c r="TL412"/>
      <c r="TM412"/>
      <c r="TN412"/>
      <c r="TO412"/>
      <c r="TP412"/>
      <c r="TQ412"/>
      <c r="TR412"/>
      <c r="TS412"/>
      <c r="TT412"/>
      <c r="TU412"/>
      <c r="TV412"/>
      <c r="TW412"/>
      <c r="TX412"/>
      <c r="TY412"/>
      <c r="TZ412"/>
      <c r="UA412"/>
      <c r="UB412"/>
      <c r="UC412"/>
      <c r="UD412"/>
      <c r="UE412"/>
      <c r="UF412"/>
      <c r="UG412"/>
      <c r="UH412"/>
      <c r="UI412"/>
      <c r="UJ412"/>
      <c r="UK412"/>
      <c r="UL412"/>
      <c r="UM412"/>
      <c r="UN412"/>
      <c r="UO412"/>
      <c r="UP412"/>
      <c r="UQ412"/>
      <c r="UR412"/>
      <c r="US412"/>
      <c r="UT412"/>
      <c r="UU412"/>
      <c r="UV412"/>
      <c r="UW412"/>
      <c r="UX412"/>
      <c r="UY412"/>
      <c r="UZ412"/>
      <c r="VA412"/>
      <c r="VB412"/>
      <c r="VC412"/>
      <c r="VD412"/>
      <c r="VE412"/>
      <c r="VF412"/>
      <c r="VG412"/>
      <c r="VH412"/>
      <c r="VI412"/>
      <c r="VJ412"/>
      <c r="VK412"/>
      <c r="VL412"/>
      <c r="VM412"/>
      <c r="VN412"/>
      <c r="VO412"/>
      <c r="VP412"/>
      <c r="VQ412"/>
      <c r="VR412"/>
      <c r="VS412"/>
      <c r="VT412"/>
      <c r="VU412"/>
      <c r="VV412"/>
      <c r="VW412"/>
      <c r="VX412"/>
      <c r="VY412"/>
      <c r="VZ412"/>
      <c r="WA412"/>
      <c r="WB412"/>
      <c r="WC412"/>
      <c r="WD412"/>
      <c r="WE412"/>
      <c r="WF412"/>
      <c r="WG412"/>
      <c r="WH412"/>
      <c r="WI412"/>
      <c r="WJ412"/>
      <c r="WK412"/>
      <c r="WL412"/>
      <c r="WM412"/>
      <c r="WN412"/>
      <c r="WO412"/>
      <c r="WP412"/>
      <c r="WQ412"/>
      <c r="WR412"/>
      <c r="WS412"/>
      <c r="WT412"/>
      <c r="WU412"/>
      <c r="WV412"/>
      <c r="WW412"/>
      <c r="WX412"/>
      <c r="WY412"/>
      <c r="WZ412"/>
      <c r="XA412"/>
      <c r="XB412"/>
      <c r="XC412"/>
      <c r="XD412"/>
      <c r="XE412"/>
      <c r="XF412"/>
      <c r="XG412"/>
      <c r="XH412"/>
      <c r="XI412"/>
      <c r="XJ412"/>
      <c r="XK412"/>
      <c r="XL412"/>
      <c r="XM412"/>
      <c r="XN412"/>
      <c r="XO412"/>
      <c r="XP412"/>
      <c r="XQ412"/>
      <c r="XR412"/>
      <c r="XS412"/>
      <c r="XT412"/>
      <c r="XU412"/>
      <c r="XV412"/>
      <c r="XW412"/>
      <c r="XX412"/>
      <c r="XY412"/>
      <c r="XZ412"/>
      <c r="YA412"/>
      <c r="YB412"/>
      <c r="YC412"/>
      <c r="YD412"/>
      <c r="YE412"/>
      <c r="YF412"/>
      <c r="YG412"/>
      <c r="YH412"/>
      <c r="YI412"/>
      <c r="YJ412"/>
      <c r="YK412"/>
      <c r="YL412"/>
      <c r="YM412"/>
      <c r="YN412"/>
      <c r="YO412"/>
      <c r="YP412"/>
      <c r="YQ412"/>
      <c r="YR412"/>
      <c r="YS412"/>
      <c r="YT412"/>
      <c r="YU412"/>
      <c r="YV412"/>
      <c r="YW412"/>
      <c r="YX412"/>
      <c r="YY412"/>
      <c r="YZ412"/>
      <c r="ZA412"/>
      <c r="ZB412"/>
      <c r="ZC412"/>
      <c r="ZD412"/>
      <c r="ZE412"/>
      <c r="ZF412"/>
      <c r="ZG412"/>
      <c r="ZH412"/>
      <c r="ZI412"/>
      <c r="ZJ412"/>
      <c r="ZK412"/>
      <c r="ZL412"/>
      <c r="ZM412"/>
      <c r="ZN412"/>
      <c r="ZO412"/>
      <c r="ZP412"/>
      <c r="ZQ412"/>
      <c r="ZR412"/>
      <c r="ZS412"/>
      <c r="ZT412"/>
      <c r="ZU412"/>
      <c r="ZV412"/>
      <c r="ZW412"/>
      <c r="ZX412"/>
      <c r="ZY412"/>
      <c r="ZZ412"/>
      <c r="AAA412"/>
      <c r="AAB412"/>
      <c r="AAC412"/>
      <c r="AAD412"/>
      <c r="AAE412"/>
      <c r="AAF412"/>
      <c r="AAG412"/>
      <c r="AAH412"/>
      <c r="AAI412"/>
      <c r="AAJ412"/>
      <c r="AAK412"/>
      <c r="AAL412"/>
      <c r="AAM412"/>
      <c r="AAN412"/>
      <c r="AAO412"/>
      <c r="AAP412"/>
      <c r="AAQ412"/>
      <c r="AAR412"/>
      <c r="AAS412"/>
      <c r="AAT412"/>
      <c r="AAU412"/>
      <c r="AAV412"/>
      <c r="AAW412"/>
      <c r="AAX412"/>
      <c r="AAY412"/>
      <c r="AAZ412"/>
      <c r="ABA412"/>
      <c r="ABB412"/>
      <c r="ABC412"/>
      <c r="ABD412"/>
      <c r="ABE412"/>
      <c r="ABF412"/>
      <c r="ABG412"/>
      <c r="ABH412"/>
      <c r="ABI412"/>
      <c r="ABJ412"/>
      <c r="ABK412"/>
      <c r="ABL412"/>
      <c r="ABM412"/>
      <c r="ABN412"/>
      <c r="ABO412"/>
      <c r="ABP412"/>
      <c r="ABQ412"/>
      <c r="ABR412"/>
      <c r="ABS412"/>
      <c r="ABT412"/>
      <c r="ABU412"/>
      <c r="ABV412"/>
      <c r="ABW412"/>
      <c r="ABX412"/>
      <c r="ABY412"/>
      <c r="ABZ412"/>
      <c r="ACA412"/>
      <c r="ACB412"/>
      <c r="ACC412"/>
      <c r="ACD412"/>
      <c r="ACE412"/>
      <c r="ACF412"/>
      <c r="ACG412"/>
      <c r="ACH412"/>
      <c r="ACI412"/>
      <c r="ACJ412"/>
      <c r="ACK412"/>
      <c r="ACL412"/>
      <c r="ACM412"/>
      <c r="ACN412"/>
      <c r="ACO412"/>
      <c r="ACP412"/>
      <c r="ACQ412"/>
      <c r="ACR412"/>
      <c r="ACS412"/>
      <c r="ACT412"/>
      <c r="ACU412"/>
      <c r="ACV412"/>
      <c r="ACW412"/>
      <c r="ACX412"/>
      <c r="ACY412"/>
      <c r="ACZ412"/>
      <c r="ADA412"/>
      <c r="ADB412"/>
      <c r="ADC412"/>
      <c r="ADD412"/>
      <c r="ADE412"/>
      <c r="ADF412"/>
      <c r="ADG412"/>
      <c r="ADH412"/>
      <c r="ADI412"/>
      <c r="ADJ412"/>
      <c r="ADK412"/>
      <c r="ADL412"/>
      <c r="ADM412"/>
      <c r="ADN412"/>
      <c r="ADO412"/>
      <c r="ADP412"/>
      <c r="ADQ412"/>
      <c r="ADR412"/>
      <c r="ADS412"/>
      <c r="ADT412"/>
      <c r="ADU412"/>
      <c r="ADV412"/>
      <c r="ADW412"/>
      <c r="ADX412"/>
      <c r="ADY412"/>
      <c r="ADZ412"/>
      <c r="AEA412"/>
      <c r="AEB412"/>
      <c r="AEC412"/>
      <c r="AED412"/>
      <c r="AEE412"/>
      <c r="AEF412"/>
      <c r="AEG412"/>
      <c r="AEH412"/>
      <c r="AEI412"/>
      <c r="AEJ412"/>
      <c r="AEK412"/>
      <c r="AEL412"/>
      <c r="AEM412"/>
      <c r="AEN412"/>
      <c r="AEO412"/>
      <c r="AEP412"/>
      <c r="AEQ412"/>
      <c r="AER412"/>
      <c r="AES412"/>
      <c r="AET412"/>
      <c r="AEU412"/>
      <c r="AEV412"/>
      <c r="AEW412"/>
      <c r="AEX412"/>
      <c r="AEY412"/>
      <c r="AEZ412"/>
      <c r="AFA412"/>
      <c r="AFB412"/>
      <c r="AFC412"/>
      <c r="AFD412"/>
      <c r="AFE412"/>
      <c r="AFF412"/>
      <c r="AFG412"/>
      <c r="AFH412"/>
      <c r="AFI412"/>
      <c r="AFJ412"/>
      <c r="AFK412"/>
      <c r="AFL412"/>
      <c r="AFM412"/>
      <c r="AFN412"/>
      <c r="AFO412"/>
      <c r="AFP412"/>
      <c r="AFQ412"/>
      <c r="AFR412"/>
      <c r="AFS412"/>
      <c r="AFT412"/>
      <c r="AFU412"/>
      <c r="AFV412"/>
      <c r="AFW412"/>
      <c r="AFX412"/>
      <c r="AFY412"/>
      <c r="AFZ412"/>
      <c r="AGA412"/>
      <c r="AGB412"/>
      <c r="AGC412"/>
      <c r="AGD412"/>
      <c r="AGE412"/>
      <c r="AGF412"/>
      <c r="AGG412"/>
      <c r="AGH412"/>
      <c r="AGI412"/>
      <c r="AGJ412"/>
      <c r="AGK412"/>
      <c r="AGL412"/>
      <c r="AGM412"/>
      <c r="AGN412"/>
      <c r="AGO412"/>
      <c r="AGP412"/>
      <c r="AGQ412"/>
      <c r="AGR412"/>
      <c r="AGS412"/>
      <c r="AGT412"/>
      <c r="AGU412"/>
      <c r="AGV412"/>
      <c r="AGW412"/>
      <c r="AGX412"/>
      <c r="AGY412"/>
      <c r="AGZ412"/>
      <c r="AHA412"/>
      <c r="AHB412"/>
      <c r="AHC412"/>
      <c r="AHD412"/>
      <c r="AHE412"/>
      <c r="AHF412"/>
      <c r="AHG412"/>
      <c r="AHH412"/>
      <c r="AHI412"/>
      <c r="AHJ412"/>
      <c r="AHK412"/>
      <c r="AHL412"/>
      <c r="AHM412"/>
      <c r="AHN412"/>
      <c r="AHO412"/>
      <c r="AHP412"/>
      <c r="AHQ412"/>
      <c r="AHR412"/>
      <c r="AHS412"/>
      <c r="AHT412"/>
      <c r="AHU412"/>
      <c r="AHV412"/>
      <c r="AHW412"/>
      <c r="AHX412"/>
      <c r="AHY412"/>
      <c r="AHZ412"/>
      <c r="AIA412"/>
      <c r="AIB412"/>
      <c r="AIC412"/>
      <c r="AID412"/>
      <c r="AIE412"/>
      <c r="AIF412"/>
      <c r="AIG412"/>
      <c r="AIH412"/>
      <c r="AII412"/>
      <c r="AIJ412"/>
      <c r="AIK412"/>
      <c r="AIL412"/>
      <c r="AIM412"/>
      <c r="AIN412"/>
      <c r="AIO412"/>
      <c r="AIP412"/>
      <c r="AIQ412"/>
      <c r="AIR412"/>
      <c r="AIS412"/>
      <c r="AIT412"/>
      <c r="AIU412"/>
      <c r="AIV412"/>
      <c r="AIW412"/>
      <c r="AIX412"/>
      <c r="AIY412"/>
      <c r="AIZ412"/>
      <c r="AJA412"/>
      <c r="AJB412"/>
      <c r="AJC412"/>
      <c r="AJD412"/>
      <c r="AJE412"/>
      <c r="AJF412"/>
      <c r="AJG412"/>
      <c r="AJH412"/>
      <c r="AJI412"/>
      <c r="AJJ412"/>
      <c r="AJK412"/>
      <c r="AJL412"/>
      <c r="AJM412"/>
      <c r="AJN412"/>
      <c r="AJO412"/>
      <c r="AJP412"/>
      <c r="AJQ412"/>
      <c r="AJR412"/>
      <c r="AJS412"/>
      <c r="AJT412"/>
      <c r="AJU412"/>
      <c r="AJV412"/>
      <c r="AJW412"/>
      <c r="AJX412"/>
      <c r="AJY412"/>
      <c r="AJZ412"/>
      <c r="AKA412"/>
      <c r="AKB412"/>
      <c r="AKC412"/>
      <c r="AKD412"/>
      <c r="AKE412"/>
      <c r="AKF412"/>
      <c r="AKG412"/>
      <c r="AKH412"/>
      <c r="AKI412"/>
      <c r="AKJ412"/>
      <c r="AKK412"/>
      <c r="AKL412"/>
      <c r="AKM412"/>
      <c r="AKN412"/>
      <c r="AKO412"/>
      <c r="AKP412"/>
      <c r="AKQ412"/>
      <c r="AKR412"/>
      <c r="AKS412"/>
      <c r="AKT412"/>
      <c r="AKU412"/>
      <c r="AKV412"/>
      <c r="AKW412"/>
      <c r="AKX412"/>
      <c r="AKY412"/>
      <c r="AKZ412"/>
      <c r="ALA412"/>
      <c r="ALB412"/>
      <c r="ALC412"/>
      <c r="ALD412"/>
      <c r="ALE412"/>
      <c r="ALF412"/>
      <c r="ALG412"/>
      <c r="ALH412"/>
      <c r="ALI412"/>
      <c r="ALJ412"/>
      <c r="ALK412"/>
      <c r="ALL412"/>
      <c r="ALM412"/>
      <c r="ALN412"/>
      <c r="ALO412"/>
      <c r="ALP412"/>
      <c r="ALQ412"/>
      <c r="ALR412"/>
      <c r="ALS412"/>
      <c r="ALT412"/>
      <c r="ALU412"/>
      <c r="ALV412"/>
      <c r="ALW412"/>
      <c r="ALX412"/>
      <c r="ALY412"/>
      <c r="ALZ412"/>
      <c r="AMA412"/>
      <c r="AMB412"/>
      <c r="AMC412"/>
      <c r="AMD412"/>
      <c r="AME412"/>
      <c r="AMF412"/>
      <c r="AMG412"/>
      <c r="AMH412"/>
      <c r="AMI412"/>
      <c r="AMJ412"/>
      <c r="AMK412"/>
      <c r="AML412"/>
      <c r="AMM412"/>
      <c r="AMN412"/>
      <c r="AMO412"/>
      <c r="AMP412"/>
      <c r="AMQ412"/>
      <c r="AMR412"/>
      <c r="AMS412"/>
      <c r="AMT412"/>
      <c r="AMU412"/>
      <c r="AMV412"/>
      <c r="AMW412"/>
      <c r="AMX412"/>
      <c r="AMY412"/>
      <c r="AMZ412"/>
      <c r="ANA412"/>
      <c r="ANB412"/>
      <c r="ANC412"/>
      <c r="AND412"/>
      <c r="ANE412"/>
      <c r="ANF412"/>
      <c r="ANG412"/>
      <c r="ANH412"/>
      <c r="ANI412"/>
      <c r="ANJ412"/>
      <c r="ANK412"/>
      <c r="ANL412"/>
      <c r="ANM412"/>
      <c r="ANN412"/>
      <c r="ANO412"/>
      <c r="ANP412"/>
      <c r="ANQ412"/>
      <c r="ANR412"/>
      <c r="ANS412"/>
      <c r="ANT412"/>
      <c r="ANU412"/>
      <c r="ANV412"/>
      <c r="ANW412"/>
      <c r="ANX412"/>
      <c r="ANY412"/>
      <c r="ANZ412"/>
      <c r="AOA412"/>
      <c r="AOB412"/>
      <c r="AOC412"/>
      <c r="AOD412"/>
      <c r="AOE412"/>
      <c r="AOF412"/>
      <c r="AOG412"/>
      <c r="AOH412"/>
      <c r="AOI412"/>
      <c r="AOJ412"/>
      <c r="AOK412"/>
      <c r="AOL412"/>
      <c r="AOM412"/>
      <c r="AON412"/>
      <c r="AOO412"/>
      <c r="AOP412"/>
      <c r="AOQ412"/>
      <c r="AOR412"/>
      <c r="AOS412"/>
      <c r="AOT412"/>
      <c r="AOU412"/>
      <c r="AOV412"/>
      <c r="AOW412"/>
      <c r="AOX412"/>
      <c r="AOY412"/>
      <c r="AOZ412"/>
      <c r="APA412"/>
      <c r="APB412"/>
      <c r="APC412"/>
      <c r="APD412"/>
      <c r="APE412"/>
      <c r="APF412"/>
      <c r="APG412"/>
      <c r="APH412"/>
      <c r="API412"/>
      <c r="APJ412"/>
      <c r="APK412"/>
      <c r="APL412"/>
      <c r="APM412"/>
      <c r="APN412"/>
      <c r="APO412"/>
      <c r="APP412"/>
      <c r="APQ412"/>
      <c r="APR412"/>
      <c r="APS412"/>
      <c r="APT412"/>
      <c r="APU412"/>
      <c r="APV412"/>
      <c r="APW412"/>
      <c r="APX412"/>
    </row>
    <row r="413" spans="1:1116" x14ac:dyDescent="0.25">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c r="JE413"/>
      <c r="JF413"/>
      <c r="JG413"/>
      <c r="JH413"/>
      <c r="JI413"/>
      <c r="JJ413"/>
      <c r="JK413"/>
      <c r="JL413"/>
      <c r="JM413"/>
      <c r="JN413"/>
      <c r="JO413"/>
      <c r="JP413"/>
      <c r="JQ413"/>
      <c r="JR413"/>
      <c r="JS413"/>
      <c r="JT413"/>
      <c r="JU413"/>
      <c r="JV413"/>
      <c r="JW413"/>
      <c r="JX413"/>
      <c r="JY413"/>
      <c r="JZ413"/>
      <c r="KA413"/>
      <c r="KB413"/>
      <c r="KC413"/>
      <c r="KD413"/>
      <c r="KE413"/>
      <c r="KF413"/>
      <c r="KG413"/>
      <c r="KH413"/>
      <c r="KI413"/>
      <c r="KJ413"/>
      <c r="KK413"/>
      <c r="KL413"/>
      <c r="KM413"/>
      <c r="KN413"/>
      <c r="KO413"/>
      <c r="KP413"/>
      <c r="KQ413"/>
      <c r="KR413"/>
      <c r="KS413"/>
      <c r="KT413"/>
      <c r="KU413"/>
      <c r="KV413"/>
      <c r="KW413"/>
      <c r="KX413"/>
      <c r="KY413"/>
      <c r="KZ413"/>
      <c r="LA413"/>
      <c r="LB413"/>
      <c r="LC413"/>
      <c r="LD413"/>
      <c r="LE413"/>
      <c r="LF413"/>
      <c r="LG413"/>
      <c r="LH413"/>
      <c r="LI413"/>
      <c r="LJ413"/>
      <c r="LK413"/>
      <c r="LL413"/>
      <c r="LM413"/>
      <c r="LN413"/>
      <c r="LO413"/>
      <c r="LP413"/>
      <c r="LQ413"/>
      <c r="LR413"/>
      <c r="LS413"/>
      <c r="LT413"/>
      <c r="LU413"/>
      <c r="LV413"/>
      <c r="LW413"/>
      <c r="LX413"/>
      <c r="LY413"/>
      <c r="LZ413"/>
      <c r="MA413"/>
      <c r="MB413"/>
      <c r="MC413"/>
      <c r="MD413"/>
      <c r="ME413"/>
      <c r="MF413"/>
      <c r="MG413"/>
      <c r="MH413"/>
      <c r="MI413"/>
      <c r="MJ413"/>
      <c r="MK413"/>
      <c r="ML413"/>
      <c r="MM413"/>
      <c r="MN413"/>
      <c r="MO413"/>
      <c r="MP413"/>
      <c r="MQ413"/>
      <c r="MR413"/>
      <c r="MS413"/>
      <c r="MT413"/>
      <c r="MU413"/>
      <c r="MV413"/>
      <c r="MW413"/>
      <c r="MX413"/>
      <c r="MY413"/>
      <c r="MZ413"/>
      <c r="NA413"/>
      <c r="NB413"/>
      <c r="NC413"/>
      <c r="ND413"/>
      <c r="NE413"/>
      <c r="NF413"/>
      <c r="NG413"/>
      <c r="NH413"/>
      <c r="NI413"/>
      <c r="NJ413"/>
      <c r="NK413"/>
      <c r="NL413"/>
      <c r="NM413"/>
      <c r="NN413"/>
      <c r="NO413"/>
      <c r="NP413"/>
      <c r="NQ413"/>
      <c r="NR413"/>
      <c r="NS413"/>
      <c r="NT413"/>
      <c r="NU413"/>
      <c r="NV413"/>
      <c r="NW413"/>
      <c r="NX413"/>
      <c r="NY413"/>
      <c r="NZ413"/>
      <c r="OA413"/>
      <c r="OB413"/>
      <c r="OC413"/>
      <c r="OD413"/>
      <c r="OE413"/>
      <c r="OF413"/>
      <c r="OG413"/>
      <c r="OH413"/>
      <c r="OI413"/>
      <c r="OJ413"/>
      <c r="OK413"/>
      <c r="OL413"/>
      <c r="OM413"/>
      <c r="ON413"/>
      <c r="OO413"/>
      <c r="OP413"/>
      <c r="OQ413"/>
      <c r="OR413"/>
      <c r="OS413"/>
      <c r="OT413"/>
      <c r="OU413"/>
      <c r="OV413"/>
      <c r="OW413"/>
      <c r="OX413"/>
      <c r="OY413"/>
      <c r="OZ413"/>
      <c r="PA413"/>
      <c r="PB413"/>
      <c r="PC413"/>
      <c r="PD413"/>
      <c r="PE413"/>
      <c r="PF413"/>
      <c r="PG413"/>
      <c r="PH413"/>
      <c r="PI413"/>
      <c r="PJ413"/>
      <c r="PK413"/>
      <c r="PL413"/>
      <c r="PM413"/>
      <c r="PN413"/>
      <c r="PO413"/>
      <c r="PP413"/>
      <c r="PQ413"/>
      <c r="PR413"/>
      <c r="PS413"/>
      <c r="PT413"/>
      <c r="PU413"/>
      <c r="PV413"/>
      <c r="PW413"/>
      <c r="PX413"/>
      <c r="PY413"/>
      <c r="PZ413"/>
      <c r="QA413"/>
      <c r="QB413"/>
      <c r="QC413"/>
      <c r="QD413"/>
      <c r="QE413"/>
      <c r="QF413"/>
      <c r="QG413"/>
      <c r="QH413"/>
      <c r="QI413"/>
      <c r="QJ413"/>
      <c r="QK413"/>
      <c r="QL413"/>
      <c r="QM413"/>
      <c r="QN413"/>
      <c r="QO413"/>
      <c r="QP413"/>
      <c r="QQ413"/>
      <c r="QR413"/>
      <c r="QS413"/>
      <c r="QT413"/>
      <c r="QU413"/>
      <c r="QV413"/>
      <c r="QW413"/>
      <c r="QX413"/>
      <c r="QY413"/>
      <c r="QZ413"/>
      <c r="RA413"/>
      <c r="RB413"/>
      <c r="RC413"/>
      <c r="RD413"/>
      <c r="RE413"/>
      <c r="RF413"/>
      <c r="RG413"/>
      <c r="RH413"/>
      <c r="RI413"/>
      <c r="RJ413"/>
      <c r="RK413"/>
      <c r="RL413"/>
      <c r="RM413"/>
      <c r="RN413"/>
      <c r="RO413"/>
      <c r="RP413"/>
      <c r="RQ413"/>
      <c r="RR413"/>
      <c r="RS413"/>
      <c r="RT413"/>
      <c r="RU413"/>
      <c r="RV413"/>
      <c r="RW413"/>
      <c r="RX413"/>
      <c r="RY413"/>
      <c r="RZ413"/>
      <c r="SA413"/>
      <c r="SB413"/>
      <c r="SC413"/>
      <c r="SD413"/>
      <c r="SE413"/>
      <c r="SF413"/>
      <c r="SG413"/>
      <c r="SH413"/>
      <c r="SI413"/>
      <c r="SJ413"/>
      <c r="SK413"/>
      <c r="SL413"/>
      <c r="SM413"/>
      <c r="SN413"/>
      <c r="SO413"/>
      <c r="SP413"/>
      <c r="SQ413"/>
      <c r="SR413"/>
      <c r="SS413"/>
      <c r="ST413"/>
      <c r="SU413"/>
      <c r="SV413"/>
      <c r="SW413"/>
      <c r="SX413"/>
      <c r="SY413"/>
      <c r="SZ413"/>
      <c r="TA413"/>
      <c r="TB413"/>
      <c r="TC413"/>
      <c r="TD413"/>
      <c r="TE413"/>
      <c r="TF413"/>
      <c r="TG413"/>
      <c r="TH413"/>
      <c r="TI413"/>
      <c r="TJ413"/>
      <c r="TK413"/>
      <c r="TL413"/>
      <c r="TM413"/>
      <c r="TN413"/>
      <c r="TO413"/>
      <c r="TP413"/>
      <c r="TQ413"/>
      <c r="TR413"/>
      <c r="TS413"/>
      <c r="TT413"/>
      <c r="TU413"/>
      <c r="TV413"/>
      <c r="TW413"/>
      <c r="TX413"/>
      <c r="TY413"/>
      <c r="TZ413"/>
      <c r="UA413"/>
      <c r="UB413"/>
      <c r="UC413"/>
      <c r="UD413"/>
      <c r="UE413"/>
      <c r="UF413"/>
      <c r="UG413"/>
      <c r="UH413"/>
      <c r="UI413"/>
      <c r="UJ413"/>
      <c r="UK413"/>
      <c r="UL413"/>
      <c r="UM413"/>
      <c r="UN413"/>
      <c r="UO413"/>
      <c r="UP413"/>
      <c r="UQ413"/>
      <c r="UR413"/>
      <c r="US413"/>
      <c r="UT413"/>
      <c r="UU413"/>
      <c r="UV413"/>
      <c r="UW413"/>
      <c r="UX413"/>
      <c r="UY413"/>
      <c r="UZ413"/>
      <c r="VA413"/>
      <c r="VB413"/>
      <c r="VC413"/>
      <c r="VD413"/>
      <c r="VE413"/>
      <c r="VF413"/>
      <c r="VG413"/>
      <c r="VH413"/>
      <c r="VI413"/>
      <c r="VJ413"/>
      <c r="VK413"/>
      <c r="VL413"/>
      <c r="VM413"/>
      <c r="VN413"/>
      <c r="VO413"/>
      <c r="VP413"/>
      <c r="VQ413"/>
      <c r="VR413"/>
      <c r="VS413"/>
      <c r="VT413"/>
      <c r="VU413"/>
      <c r="VV413"/>
      <c r="VW413"/>
      <c r="VX413"/>
      <c r="VY413"/>
      <c r="VZ413"/>
      <c r="WA413"/>
      <c r="WB413"/>
      <c r="WC413"/>
      <c r="WD413"/>
      <c r="WE413"/>
      <c r="WF413"/>
      <c r="WG413"/>
      <c r="WH413"/>
      <c r="WI413"/>
      <c r="WJ413"/>
      <c r="WK413"/>
      <c r="WL413"/>
      <c r="WM413"/>
      <c r="WN413"/>
      <c r="WO413"/>
      <c r="WP413"/>
      <c r="WQ413"/>
      <c r="WR413"/>
      <c r="WS413"/>
      <c r="WT413"/>
      <c r="WU413"/>
      <c r="WV413"/>
      <c r="WW413"/>
      <c r="WX413"/>
      <c r="WY413"/>
      <c r="WZ413"/>
      <c r="XA413"/>
      <c r="XB413"/>
      <c r="XC413"/>
      <c r="XD413"/>
      <c r="XE413"/>
      <c r="XF413"/>
      <c r="XG413"/>
      <c r="XH413"/>
      <c r="XI413"/>
      <c r="XJ413"/>
      <c r="XK413"/>
      <c r="XL413"/>
      <c r="XM413"/>
      <c r="XN413"/>
      <c r="XO413"/>
      <c r="XP413"/>
      <c r="XQ413"/>
      <c r="XR413"/>
      <c r="XS413"/>
      <c r="XT413"/>
      <c r="XU413"/>
      <c r="XV413"/>
      <c r="XW413"/>
      <c r="XX413"/>
      <c r="XY413"/>
      <c r="XZ413"/>
      <c r="YA413"/>
      <c r="YB413"/>
      <c r="YC413"/>
      <c r="YD413"/>
      <c r="YE413"/>
      <c r="YF413"/>
      <c r="YG413"/>
      <c r="YH413"/>
      <c r="YI413"/>
      <c r="YJ413"/>
      <c r="YK413"/>
      <c r="YL413"/>
      <c r="YM413"/>
      <c r="YN413"/>
      <c r="YO413"/>
      <c r="YP413"/>
      <c r="YQ413"/>
      <c r="YR413"/>
      <c r="YS413"/>
      <c r="YT413"/>
      <c r="YU413"/>
      <c r="YV413"/>
      <c r="YW413"/>
      <c r="YX413"/>
      <c r="YY413"/>
      <c r="YZ413"/>
      <c r="ZA413"/>
      <c r="ZB413"/>
      <c r="ZC413"/>
      <c r="ZD413"/>
      <c r="ZE413"/>
      <c r="ZF413"/>
      <c r="ZG413"/>
      <c r="ZH413"/>
      <c r="ZI413"/>
      <c r="ZJ413"/>
      <c r="ZK413"/>
      <c r="ZL413"/>
      <c r="ZM413"/>
      <c r="ZN413"/>
      <c r="ZO413"/>
      <c r="ZP413"/>
      <c r="ZQ413"/>
      <c r="ZR413"/>
      <c r="ZS413"/>
      <c r="ZT413"/>
      <c r="ZU413"/>
      <c r="ZV413"/>
      <c r="ZW413"/>
      <c r="ZX413"/>
      <c r="ZY413"/>
      <c r="ZZ413"/>
      <c r="AAA413"/>
      <c r="AAB413"/>
      <c r="AAC413"/>
      <c r="AAD413"/>
      <c r="AAE413"/>
      <c r="AAF413"/>
      <c r="AAG413"/>
      <c r="AAH413"/>
      <c r="AAI413"/>
      <c r="AAJ413"/>
      <c r="AAK413"/>
      <c r="AAL413"/>
      <c r="AAM413"/>
      <c r="AAN413"/>
      <c r="AAO413"/>
      <c r="AAP413"/>
      <c r="AAQ413"/>
      <c r="AAR413"/>
      <c r="AAS413"/>
      <c r="AAT413"/>
      <c r="AAU413"/>
      <c r="AAV413"/>
      <c r="AAW413"/>
      <c r="AAX413"/>
      <c r="AAY413"/>
      <c r="AAZ413"/>
      <c r="ABA413"/>
      <c r="ABB413"/>
      <c r="ABC413"/>
      <c r="ABD413"/>
      <c r="ABE413"/>
      <c r="ABF413"/>
      <c r="ABG413"/>
      <c r="ABH413"/>
      <c r="ABI413"/>
      <c r="ABJ413"/>
      <c r="ABK413"/>
      <c r="ABL413"/>
      <c r="ABM413"/>
      <c r="ABN413"/>
      <c r="ABO413"/>
      <c r="ABP413"/>
      <c r="ABQ413"/>
      <c r="ABR413"/>
      <c r="ABS413"/>
      <c r="ABT413"/>
      <c r="ABU413"/>
      <c r="ABV413"/>
      <c r="ABW413"/>
      <c r="ABX413"/>
      <c r="ABY413"/>
      <c r="ABZ413"/>
      <c r="ACA413"/>
      <c r="ACB413"/>
      <c r="ACC413"/>
      <c r="ACD413"/>
      <c r="ACE413"/>
      <c r="ACF413"/>
      <c r="ACG413"/>
      <c r="ACH413"/>
      <c r="ACI413"/>
      <c r="ACJ413"/>
      <c r="ACK413"/>
      <c r="ACL413"/>
      <c r="ACM413"/>
      <c r="ACN413"/>
      <c r="ACO413"/>
      <c r="ACP413"/>
      <c r="ACQ413"/>
      <c r="ACR413"/>
      <c r="ACS413"/>
      <c r="ACT413"/>
      <c r="ACU413"/>
      <c r="ACV413"/>
      <c r="ACW413"/>
      <c r="ACX413"/>
      <c r="ACY413"/>
      <c r="ACZ413"/>
      <c r="ADA413"/>
      <c r="ADB413"/>
      <c r="ADC413"/>
      <c r="ADD413"/>
      <c r="ADE413"/>
      <c r="ADF413"/>
      <c r="ADG413"/>
      <c r="ADH413"/>
      <c r="ADI413"/>
      <c r="ADJ413"/>
      <c r="ADK413"/>
      <c r="ADL413"/>
      <c r="ADM413"/>
      <c r="ADN413"/>
      <c r="ADO413"/>
      <c r="ADP413"/>
      <c r="ADQ413"/>
      <c r="ADR413"/>
      <c r="ADS413"/>
      <c r="ADT413"/>
      <c r="ADU413"/>
      <c r="ADV413"/>
      <c r="ADW413"/>
      <c r="ADX413"/>
      <c r="ADY413"/>
      <c r="ADZ413"/>
      <c r="AEA413"/>
      <c r="AEB413"/>
      <c r="AEC413"/>
      <c r="AED413"/>
      <c r="AEE413"/>
      <c r="AEF413"/>
      <c r="AEG413"/>
      <c r="AEH413"/>
      <c r="AEI413"/>
      <c r="AEJ413"/>
      <c r="AEK413"/>
      <c r="AEL413"/>
      <c r="AEM413"/>
      <c r="AEN413"/>
      <c r="AEO413"/>
      <c r="AEP413"/>
      <c r="AEQ413"/>
      <c r="AER413"/>
      <c r="AES413"/>
      <c r="AET413"/>
      <c r="AEU413"/>
      <c r="AEV413"/>
      <c r="AEW413"/>
      <c r="AEX413"/>
      <c r="AEY413"/>
      <c r="AEZ413"/>
      <c r="AFA413"/>
      <c r="AFB413"/>
      <c r="AFC413"/>
      <c r="AFD413"/>
      <c r="AFE413"/>
      <c r="AFF413"/>
      <c r="AFG413"/>
      <c r="AFH413"/>
      <c r="AFI413"/>
      <c r="AFJ413"/>
      <c r="AFK413"/>
      <c r="AFL413"/>
      <c r="AFM413"/>
      <c r="AFN413"/>
      <c r="AFO413"/>
      <c r="AFP413"/>
      <c r="AFQ413"/>
      <c r="AFR413"/>
      <c r="AFS413"/>
      <c r="AFT413"/>
      <c r="AFU413"/>
      <c r="AFV413"/>
      <c r="AFW413"/>
      <c r="AFX413"/>
      <c r="AFY413"/>
      <c r="AFZ413"/>
      <c r="AGA413"/>
      <c r="AGB413"/>
      <c r="AGC413"/>
      <c r="AGD413"/>
      <c r="AGE413"/>
      <c r="AGF413"/>
      <c r="AGG413"/>
      <c r="AGH413"/>
      <c r="AGI413"/>
      <c r="AGJ413"/>
      <c r="AGK413"/>
      <c r="AGL413"/>
      <c r="AGM413"/>
      <c r="AGN413"/>
      <c r="AGO413"/>
      <c r="AGP413"/>
      <c r="AGQ413"/>
      <c r="AGR413"/>
      <c r="AGS413"/>
      <c r="AGT413"/>
      <c r="AGU413"/>
      <c r="AGV413"/>
      <c r="AGW413"/>
      <c r="AGX413"/>
      <c r="AGY413"/>
      <c r="AGZ413"/>
      <c r="AHA413"/>
      <c r="AHB413"/>
      <c r="AHC413"/>
      <c r="AHD413"/>
      <c r="AHE413"/>
      <c r="AHF413"/>
      <c r="AHG413"/>
      <c r="AHH413"/>
      <c r="AHI413"/>
      <c r="AHJ413"/>
      <c r="AHK413"/>
      <c r="AHL413"/>
      <c r="AHM413"/>
      <c r="AHN413"/>
      <c r="AHO413"/>
      <c r="AHP413"/>
      <c r="AHQ413"/>
      <c r="AHR413"/>
      <c r="AHS413"/>
      <c r="AHT413"/>
      <c r="AHU413"/>
      <c r="AHV413"/>
      <c r="AHW413"/>
      <c r="AHX413"/>
      <c r="AHY413"/>
      <c r="AHZ413"/>
      <c r="AIA413"/>
      <c r="AIB413"/>
      <c r="AIC413"/>
      <c r="AID413"/>
      <c r="AIE413"/>
      <c r="AIF413"/>
      <c r="AIG413"/>
      <c r="AIH413"/>
      <c r="AII413"/>
      <c r="AIJ413"/>
      <c r="AIK413"/>
      <c r="AIL413"/>
      <c r="AIM413"/>
      <c r="AIN413"/>
      <c r="AIO413"/>
      <c r="AIP413"/>
      <c r="AIQ413"/>
      <c r="AIR413"/>
      <c r="AIS413"/>
      <c r="AIT413"/>
      <c r="AIU413"/>
      <c r="AIV413"/>
      <c r="AIW413"/>
      <c r="AIX413"/>
      <c r="AIY413"/>
      <c r="AIZ413"/>
      <c r="AJA413"/>
      <c r="AJB413"/>
      <c r="AJC413"/>
      <c r="AJD413"/>
      <c r="AJE413"/>
      <c r="AJF413"/>
      <c r="AJG413"/>
      <c r="AJH413"/>
      <c r="AJI413"/>
      <c r="AJJ413"/>
      <c r="AJK413"/>
      <c r="AJL413"/>
      <c r="AJM413"/>
      <c r="AJN413"/>
      <c r="AJO413"/>
      <c r="AJP413"/>
      <c r="AJQ413"/>
      <c r="AJR413"/>
      <c r="AJS413"/>
      <c r="AJT413"/>
      <c r="AJU413"/>
      <c r="AJV413"/>
      <c r="AJW413"/>
      <c r="AJX413"/>
      <c r="AJY413"/>
      <c r="AJZ413"/>
      <c r="AKA413"/>
      <c r="AKB413"/>
      <c r="AKC413"/>
      <c r="AKD413"/>
      <c r="AKE413"/>
      <c r="AKF413"/>
      <c r="AKG413"/>
      <c r="AKH413"/>
      <c r="AKI413"/>
      <c r="AKJ413"/>
      <c r="AKK413"/>
      <c r="AKL413"/>
      <c r="AKM413"/>
      <c r="AKN413"/>
      <c r="AKO413"/>
      <c r="AKP413"/>
      <c r="AKQ413"/>
      <c r="AKR413"/>
      <c r="AKS413"/>
      <c r="AKT413"/>
      <c r="AKU413"/>
      <c r="AKV413"/>
      <c r="AKW413"/>
      <c r="AKX413"/>
      <c r="AKY413"/>
      <c r="AKZ413"/>
      <c r="ALA413"/>
      <c r="ALB413"/>
      <c r="ALC413"/>
      <c r="ALD413"/>
      <c r="ALE413"/>
      <c r="ALF413"/>
      <c r="ALG413"/>
      <c r="ALH413"/>
      <c r="ALI413"/>
      <c r="ALJ413"/>
      <c r="ALK413"/>
      <c r="ALL413"/>
      <c r="ALM413"/>
      <c r="ALN413"/>
      <c r="ALO413"/>
      <c r="ALP413"/>
      <c r="ALQ413"/>
      <c r="ALR413"/>
      <c r="ALS413"/>
      <c r="ALT413"/>
      <c r="ALU413"/>
      <c r="ALV413"/>
      <c r="ALW413"/>
      <c r="ALX413"/>
      <c r="ALY413"/>
      <c r="ALZ413"/>
      <c r="AMA413"/>
      <c r="AMB413"/>
      <c r="AMC413"/>
      <c r="AMD413"/>
      <c r="AME413"/>
      <c r="AMF413"/>
      <c r="AMG413"/>
      <c r="AMH413"/>
      <c r="AMI413"/>
      <c r="AMJ413"/>
      <c r="AMK413"/>
      <c r="AML413"/>
      <c r="AMM413"/>
      <c r="AMN413"/>
      <c r="AMO413"/>
      <c r="AMP413"/>
      <c r="AMQ413"/>
      <c r="AMR413"/>
      <c r="AMS413"/>
      <c r="AMT413"/>
      <c r="AMU413"/>
      <c r="AMV413"/>
      <c r="AMW413"/>
      <c r="AMX413"/>
      <c r="AMY413"/>
      <c r="AMZ413"/>
      <c r="ANA413"/>
      <c r="ANB413"/>
      <c r="ANC413"/>
      <c r="AND413"/>
      <c r="ANE413"/>
      <c r="ANF413"/>
      <c r="ANG413"/>
      <c r="ANH413"/>
      <c r="ANI413"/>
      <c r="ANJ413"/>
      <c r="ANK413"/>
      <c r="ANL413"/>
      <c r="ANM413"/>
      <c r="ANN413"/>
      <c r="ANO413"/>
      <c r="ANP413"/>
      <c r="ANQ413"/>
      <c r="ANR413"/>
      <c r="ANS413"/>
      <c r="ANT413"/>
      <c r="ANU413"/>
      <c r="ANV413"/>
      <c r="ANW413"/>
      <c r="ANX413"/>
      <c r="ANY413"/>
      <c r="ANZ413"/>
      <c r="AOA413"/>
      <c r="AOB413"/>
      <c r="AOC413"/>
      <c r="AOD413"/>
      <c r="AOE413"/>
      <c r="AOF413"/>
      <c r="AOG413"/>
      <c r="AOH413"/>
      <c r="AOI413"/>
      <c r="AOJ413"/>
      <c r="AOK413"/>
      <c r="AOL413"/>
      <c r="AOM413"/>
      <c r="AON413"/>
      <c r="AOO413"/>
      <c r="AOP413"/>
      <c r="AOQ413"/>
      <c r="AOR413"/>
      <c r="AOS413"/>
      <c r="AOT413"/>
      <c r="AOU413"/>
      <c r="AOV413"/>
      <c r="AOW413"/>
      <c r="AOX413"/>
      <c r="AOY413"/>
      <c r="AOZ413"/>
      <c r="APA413"/>
      <c r="APB413"/>
      <c r="APC413"/>
      <c r="APD413"/>
      <c r="APE413"/>
      <c r="APF413"/>
      <c r="APG413"/>
      <c r="APH413"/>
      <c r="API413"/>
      <c r="APJ413"/>
      <c r="APK413"/>
      <c r="APL413"/>
      <c r="APM413"/>
      <c r="APN413"/>
      <c r="APO413"/>
      <c r="APP413"/>
      <c r="APQ413"/>
      <c r="APR413"/>
      <c r="APS413"/>
      <c r="APT413"/>
      <c r="APU413"/>
      <c r="APV413"/>
      <c r="APW413"/>
      <c r="APX413"/>
    </row>
    <row r="414" spans="1:1116" x14ac:dyDescent="0.25">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c r="JE414"/>
      <c r="JF414"/>
      <c r="JG414"/>
      <c r="JH414"/>
      <c r="JI414"/>
      <c r="JJ414"/>
      <c r="JK414"/>
      <c r="JL414"/>
      <c r="JM414"/>
      <c r="JN414"/>
      <c r="JO414"/>
      <c r="JP414"/>
      <c r="JQ414"/>
      <c r="JR414"/>
      <c r="JS414"/>
      <c r="JT414"/>
      <c r="JU414"/>
      <c r="JV414"/>
      <c r="JW414"/>
      <c r="JX414"/>
      <c r="JY414"/>
      <c r="JZ414"/>
      <c r="KA414"/>
      <c r="KB414"/>
      <c r="KC414"/>
      <c r="KD414"/>
      <c r="KE414"/>
      <c r="KF414"/>
      <c r="KG414"/>
      <c r="KH414"/>
      <c r="KI414"/>
      <c r="KJ414"/>
      <c r="KK414"/>
      <c r="KL414"/>
      <c r="KM414"/>
      <c r="KN414"/>
      <c r="KO414"/>
      <c r="KP414"/>
      <c r="KQ414"/>
      <c r="KR414"/>
      <c r="KS414"/>
      <c r="KT414"/>
      <c r="KU414"/>
      <c r="KV414"/>
      <c r="KW414"/>
      <c r="KX414"/>
      <c r="KY414"/>
      <c r="KZ414"/>
      <c r="LA414"/>
      <c r="LB414"/>
      <c r="LC414"/>
      <c r="LD414"/>
      <c r="LE414"/>
      <c r="LF414"/>
      <c r="LG414"/>
      <c r="LH414"/>
      <c r="LI414"/>
      <c r="LJ414"/>
      <c r="LK414"/>
      <c r="LL414"/>
      <c r="LM414"/>
      <c r="LN414"/>
      <c r="LO414"/>
      <c r="LP414"/>
      <c r="LQ414"/>
      <c r="LR414"/>
      <c r="LS414"/>
      <c r="LT414"/>
      <c r="LU414"/>
      <c r="LV414"/>
      <c r="LW414"/>
      <c r="LX414"/>
      <c r="LY414"/>
      <c r="LZ414"/>
      <c r="MA414"/>
      <c r="MB414"/>
      <c r="MC414"/>
      <c r="MD414"/>
      <c r="ME414"/>
      <c r="MF414"/>
      <c r="MG414"/>
      <c r="MH414"/>
      <c r="MI414"/>
      <c r="MJ414"/>
      <c r="MK414"/>
      <c r="ML414"/>
      <c r="MM414"/>
      <c r="MN414"/>
      <c r="MO414"/>
      <c r="MP414"/>
      <c r="MQ414"/>
      <c r="MR414"/>
      <c r="MS414"/>
      <c r="MT414"/>
      <c r="MU414"/>
      <c r="MV414"/>
      <c r="MW414"/>
      <c r="MX414"/>
      <c r="MY414"/>
      <c r="MZ414"/>
      <c r="NA414"/>
      <c r="NB414"/>
      <c r="NC414"/>
      <c r="ND414"/>
      <c r="NE414"/>
      <c r="NF414"/>
      <c r="NG414"/>
      <c r="NH414"/>
      <c r="NI414"/>
      <c r="NJ414"/>
      <c r="NK414"/>
      <c r="NL414"/>
      <c r="NM414"/>
      <c r="NN414"/>
      <c r="NO414"/>
      <c r="NP414"/>
      <c r="NQ414"/>
      <c r="NR414"/>
      <c r="NS414"/>
      <c r="NT414"/>
      <c r="NU414"/>
      <c r="NV414"/>
      <c r="NW414"/>
      <c r="NX414"/>
      <c r="NY414"/>
      <c r="NZ414"/>
      <c r="OA414"/>
      <c r="OB414"/>
      <c r="OC414"/>
      <c r="OD414"/>
      <c r="OE414"/>
      <c r="OF414"/>
      <c r="OG414"/>
      <c r="OH414"/>
      <c r="OI414"/>
      <c r="OJ414"/>
      <c r="OK414"/>
      <c r="OL414"/>
      <c r="OM414"/>
      <c r="ON414"/>
      <c r="OO414"/>
      <c r="OP414"/>
      <c r="OQ414"/>
      <c r="OR414"/>
      <c r="OS414"/>
      <c r="OT414"/>
      <c r="OU414"/>
      <c r="OV414"/>
      <c r="OW414"/>
      <c r="OX414"/>
      <c r="OY414"/>
      <c r="OZ414"/>
      <c r="PA414"/>
      <c r="PB414"/>
      <c r="PC414"/>
      <c r="PD414"/>
      <c r="PE414"/>
      <c r="PF414"/>
      <c r="PG414"/>
      <c r="PH414"/>
      <c r="PI414"/>
      <c r="PJ414"/>
      <c r="PK414"/>
      <c r="PL414"/>
      <c r="PM414"/>
      <c r="PN414"/>
      <c r="PO414"/>
      <c r="PP414"/>
      <c r="PQ414"/>
      <c r="PR414"/>
      <c r="PS414"/>
      <c r="PT414"/>
      <c r="PU414"/>
      <c r="PV414"/>
      <c r="PW414"/>
      <c r="PX414"/>
      <c r="PY414"/>
      <c r="PZ414"/>
      <c r="QA414"/>
      <c r="QB414"/>
      <c r="QC414"/>
      <c r="QD414"/>
      <c r="QE414"/>
      <c r="QF414"/>
      <c r="QG414"/>
      <c r="QH414"/>
      <c r="QI414"/>
      <c r="QJ414"/>
      <c r="QK414"/>
      <c r="QL414"/>
      <c r="QM414"/>
      <c r="QN414"/>
      <c r="QO414"/>
      <c r="QP414"/>
      <c r="QQ414"/>
      <c r="QR414"/>
      <c r="QS414"/>
      <c r="QT414"/>
      <c r="QU414"/>
      <c r="QV414"/>
      <c r="QW414"/>
      <c r="QX414"/>
      <c r="QY414"/>
      <c r="QZ414"/>
      <c r="RA414"/>
      <c r="RB414"/>
      <c r="RC414"/>
      <c r="RD414"/>
      <c r="RE414"/>
      <c r="RF414"/>
      <c r="RG414"/>
      <c r="RH414"/>
      <c r="RI414"/>
      <c r="RJ414"/>
      <c r="RK414"/>
      <c r="RL414"/>
      <c r="RM414"/>
      <c r="RN414"/>
      <c r="RO414"/>
      <c r="RP414"/>
      <c r="RQ414"/>
      <c r="RR414"/>
      <c r="RS414"/>
      <c r="RT414"/>
      <c r="RU414"/>
      <c r="RV414"/>
      <c r="RW414"/>
      <c r="RX414"/>
      <c r="RY414"/>
      <c r="RZ414"/>
      <c r="SA414"/>
      <c r="SB414"/>
      <c r="SC414"/>
      <c r="SD414"/>
      <c r="SE414"/>
      <c r="SF414"/>
      <c r="SG414"/>
      <c r="SH414"/>
      <c r="SI414"/>
      <c r="SJ414"/>
      <c r="SK414"/>
      <c r="SL414"/>
      <c r="SM414"/>
      <c r="SN414"/>
      <c r="SO414"/>
      <c r="SP414"/>
      <c r="SQ414"/>
      <c r="SR414"/>
      <c r="SS414"/>
      <c r="ST414"/>
      <c r="SU414"/>
      <c r="SV414"/>
      <c r="SW414"/>
      <c r="SX414"/>
      <c r="SY414"/>
      <c r="SZ414"/>
      <c r="TA414"/>
      <c r="TB414"/>
      <c r="TC414"/>
      <c r="TD414"/>
      <c r="TE414"/>
      <c r="TF414"/>
      <c r="TG414"/>
      <c r="TH414"/>
      <c r="TI414"/>
      <c r="TJ414"/>
      <c r="TK414"/>
      <c r="TL414"/>
      <c r="TM414"/>
      <c r="TN414"/>
      <c r="TO414"/>
      <c r="TP414"/>
      <c r="TQ414"/>
      <c r="TR414"/>
      <c r="TS414"/>
      <c r="TT414"/>
      <c r="TU414"/>
      <c r="TV414"/>
      <c r="TW414"/>
      <c r="TX414"/>
      <c r="TY414"/>
      <c r="TZ414"/>
      <c r="UA414"/>
      <c r="UB414"/>
      <c r="UC414"/>
      <c r="UD414"/>
      <c r="UE414"/>
      <c r="UF414"/>
      <c r="UG414"/>
      <c r="UH414"/>
      <c r="UI414"/>
      <c r="UJ414"/>
      <c r="UK414"/>
      <c r="UL414"/>
      <c r="UM414"/>
      <c r="UN414"/>
      <c r="UO414"/>
      <c r="UP414"/>
      <c r="UQ414"/>
      <c r="UR414"/>
      <c r="US414"/>
      <c r="UT414"/>
      <c r="UU414"/>
      <c r="UV414"/>
      <c r="UW414"/>
      <c r="UX414"/>
      <c r="UY414"/>
      <c r="UZ414"/>
      <c r="VA414"/>
      <c r="VB414"/>
      <c r="VC414"/>
      <c r="VD414"/>
      <c r="VE414"/>
      <c r="VF414"/>
      <c r="VG414"/>
      <c r="VH414"/>
      <c r="VI414"/>
      <c r="VJ414"/>
      <c r="VK414"/>
      <c r="VL414"/>
      <c r="VM414"/>
      <c r="VN414"/>
      <c r="VO414"/>
      <c r="VP414"/>
      <c r="VQ414"/>
      <c r="VR414"/>
      <c r="VS414"/>
      <c r="VT414"/>
      <c r="VU414"/>
      <c r="VV414"/>
      <c r="VW414"/>
      <c r="VX414"/>
      <c r="VY414"/>
      <c r="VZ414"/>
      <c r="WA414"/>
      <c r="WB414"/>
      <c r="WC414"/>
      <c r="WD414"/>
      <c r="WE414"/>
      <c r="WF414"/>
      <c r="WG414"/>
      <c r="WH414"/>
      <c r="WI414"/>
      <c r="WJ414"/>
      <c r="WK414"/>
      <c r="WL414"/>
      <c r="WM414"/>
      <c r="WN414"/>
      <c r="WO414"/>
      <c r="WP414"/>
      <c r="WQ414"/>
      <c r="WR414"/>
      <c r="WS414"/>
      <c r="WT414"/>
      <c r="WU414"/>
      <c r="WV414"/>
      <c r="WW414"/>
      <c r="WX414"/>
      <c r="WY414"/>
      <c r="WZ414"/>
      <c r="XA414"/>
      <c r="XB414"/>
      <c r="XC414"/>
      <c r="XD414"/>
      <c r="XE414"/>
      <c r="XF414"/>
      <c r="XG414"/>
      <c r="XH414"/>
      <c r="XI414"/>
      <c r="XJ414"/>
      <c r="XK414"/>
      <c r="XL414"/>
      <c r="XM414"/>
      <c r="XN414"/>
      <c r="XO414"/>
      <c r="XP414"/>
      <c r="XQ414"/>
      <c r="XR414"/>
      <c r="XS414"/>
      <c r="XT414"/>
      <c r="XU414"/>
      <c r="XV414"/>
      <c r="XW414"/>
      <c r="XX414"/>
      <c r="XY414"/>
      <c r="XZ414"/>
      <c r="YA414"/>
      <c r="YB414"/>
      <c r="YC414"/>
      <c r="YD414"/>
      <c r="YE414"/>
      <c r="YF414"/>
      <c r="YG414"/>
      <c r="YH414"/>
      <c r="YI414"/>
      <c r="YJ414"/>
      <c r="YK414"/>
      <c r="YL414"/>
      <c r="YM414"/>
      <c r="YN414"/>
      <c r="YO414"/>
      <c r="YP414"/>
      <c r="YQ414"/>
      <c r="YR414"/>
      <c r="YS414"/>
      <c r="YT414"/>
      <c r="YU414"/>
      <c r="YV414"/>
      <c r="YW414"/>
      <c r="YX414"/>
      <c r="YY414"/>
      <c r="YZ414"/>
      <c r="ZA414"/>
      <c r="ZB414"/>
      <c r="ZC414"/>
      <c r="ZD414"/>
      <c r="ZE414"/>
      <c r="ZF414"/>
      <c r="ZG414"/>
      <c r="ZH414"/>
      <c r="ZI414"/>
      <c r="ZJ414"/>
      <c r="ZK414"/>
      <c r="ZL414"/>
      <c r="ZM414"/>
      <c r="ZN414"/>
      <c r="ZO414"/>
      <c r="ZP414"/>
      <c r="ZQ414"/>
      <c r="ZR414"/>
      <c r="ZS414"/>
      <c r="ZT414"/>
      <c r="ZU414"/>
      <c r="ZV414"/>
      <c r="ZW414"/>
      <c r="ZX414"/>
      <c r="ZY414"/>
      <c r="ZZ414"/>
      <c r="AAA414"/>
      <c r="AAB414"/>
      <c r="AAC414"/>
      <c r="AAD414"/>
      <c r="AAE414"/>
      <c r="AAF414"/>
      <c r="AAG414"/>
      <c r="AAH414"/>
      <c r="AAI414"/>
      <c r="AAJ414"/>
      <c r="AAK414"/>
      <c r="AAL414"/>
      <c r="AAM414"/>
      <c r="AAN414"/>
      <c r="AAO414"/>
      <c r="AAP414"/>
      <c r="AAQ414"/>
      <c r="AAR414"/>
      <c r="AAS414"/>
      <c r="AAT414"/>
      <c r="AAU414"/>
      <c r="AAV414"/>
      <c r="AAW414"/>
      <c r="AAX414"/>
      <c r="AAY414"/>
      <c r="AAZ414"/>
      <c r="ABA414"/>
      <c r="ABB414"/>
      <c r="ABC414"/>
      <c r="ABD414"/>
      <c r="ABE414"/>
      <c r="ABF414"/>
      <c r="ABG414"/>
      <c r="ABH414"/>
      <c r="ABI414"/>
      <c r="ABJ414"/>
      <c r="ABK414"/>
      <c r="ABL414"/>
      <c r="ABM414"/>
      <c r="ABN414"/>
      <c r="ABO414"/>
      <c r="ABP414"/>
      <c r="ABQ414"/>
      <c r="ABR414"/>
      <c r="ABS414"/>
      <c r="ABT414"/>
      <c r="ABU414"/>
      <c r="ABV414"/>
      <c r="ABW414"/>
      <c r="ABX414"/>
      <c r="ABY414"/>
      <c r="ABZ414"/>
      <c r="ACA414"/>
      <c r="ACB414"/>
      <c r="ACC414"/>
      <c r="ACD414"/>
      <c r="ACE414"/>
      <c r="ACF414"/>
      <c r="ACG414"/>
      <c r="ACH414"/>
      <c r="ACI414"/>
      <c r="ACJ414"/>
      <c r="ACK414"/>
      <c r="ACL414"/>
      <c r="ACM414"/>
      <c r="ACN414"/>
      <c r="ACO414"/>
      <c r="ACP414"/>
      <c r="ACQ414"/>
      <c r="ACR414"/>
      <c r="ACS414"/>
      <c r="ACT414"/>
      <c r="ACU414"/>
      <c r="ACV414"/>
      <c r="ACW414"/>
      <c r="ACX414"/>
      <c r="ACY414"/>
      <c r="ACZ414"/>
      <c r="ADA414"/>
      <c r="ADB414"/>
      <c r="ADC414"/>
      <c r="ADD414"/>
      <c r="ADE414"/>
      <c r="ADF414"/>
      <c r="ADG414"/>
      <c r="ADH414"/>
      <c r="ADI414"/>
      <c r="ADJ414"/>
      <c r="ADK414"/>
      <c r="ADL414"/>
      <c r="ADM414"/>
      <c r="ADN414"/>
      <c r="ADO414"/>
      <c r="ADP414"/>
      <c r="ADQ414"/>
      <c r="ADR414"/>
      <c r="ADS414"/>
      <c r="ADT414"/>
      <c r="ADU414"/>
      <c r="ADV414"/>
      <c r="ADW414"/>
      <c r="ADX414"/>
      <c r="ADY414"/>
      <c r="ADZ414"/>
      <c r="AEA414"/>
      <c r="AEB414"/>
      <c r="AEC414"/>
      <c r="AED414"/>
      <c r="AEE414"/>
      <c r="AEF414"/>
      <c r="AEG414"/>
      <c r="AEH414"/>
      <c r="AEI414"/>
      <c r="AEJ414"/>
      <c r="AEK414"/>
      <c r="AEL414"/>
      <c r="AEM414"/>
      <c r="AEN414"/>
      <c r="AEO414"/>
      <c r="AEP414"/>
      <c r="AEQ414"/>
      <c r="AER414"/>
      <c r="AES414"/>
      <c r="AET414"/>
      <c r="AEU414"/>
      <c r="AEV414"/>
      <c r="AEW414"/>
      <c r="AEX414"/>
      <c r="AEY414"/>
      <c r="AEZ414"/>
      <c r="AFA414"/>
      <c r="AFB414"/>
      <c r="AFC414"/>
      <c r="AFD414"/>
      <c r="AFE414"/>
      <c r="AFF414"/>
      <c r="AFG414"/>
      <c r="AFH414"/>
      <c r="AFI414"/>
      <c r="AFJ414"/>
      <c r="AFK414"/>
      <c r="AFL414"/>
      <c r="AFM414"/>
      <c r="AFN414"/>
      <c r="AFO414"/>
      <c r="AFP414"/>
      <c r="AFQ414"/>
      <c r="AFR414"/>
      <c r="AFS414"/>
      <c r="AFT414"/>
      <c r="AFU414"/>
      <c r="AFV414"/>
      <c r="AFW414"/>
      <c r="AFX414"/>
      <c r="AFY414"/>
      <c r="AFZ414"/>
      <c r="AGA414"/>
      <c r="AGB414"/>
      <c r="AGC414"/>
      <c r="AGD414"/>
      <c r="AGE414"/>
      <c r="AGF414"/>
      <c r="AGG414"/>
      <c r="AGH414"/>
      <c r="AGI414"/>
      <c r="AGJ414"/>
      <c r="AGK414"/>
      <c r="AGL414"/>
      <c r="AGM414"/>
      <c r="AGN414"/>
      <c r="AGO414"/>
      <c r="AGP414"/>
      <c r="AGQ414"/>
      <c r="AGR414"/>
      <c r="AGS414"/>
      <c r="AGT414"/>
      <c r="AGU414"/>
      <c r="AGV414"/>
      <c r="AGW414"/>
      <c r="AGX414"/>
      <c r="AGY414"/>
      <c r="AGZ414"/>
      <c r="AHA414"/>
      <c r="AHB414"/>
      <c r="AHC414"/>
      <c r="AHD414"/>
      <c r="AHE414"/>
      <c r="AHF414"/>
      <c r="AHG414"/>
      <c r="AHH414"/>
      <c r="AHI414"/>
      <c r="AHJ414"/>
      <c r="AHK414"/>
      <c r="AHL414"/>
      <c r="AHM414"/>
      <c r="AHN414"/>
      <c r="AHO414"/>
      <c r="AHP414"/>
      <c r="AHQ414"/>
      <c r="AHR414"/>
      <c r="AHS414"/>
      <c r="AHT414"/>
      <c r="AHU414"/>
      <c r="AHV414"/>
      <c r="AHW414"/>
      <c r="AHX414"/>
      <c r="AHY414"/>
      <c r="AHZ414"/>
      <c r="AIA414"/>
      <c r="AIB414"/>
      <c r="AIC414"/>
      <c r="AID414"/>
      <c r="AIE414"/>
      <c r="AIF414"/>
      <c r="AIG414"/>
      <c r="AIH414"/>
      <c r="AII414"/>
      <c r="AIJ414"/>
      <c r="AIK414"/>
      <c r="AIL414"/>
      <c r="AIM414"/>
      <c r="AIN414"/>
      <c r="AIO414"/>
      <c r="AIP414"/>
      <c r="AIQ414"/>
      <c r="AIR414"/>
      <c r="AIS414"/>
      <c r="AIT414"/>
      <c r="AIU414"/>
      <c r="AIV414"/>
      <c r="AIW414"/>
      <c r="AIX414"/>
      <c r="AIY414"/>
      <c r="AIZ414"/>
      <c r="AJA414"/>
      <c r="AJB414"/>
      <c r="AJC414"/>
      <c r="AJD414"/>
      <c r="AJE414"/>
      <c r="AJF414"/>
      <c r="AJG414"/>
      <c r="AJH414"/>
      <c r="AJI414"/>
      <c r="AJJ414"/>
      <c r="AJK414"/>
      <c r="AJL414"/>
      <c r="AJM414"/>
      <c r="AJN414"/>
      <c r="AJO414"/>
      <c r="AJP414"/>
      <c r="AJQ414"/>
      <c r="AJR414"/>
      <c r="AJS414"/>
      <c r="AJT414"/>
      <c r="AJU414"/>
      <c r="AJV414"/>
      <c r="AJW414"/>
      <c r="AJX414"/>
      <c r="AJY414"/>
      <c r="AJZ414"/>
      <c r="AKA414"/>
      <c r="AKB414"/>
      <c r="AKC414"/>
      <c r="AKD414"/>
      <c r="AKE414"/>
      <c r="AKF414"/>
      <c r="AKG414"/>
      <c r="AKH414"/>
      <c r="AKI414"/>
      <c r="AKJ414"/>
      <c r="AKK414"/>
      <c r="AKL414"/>
      <c r="AKM414"/>
      <c r="AKN414"/>
      <c r="AKO414"/>
      <c r="AKP414"/>
      <c r="AKQ414"/>
      <c r="AKR414"/>
      <c r="AKS414"/>
      <c r="AKT414"/>
      <c r="AKU414"/>
      <c r="AKV414"/>
      <c r="AKW414"/>
      <c r="AKX414"/>
      <c r="AKY414"/>
      <c r="AKZ414"/>
      <c r="ALA414"/>
      <c r="ALB414"/>
      <c r="ALC414"/>
      <c r="ALD414"/>
      <c r="ALE414"/>
      <c r="ALF414"/>
      <c r="ALG414"/>
      <c r="ALH414"/>
      <c r="ALI414"/>
      <c r="ALJ414"/>
      <c r="ALK414"/>
      <c r="ALL414"/>
      <c r="ALM414"/>
      <c r="ALN414"/>
      <c r="ALO414"/>
      <c r="ALP414"/>
      <c r="ALQ414"/>
      <c r="ALR414"/>
      <c r="ALS414"/>
      <c r="ALT414"/>
      <c r="ALU414"/>
      <c r="ALV414"/>
      <c r="ALW414"/>
      <c r="ALX414"/>
      <c r="ALY414"/>
      <c r="ALZ414"/>
      <c r="AMA414"/>
      <c r="AMB414"/>
      <c r="AMC414"/>
      <c r="AMD414"/>
      <c r="AME414"/>
      <c r="AMF414"/>
      <c r="AMG414"/>
      <c r="AMH414"/>
      <c r="AMI414"/>
      <c r="AMJ414"/>
      <c r="AMK414"/>
      <c r="AML414"/>
      <c r="AMM414"/>
      <c r="AMN414"/>
      <c r="AMO414"/>
      <c r="AMP414"/>
      <c r="AMQ414"/>
      <c r="AMR414"/>
      <c r="AMS414"/>
      <c r="AMT414"/>
      <c r="AMU414"/>
      <c r="AMV414"/>
      <c r="AMW414"/>
      <c r="AMX414"/>
      <c r="AMY414"/>
      <c r="AMZ414"/>
      <c r="ANA414"/>
      <c r="ANB414"/>
      <c r="ANC414"/>
      <c r="AND414"/>
      <c r="ANE414"/>
      <c r="ANF414"/>
      <c r="ANG414"/>
      <c r="ANH414"/>
      <c r="ANI414"/>
      <c r="ANJ414"/>
      <c r="ANK414"/>
      <c r="ANL414"/>
      <c r="ANM414"/>
      <c r="ANN414"/>
      <c r="ANO414"/>
      <c r="ANP414"/>
      <c r="ANQ414"/>
      <c r="ANR414"/>
      <c r="ANS414"/>
      <c r="ANT414"/>
      <c r="ANU414"/>
      <c r="ANV414"/>
      <c r="ANW414"/>
      <c r="ANX414"/>
      <c r="ANY414"/>
      <c r="ANZ414"/>
      <c r="AOA414"/>
      <c r="AOB414"/>
      <c r="AOC414"/>
      <c r="AOD414"/>
      <c r="AOE414"/>
      <c r="AOF414"/>
      <c r="AOG414"/>
      <c r="AOH414"/>
      <c r="AOI414"/>
      <c r="AOJ414"/>
      <c r="AOK414"/>
      <c r="AOL414"/>
      <c r="AOM414"/>
      <c r="AON414"/>
      <c r="AOO414"/>
      <c r="AOP414"/>
      <c r="AOQ414"/>
      <c r="AOR414"/>
      <c r="AOS414"/>
      <c r="AOT414"/>
      <c r="AOU414"/>
      <c r="AOV414"/>
      <c r="AOW414"/>
      <c r="AOX414"/>
      <c r="AOY414"/>
      <c r="AOZ414"/>
      <c r="APA414"/>
      <c r="APB414"/>
      <c r="APC414"/>
      <c r="APD414"/>
      <c r="APE414"/>
      <c r="APF414"/>
      <c r="APG414"/>
      <c r="APH414"/>
      <c r="API414"/>
      <c r="APJ414"/>
      <c r="APK414"/>
      <c r="APL414"/>
      <c r="APM414"/>
      <c r="APN414"/>
      <c r="APO414"/>
      <c r="APP414"/>
      <c r="APQ414"/>
      <c r="APR414"/>
      <c r="APS414"/>
      <c r="APT414"/>
      <c r="APU414"/>
      <c r="APV414"/>
      <c r="APW414"/>
      <c r="APX414"/>
    </row>
    <row r="415" spans="1:1116" x14ac:dyDescent="0.2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c r="QH415"/>
      <c r="QI415"/>
      <c r="QJ415"/>
      <c r="QK415"/>
      <c r="QL415"/>
      <c r="QM415"/>
      <c r="QN415"/>
      <c r="QO415"/>
      <c r="QP415"/>
      <c r="QQ415"/>
      <c r="QR415"/>
      <c r="QS415"/>
      <c r="QT415"/>
      <c r="QU415"/>
      <c r="QV415"/>
      <c r="QW415"/>
      <c r="QX415"/>
      <c r="QY415"/>
      <c r="QZ415"/>
      <c r="RA415"/>
      <c r="RB415"/>
      <c r="RC415"/>
      <c r="RD415"/>
      <c r="RE415"/>
      <c r="RF415"/>
      <c r="RG415"/>
      <c r="RH415"/>
      <c r="RI415"/>
      <c r="RJ415"/>
      <c r="RK415"/>
      <c r="RL415"/>
      <c r="RM415"/>
      <c r="RN415"/>
      <c r="RO415"/>
      <c r="RP415"/>
      <c r="RQ415"/>
      <c r="RR415"/>
      <c r="RS415"/>
      <c r="RT415"/>
      <c r="RU415"/>
      <c r="RV415"/>
      <c r="RW415"/>
      <c r="RX415"/>
      <c r="RY415"/>
      <c r="RZ415"/>
      <c r="SA415"/>
      <c r="SB415"/>
      <c r="SC415"/>
      <c r="SD415"/>
      <c r="SE415"/>
      <c r="SF415"/>
      <c r="SG415"/>
      <c r="SH415"/>
      <c r="SI415"/>
      <c r="SJ415"/>
      <c r="SK415"/>
      <c r="SL415"/>
      <c r="SM415"/>
      <c r="SN415"/>
      <c r="SO415"/>
      <c r="SP415"/>
      <c r="SQ415"/>
      <c r="SR415"/>
      <c r="SS415"/>
      <c r="ST415"/>
      <c r="SU415"/>
      <c r="SV415"/>
      <c r="SW415"/>
      <c r="SX415"/>
      <c r="SY415"/>
      <c r="SZ415"/>
      <c r="TA415"/>
      <c r="TB415"/>
      <c r="TC415"/>
      <c r="TD415"/>
      <c r="TE415"/>
      <c r="TF415"/>
      <c r="TG415"/>
      <c r="TH415"/>
      <c r="TI415"/>
      <c r="TJ415"/>
      <c r="TK415"/>
      <c r="TL415"/>
      <c r="TM415"/>
      <c r="TN415"/>
      <c r="TO415"/>
      <c r="TP415"/>
      <c r="TQ415"/>
      <c r="TR415"/>
      <c r="TS415"/>
      <c r="TT415"/>
      <c r="TU415"/>
      <c r="TV415"/>
      <c r="TW415"/>
      <c r="TX415"/>
      <c r="TY415"/>
      <c r="TZ415"/>
      <c r="UA415"/>
      <c r="UB415"/>
      <c r="UC415"/>
      <c r="UD415"/>
      <c r="UE415"/>
      <c r="UF415"/>
      <c r="UG415"/>
      <c r="UH415"/>
      <c r="UI415"/>
      <c r="UJ415"/>
      <c r="UK415"/>
      <c r="UL415"/>
      <c r="UM415"/>
      <c r="UN415"/>
      <c r="UO415"/>
      <c r="UP415"/>
      <c r="UQ415"/>
      <c r="UR415"/>
      <c r="US415"/>
      <c r="UT415"/>
      <c r="UU415"/>
      <c r="UV415"/>
      <c r="UW415"/>
      <c r="UX415"/>
      <c r="UY415"/>
      <c r="UZ415"/>
      <c r="VA415"/>
      <c r="VB415"/>
      <c r="VC415"/>
      <c r="VD415"/>
      <c r="VE415"/>
      <c r="VF415"/>
      <c r="VG415"/>
      <c r="VH415"/>
      <c r="VI415"/>
      <c r="VJ415"/>
      <c r="VK415"/>
      <c r="VL415"/>
      <c r="VM415"/>
      <c r="VN415"/>
      <c r="VO415"/>
      <c r="VP415"/>
      <c r="VQ415"/>
      <c r="VR415"/>
      <c r="VS415"/>
      <c r="VT415"/>
      <c r="VU415"/>
      <c r="VV415"/>
      <c r="VW415"/>
      <c r="VX415"/>
      <c r="VY415"/>
      <c r="VZ415"/>
      <c r="WA415"/>
      <c r="WB415"/>
      <c r="WC415"/>
      <c r="WD415"/>
      <c r="WE415"/>
      <c r="WF415"/>
      <c r="WG415"/>
      <c r="WH415"/>
      <c r="WI415"/>
      <c r="WJ415"/>
      <c r="WK415"/>
      <c r="WL415"/>
      <c r="WM415"/>
      <c r="WN415"/>
      <c r="WO415"/>
      <c r="WP415"/>
      <c r="WQ415"/>
      <c r="WR415"/>
      <c r="WS415"/>
      <c r="WT415"/>
      <c r="WU415"/>
      <c r="WV415"/>
      <c r="WW415"/>
      <c r="WX415"/>
      <c r="WY415"/>
      <c r="WZ415"/>
      <c r="XA415"/>
      <c r="XB415"/>
      <c r="XC415"/>
      <c r="XD415"/>
      <c r="XE415"/>
      <c r="XF415"/>
      <c r="XG415"/>
      <c r="XH415"/>
      <c r="XI415"/>
      <c r="XJ415"/>
      <c r="XK415"/>
      <c r="XL415"/>
      <c r="XM415"/>
      <c r="XN415"/>
      <c r="XO415"/>
      <c r="XP415"/>
      <c r="XQ415"/>
      <c r="XR415"/>
      <c r="XS415"/>
      <c r="XT415"/>
      <c r="XU415"/>
      <c r="XV415"/>
      <c r="XW415"/>
      <c r="XX415"/>
      <c r="XY415"/>
      <c r="XZ415"/>
      <c r="YA415"/>
      <c r="YB415"/>
      <c r="YC415"/>
      <c r="YD415"/>
      <c r="YE415"/>
      <c r="YF415"/>
      <c r="YG415"/>
      <c r="YH415"/>
      <c r="YI415"/>
      <c r="YJ415"/>
      <c r="YK415"/>
      <c r="YL415"/>
      <c r="YM415"/>
      <c r="YN415"/>
      <c r="YO415"/>
      <c r="YP415"/>
      <c r="YQ415"/>
      <c r="YR415"/>
      <c r="YS415"/>
      <c r="YT415"/>
      <c r="YU415"/>
      <c r="YV415"/>
      <c r="YW415"/>
      <c r="YX415"/>
      <c r="YY415"/>
      <c r="YZ415"/>
      <c r="ZA415"/>
      <c r="ZB415"/>
      <c r="ZC415"/>
      <c r="ZD415"/>
      <c r="ZE415"/>
      <c r="ZF415"/>
      <c r="ZG415"/>
      <c r="ZH415"/>
      <c r="ZI415"/>
      <c r="ZJ415"/>
      <c r="ZK415"/>
      <c r="ZL415"/>
      <c r="ZM415"/>
      <c r="ZN415"/>
      <c r="ZO415"/>
      <c r="ZP415"/>
      <c r="ZQ415"/>
      <c r="ZR415"/>
      <c r="ZS415"/>
      <c r="ZT415"/>
      <c r="ZU415"/>
      <c r="ZV415"/>
      <c r="ZW415"/>
      <c r="ZX415"/>
      <c r="ZY415"/>
      <c r="ZZ415"/>
      <c r="AAA415"/>
      <c r="AAB415"/>
      <c r="AAC415"/>
      <c r="AAD415"/>
      <c r="AAE415"/>
      <c r="AAF415"/>
      <c r="AAG415"/>
      <c r="AAH415"/>
      <c r="AAI415"/>
      <c r="AAJ415"/>
      <c r="AAK415"/>
      <c r="AAL415"/>
      <c r="AAM415"/>
      <c r="AAN415"/>
      <c r="AAO415"/>
      <c r="AAP415"/>
      <c r="AAQ415"/>
      <c r="AAR415"/>
      <c r="AAS415"/>
      <c r="AAT415"/>
      <c r="AAU415"/>
      <c r="AAV415"/>
      <c r="AAW415"/>
      <c r="AAX415"/>
      <c r="AAY415"/>
      <c r="AAZ415"/>
      <c r="ABA415"/>
      <c r="ABB415"/>
      <c r="ABC415"/>
      <c r="ABD415"/>
      <c r="ABE415"/>
      <c r="ABF415"/>
      <c r="ABG415"/>
      <c r="ABH415"/>
      <c r="ABI415"/>
      <c r="ABJ415"/>
      <c r="ABK415"/>
      <c r="ABL415"/>
      <c r="ABM415"/>
      <c r="ABN415"/>
      <c r="ABO415"/>
      <c r="ABP415"/>
      <c r="ABQ415"/>
      <c r="ABR415"/>
      <c r="ABS415"/>
      <c r="ABT415"/>
      <c r="ABU415"/>
      <c r="ABV415"/>
      <c r="ABW415"/>
      <c r="ABX415"/>
      <c r="ABY415"/>
      <c r="ABZ415"/>
      <c r="ACA415"/>
      <c r="ACB415"/>
      <c r="ACC415"/>
      <c r="ACD415"/>
      <c r="ACE415"/>
      <c r="ACF415"/>
      <c r="ACG415"/>
      <c r="ACH415"/>
      <c r="ACI415"/>
      <c r="ACJ415"/>
      <c r="ACK415"/>
      <c r="ACL415"/>
      <c r="ACM415"/>
      <c r="ACN415"/>
      <c r="ACO415"/>
      <c r="ACP415"/>
      <c r="ACQ415"/>
      <c r="ACR415"/>
      <c r="ACS415"/>
      <c r="ACT415"/>
      <c r="ACU415"/>
      <c r="ACV415"/>
      <c r="ACW415"/>
      <c r="ACX415"/>
      <c r="ACY415"/>
      <c r="ACZ415"/>
      <c r="ADA415"/>
      <c r="ADB415"/>
      <c r="ADC415"/>
      <c r="ADD415"/>
      <c r="ADE415"/>
      <c r="ADF415"/>
      <c r="ADG415"/>
      <c r="ADH415"/>
      <c r="ADI415"/>
      <c r="ADJ415"/>
      <c r="ADK415"/>
      <c r="ADL415"/>
      <c r="ADM415"/>
      <c r="ADN415"/>
      <c r="ADO415"/>
      <c r="ADP415"/>
      <c r="ADQ415"/>
      <c r="ADR415"/>
      <c r="ADS415"/>
      <c r="ADT415"/>
      <c r="ADU415"/>
      <c r="ADV415"/>
      <c r="ADW415"/>
      <c r="ADX415"/>
      <c r="ADY415"/>
      <c r="ADZ415"/>
      <c r="AEA415"/>
      <c r="AEB415"/>
      <c r="AEC415"/>
      <c r="AED415"/>
      <c r="AEE415"/>
      <c r="AEF415"/>
      <c r="AEG415"/>
      <c r="AEH415"/>
      <c r="AEI415"/>
      <c r="AEJ415"/>
      <c r="AEK415"/>
      <c r="AEL415"/>
      <c r="AEM415"/>
      <c r="AEN415"/>
      <c r="AEO415"/>
      <c r="AEP415"/>
      <c r="AEQ415"/>
      <c r="AER415"/>
      <c r="AES415"/>
      <c r="AET415"/>
      <c r="AEU415"/>
      <c r="AEV415"/>
      <c r="AEW415"/>
      <c r="AEX415"/>
      <c r="AEY415"/>
      <c r="AEZ415"/>
      <c r="AFA415"/>
      <c r="AFB415"/>
      <c r="AFC415"/>
      <c r="AFD415"/>
      <c r="AFE415"/>
      <c r="AFF415"/>
      <c r="AFG415"/>
      <c r="AFH415"/>
      <c r="AFI415"/>
      <c r="AFJ415"/>
      <c r="AFK415"/>
      <c r="AFL415"/>
      <c r="AFM415"/>
      <c r="AFN415"/>
      <c r="AFO415"/>
      <c r="AFP415"/>
      <c r="AFQ415"/>
      <c r="AFR415"/>
      <c r="AFS415"/>
      <c r="AFT415"/>
      <c r="AFU415"/>
      <c r="AFV415"/>
      <c r="AFW415"/>
      <c r="AFX415"/>
      <c r="AFY415"/>
      <c r="AFZ415"/>
      <c r="AGA415"/>
      <c r="AGB415"/>
      <c r="AGC415"/>
      <c r="AGD415"/>
      <c r="AGE415"/>
      <c r="AGF415"/>
      <c r="AGG415"/>
      <c r="AGH415"/>
      <c r="AGI415"/>
      <c r="AGJ415"/>
      <c r="AGK415"/>
      <c r="AGL415"/>
      <c r="AGM415"/>
      <c r="AGN415"/>
      <c r="AGO415"/>
      <c r="AGP415"/>
      <c r="AGQ415"/>
      <c r="AGR415"/>
      <c r="AGS415"/>
      <c r="AGT415"/>
      <c r="AGU415"/>
      <c r="AGV415"/>
      <c r="AGW415"/>
      <c r="AGX415"/>
      <c r="AGY415"/>
      <c r="AGZ415"/>
      <c r="AHA415"/>
      <c r="AHB415"/>
      <c r="AHC415"/>
      <c r="AHD415"/>
      <c r="AHE415"/>
      <c r="AHF415"/>
      <c r="AHG415"/>
      <c r="AHH415"/>
      <c r="AHI415"/>
      <c r="AHJ415"/>
      <c r="AHK415"/>
      <c r="AHL415"/>
      <c r="AHM415"/>
      <c r="AHN415"/>
      <c r="AHO415"/>
      <c r="AHP415"/>
      <c r="AHQ415"/>
      <c r="AHR415"/>
      <c r="AHS415"/>
      <c r="AHT415"/>
      <c r="AHU415"/>
      <c r="AHV415"/>
      <c r="AHW415"/>
      <c r="AHX415"/>
      <c r="AHY415"/>
      <c r="AHZ415"/>
      <c r="AIA415"/>
      <c r="AIB415"/>
      <c r="AIC415"/>
      <c r="AID415"/>
      <c r="AIE415"/>
      <c r="AIF415"/>
      <c r="AIG415"/>
      <c r="AIH415"/>
      <c r="AII415"/>
      <c r="AIJ415"/>
      <c r="AIK415"/>
      <c r="AIL415"/>
      <c r="AIM415"/>
      <c r="AIN415"/>
      <c r="AIO415"/>
      <c r="AIP415"/>
      <c r="AIQ415"/>
      <c r="AIR415"/>
      <c r="AIS415"/>
      <c r="AIT415"/>
      <c r="AIU415"/>
      <c r="AIV415"/>
      <c r="AIW415"/>
      <c r="AIX415"/>
      <c r="AIY415"/>
      <c r="AIZ415"/>
      <c r="AJA415"/>
      <c r="AJB415"/>
      <c r="AJC415"/>
      <c r="AJD415"/>
      <c r="AJE415"/>
      <c r="AJF415"/>
      <c r="AJG415"/>
      <c r="AJH415"/>
      <c r="AJI415"/>
      <c r="AJJ415"/>
      <c r="AJK415"/>
      <c r="AJL415"/>
      <c r="AJM415"/>
      <c r="AJN415"/>
      <c r="AJO415"/>
      <c r="AJP415"/>
      <c r="AJQ415"/>
      <c r="AJR415"/>
      <c r="AJS415"/>
      <c r="AJT415"/>
      <c r="AJU415"/>
      <c r="AJV415"/>
      <c r="AJW415"/>
      <c r="AJX415"/>
      <c r="AJY415"/>
      <c r="AJZ415"/>
      <c r="AKA415"/>
      <c r="AKB415"/>
      <c r="AKC415"/>
      <c r="AKD415"/>
      <c r="AKE415"/>
      <c r="AKF415"/>
      <c r="AKG415"/>
      <c r="AKH415"/>
      <c r="AKI415"/>
      <c r="AKJ415"/>
      <c r="AKK415"/>
      <c r="AKL415"/>
      <c r="AKM415"/>
      <c r="AKN415"/>
      <c r="AKO415"/>
      <c r="AKP415"/>
      <c r="AKQ415"/>
      <c r="AKR415"/>
      <c r="AKS415"/>
      <c r="AKT415"/>
      <c r="AKU415"/>
      <c r="AKV415"/>
      <c r="AKW415"/>
      <c r="AKX415"/>
      <c r="AKY415"/>
      <c r="AKZ415"/>
      <c r="ALA415"/>
      <c r="ALB415"/>
      <c r="ALC415"/>
      <c r="ALD415"/>
      <c r="ALE415"/>
      <c r="ALF415"/>
      <c r="ALG415"/>
      <c r="ALH415"/>
      <c r="ALI415"/>
      <c r="ALJ415"/>
      <c r="ALK415"/>
      <c r="ALL415"/>
      <c r="ALM415"/>
      <c r="ALN415"/>
      <c r="ALO415"/>
      <c r="ALP415"/>
      <c r="ALQ415"/>
      <c r="ALR415"/>
      <c r="ALS415"/>
      <c r="ALT415"/>
      <c r="ALU415"/>
      <c r="ALV415"/>
      <c r="ALW415"/>
      <c r="ALX415"/>
      <c r="ALY415"/>
      <c r="ALZ415"/>
      <c r="AMA415"/>
      <c r="AMB415"/>
      <c r="AMC415"/>
      <c r="AMD415"/>
      <c r="AME415"/>
      <c r="AMF415"/>
      <c r="AMG415"/>
      <c r="AMH415"/>
      <c r="AMI415"/>
      <c r="AMJ415"/>
      <c r="AMK415"/>
      <c r="AML415"/>
      <c r="AMM415"/>
      <c r="AMN415"/>
      <c r="AMO415"/>
      <c r="AMP415"/>
      <c r="AMQ415"/>
      <c r="AMR415"/>
      <c r="AMS415"/>
      <c r="AMT415"/>
      <c r="AMU415"/>
      <c r="AMV415"/>
      <c r="AMW415"/>
      <c r="AMX415"/>
      <c r="AMY415"/>
      <c r="AMZ415"/>
      <c r="ANA415"/>
      <c r="ANB415"/>
      <c r="ANC415"/>
      <c r="AND415"/>
      <c r="ANE415"/>
      <c r="ANF415"/>
      <c r="ANG415"/>
      <c r="ANH415"/>
      <c r="ANI415"/>
      <c r="ANJ415"/>
      <c r="ANK415"/>
      <c r="ANL415"/>
      <c r="ANM415"/>
      <c r="ANN415"/>
      <c r="ANO415"/>
      <c r="ANP415"/>
      <c r="ANQ415"/>
      <c r="ANR415"/>
      <c r="ANS415"/>
      <c r="ANT415"/>
      <c r="ANU415"/>
      <c r="ANV415"/>
      <c r="ANW415"/>
      <c r="ANX415"/>
      <c r="ANY415"/>
      <c r="ANZ415"/>
      <c r="AOA415"/>
      <c r="AOB415"/>
      <c r="AOC415"/>
      <c r="AOD415"/>
      <c r="AOE415"/>
      <c r="AOF415"/>
      <c r="AOG415"/>
      <c r="AOH415"/>
      <c r="AOI415"/>
      <c r="AOJ415"/>
      <c r="AOK415"/>
      <c r="AOL415"/>
      <c r="AOM415"/>
      <c r="AON415"/>
      <c r="AOO415"/>
      <c r="AOP415"/>
      <c r="AOQ415"/>
      <c r="AOR415"/>
      <c r="AOS415"/>
      <c r="AOT415"/>
      <c r="AOU415"/>
      <c r="AOV415"/>
      <c r="AOW415"/>
      <c r="AOX415"/>
      <c r="AOY415"/>
      <c r="AOZ415"/>
      <c r="APA415"/>
      <c r="APB415"/>
      <c r="APC415"/>
      <c r="APD415"/>
      <c r="APE415"/>
      <c r="APF415"/>
      <c r="APG415"/>
      <c r="APH415"/>
      <c r="API415"/>
      <c r="APJ415"/>
      <c r="APK415"/>
      <c r="APL415"/>
      <c r="APM415"/>
      <c r="APN415"/>
      <c r="APO415"/>
      <c r="APP415"/>
      <c r="APQ415"/>
      <c r="APR415"/>
      <c r="APS415"/>
      <c r="APT415"/>
      <c r="APU415"/>
      <c r="APV415"/>
      <c r="APW415"/>
      <c r="APX415"/>
    </row>
    <row r="416" spans="1:1116" x14ac:dyDescent="0.25">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c r="WH416"/>
      <c r="WI416"/>
      <c r="WJ416"/>
      <c r="WK416"/>
      <c r="WL416"/>
      <c r="WM416"/>
      <c r="WN416"/>
      <c r="WO416"/>
      <c r="WP416"/>
      <c r="WQ416"/>
      <c r="WR416"/>
      <c r="WS416"/>
      <c r="WT416"/>
      <c r="WU416"/>
      <c r="WV416"/>
      <c r="WW416"/>
      <c r="WX416"/>
      <c r="WY416"/>
      <c r="WZ416"/>
      <c r="XA416"/>
      <c r="XB416"/>
      <c r="XC416"/>
      <c r="XD416"/>
      <c r="XE416"/>
      <c r="XF416"/>
      <c r="XG416"/>
      <c r="XH416"/>
      <c r="XI416"/>
      <c r="XJ416"/>
      <c r="XK416"/>
      <c r="XL416"/>
      <c r="XM416"/>
      <c r="XN416"/>
      <c r="XO416"/>
      <c r="XP416"/>
      <c r="XQ416"/>
      <c r="XR416"/>
      <c r="XS416"/>
      <c r="XT416"/>
      <c r="XU416"/>
      <c r="XV416"/>
      <c r="XW416"/>
      <c r="XX416"/>
      <c r="XY416"/>
      <c r="XZ416"/>
      <c r="YA416"/>
      <c r="YB416"/>
      <c r="YC416"/>
      <c r="YD416"/>
      <c r="YE416"/>
      <c r="YF416"/>
      <c r="YG416"/>
      <c r="YH416"/>
      <c r="YI416"/>
      <c r="YJ416"/>
      <c r="YK416"/>
      <c r="YL416"/>
      <c r="YM416"/>
      <c r="YN416"/>
      <c r="YO416"/>
      <c r="YP416"/>
      <c r="YQ416"/>
      <c r="YR416"/>
      <c r="YS416"/>
      <c r="YT416"/>
      <c r="YU416"/>
      <c r="YV416"/>
      <c r="YW416"/>
      <c r="YX416"/>
      <c r="YY416"/>
      <c r="YZ416"/>
      <c r="ZA416"/>
      <c r="ZB416"/>
      <c r="ZC416"/>
      <c r="ZD416"/>
      <c r="ZE416"/>
      <c r="ZF416"/>
      <c r="ZG416"/>
      <c r="ZH416"/>
      <c r="ZI416"/>
      <c r="ZJ416"/>
      <c r="ZK416"/>
      <c r="ZL416"/>
      <c r="ZM416"/>
      <c r="ZN416"/>
      <c r="ZO416"/>
      <c r="ZP416"/>
      <c r="ZQ416"/>
      <c r="ZR416"/>
      <c r="ZS416"/>
      <c r="ZT416"/>
      <c r="ZU416"/>
      <c r="ZV416"/>
      <c r="ZW416"/>
      <c r="ZX416"/>
      <c r="ZY416"/>
      <c r="ZZ416"/>
      <c r="AAA416"/>
      <c r="AAB416"/>
      <c r="AAC416"/>
      <c r="AAD416"/>
      <c r="AAE416"/>
      <c r="AAF416"/>
      <c r="AAG416"/>
      <c r="AAH416"/>
      <c r="AAI416"/>
      <c r="AAJ416"/>
      <c r="AAK416"/>
      <c r="AAL416"/>
      <c r="AAM416"/>
      <c r="AAN416"/>
      <c r="AAO416"/>
      <c r="AAP416"/>
      <c r="AAQ416"/>
      <c r="AAR416"/>
      <c r="AAS416"/>
      <c r="AAT416"/>
      <c r="AAU416"/>
      <c r="AAV416"/>
      <c r="AAW416"/>
      <c r="AAX416"/>
      <c r="AAY416"/>
      <c r="AAZ416"/>
      <c r="ABA416"/>
      <c r="ABB416"/>
      <c r="ABC416"/>
      <c r="ABD416"/>
      <c r="ABE416"/>
      <c r="ABF416"/>
      <c r="ABG416"/>
      <c r="ABH416"/>
      <c r="ABI416"/>
      <c r="ABJ416"/>
      <c r="ABK416"/>
      <c r="ABL416"/>
      <c r="ABM416"/>
      <c r="ABN416"/>
      <c r="ABO416"/>
      <c r="ABP416"/>
      <c r="ABQ416"/>
      <c r="ABR416"/>
      <c r="ABS416"/>
      <c r="ABT416"/>
      <c r="ABU416"/>
      <c r="ABV416"/>
      <c r="ABW416"/>
      <c r="ABX416"/>
      <c r="ABY416"/>
      <c r="ABZ416"/>
      <c r="ACA416"/>
      <c r="ACB416"/>
      <c r="ACC416"/>
      <c r="ACD416"/>
      <c r="ACE416"/>
      <c r="ACF416"/>
      <c r="ACG416"/>
      <c r="ACH416"/>
      <c r="ACI416"/>
      <c r="ACJ416"/>
      <c r="ACK416"/>
      <c r="ACL416"/>
      <c r="ACM416"/>
      <c r="ACN416"/>
      <c r="ACO416"/>
      <c r="ACP416"/>
      <c r="ACQ416"/>
      <c r="ACR416"/>
      <c r="ACS416"/>
      <c r="ACT416"/>
      <c r="ACU416"/>
      <c r="ACV416"/>
      <c r="ACW416"/>
      <c r="ACX416"/>
      <c r="ACY416"/>
      <c r="ACZ416"/>
      <c r="ADA416"/>
      <c r="ADB416"/>
      <c r="ADC416"/>
      <c r="ADD416"/>
      <c r="ADE416"/>
      <c r="ADF416"/>
      <c r="ADG416"/>
      <c r="ADH416"/>
      <c r="ADI416"/>
      <c r="ADJ416"/>
      <c r="ADK416"/>
      <c r="ADL416"/>
      <c r="ADM416"/>
      <c r="ADN416"/>
      <c r="ADO416"/>
      <c r="ADP416"/>
      <c r="ADQ416"/>
      <c r="ADR416"/>
      <c r="ADS416"/>
      <c r="ADT416"/>
      <c r="ADU416"/>
      <c r="ADV416"/>
      <c r="ADW416"/>
      <c r="ADX416"/>
      <c r="ADY416"/>
      <c r="ADZ416"/>
      <c r="AEA416"/>
      <c r="AEB416"/>
      <c r="AEC416"/>
      <c r="AED416"/>
      <c r="AEE416"/>
      <c r="AEF416"/>
      <c r="AEG416"/>
      <c r="AEH416"/>
      <c r="AEI416"/>
      <c r="AEJ416"/>
      <c r="AEK416"/>
      <c r="AEL416"/>
      <c r="AEM416"/>
      <c r="AEN416"/>
      <c r="AEO416"/>
      <c r="AEP416"/>
      <c r="AEQ416"/>
      <c r="AER416"/>
      <c r="AES416"/>
      <c r="AET416"/>
      <c r="AEU416"/>
      <c r="AEV416"/>
      <c r="AEW416"/>
      <c r="AEX416"/>
      <c r="AEY416"/>
      <c r="AEZ416"/>
      <c r="AFA416"/>
      <c r="AFB416"/>
      <c r="AFC416"/>
      <c r="AFD416"/>
      <c r="AFE416"/>
      <c r="AFF416"/>
      <c r="AFG416"/>
      <c r="AFH416"/>
      <c r="AFI416"/>
      <c r="AFJ416"/>
      <c r="AFK416"/>
      <c r="AFL416"/>
      <c r="AFM416"/>
      <c r="AFN416"/>
      <c r="AFO416"/>
      <c r="AFP416"/>
      <c r="AFQ416"/>
      <c r="AFR416"/>
      <c r="AFS416"/>
      <c r="AFT416"/>
      <c r="AFU416"/>
      <c r="AFV416"/>
      <c r="AFW416"/>
      <c r="AFX416"/>
      <c r="AFY416"/>
      <c r="AFZ416"/>
      <c r="AGA416"/>
      <c r="AGB416"/>
      <c r="AGC416"/>
      <c r="AGD416"/>
      <c r="AGE416"/>
      <c r="AGF416"/>
      <c r="AGG416"/>
      <c r="AGH416"/>
      <c r="AGI416"/>
      <c r="AGJ416"/>
      <c r="AGK416"/>
      <c r="AGL416"/>
      <c r="AGM416"/>
      <c r="AGN416"/>
      <c r="AGO416"/>
      <c r="AGP416"/>
      <c r="AGQ416"/>
      <c r="AGR416"/>
      <c r="AGS416"/>
      <c r="AGT416"/>
      <c r="AGU416"/>
      <c r="AGV416"/>
      <c r="AGW416"/>
      <c r="AGX416"/>
      <c r="AGY416"/>
      <c r="AGZ416"/>
      <c r="AHA416"/>
      <c r="AHB416"/>
      <c r="AHC416"/>
      <c r="AHD416"/>
      <c r="AHE416"/>
      <c r="AHF416"/>
      <c r="AHG416"/>
      <c r="AHH416"/>
      <c r="AHI416"/>
      <c r="AHJ416"/>
      <c r="AHK416"/>
      <c r="AHL416"/>
      <c r="AHM416"/>
      <c r="AHN416"/>
      <c r="AHO416"/>
      <c r="AHP416"/>
      <c r="AHQ416"/>
      <c r="AHR416"/>
      <c r="AHS416"/>
      <c r="AHT416"/>
      <c r="AHU416"/>
      <c r="AHV416"/>
      <c r="AHW416"/>
      <c r="AHX416"/>
      <c r="AHY416"/>
      <c r="AHZ416"/>
      <c r="AIA416"/>
      <c r="AIB416"/>
      <c r="AIC416"/>
      <c r="AID416"/>
      <c r="AIE416"/>
      <c r="AIF416"/>
      <c r="AIG416"/>
      <c r="AIH416"/>
      <c r="AII416"/>
      <c r="AIJ416"/>
      <c r="AIK416"/>
      <c r="AIL416"/>
      <c r="AIM416"/>
      <c r="AIN416"/>
      <c r="AIO416"/>
      <c r="AIP416"/>
      <c r="AIQ416"/>
      <c r="AIR416"/>
      <c r="AIS416"/>
      <c r="AIT416"/>
      <c r="AIU416"/>
      <c r="AIV416"/>
      <c r="AIW416"/>
      <c r="AIX416"/>
      <c r="AIY416"/>
      <c r="AIZ416"/>
      <c r="AJA416"/>
      <c r="AJB416"/>
      <c r="AJC416"/>
      <c r="AJD416"/>
      <c r="AJE416"/>
      <c r="AJF416"/>
      <c r="AJG416"/>
      <c r="AJH416"/>
      <c r="AJI416"/>
      <c r="AJJ416"/>
      <c r="AJK416"/>
      <c r="AJL416"/>
      <c r="AJM416"/>
      <c r="AJN416"/>
      <c r="AJO416"/>
      <c r="AJP416"/>
      <c r="AJQ416"/>
      <c r="AJR416"/>
      <c r="AJS416"/>
      <c r="AJT416"/>
      <c r="AJU416"/>
      <c r="AJV416"/>
      <c r="AJW416"/>
      <c r="AJX416"/>
      <c r="AJY416"/>
      <c r="AJZ416"/>
      <c r="AKA416"/>
      <c r="AKB416"/>
      <c r="AKC416"/>
      <c r="AKD416"/>
      <c r="AKE416"/>
      <c r="AKF416"/>
      <c r="AKG416"/>
      <c r="AKH416"/>
      <c r="AKI416"/>
      <c r="AKJ416"/>
      <c r="AKK416"/>
      <c r="AKL416"/>
      <c r="AKM416"/>
      <c r="AKN416"/>
      <c r="AKO416"/>
      <c r="AKP416"/>
      <c r="AKQ416"/>
      <c r="AKR416"/>
      <c r="AKS416"/>
      <c r="AKT416"/>
      <c r="AKU416"/>
      <c r="AKV416"/>
      <c r="AKW416"/>
      <c r="AKX416"/>
      <c r="AKY416"/>
      <c r="AKZ416"/>
      <c r="ALA416"/>
      <c r="ALB416"/>
      <c r="ALC416"/>
      <c r="ALD416"/>
      <c r="ALE416"/>
      <c r="ALF416"/>
      <c r="ALG416"/>
      <c r="ALH416"/>
      <c r="ALI416"/>
      <c r="ALJ416"/>
      <c r="ALK416"/>
      <c r="ALL416"/>
      <c r="ALM416"/>
      <c r="ALN416"/>
      <c r="ALO416"/>
      <c r="ALP416"/>
      <c r="ALQ416"/>
      <c r="ALR416"/>
      <c r="ALS416"/>
      <c r="ALT416"/>
      <c r="ALU416"/>
      <c r="ALV416"/>
      <c r="ALW416"/>
      <c r="ALX416"/>
      <c r="ALY416"/>
      <c r="ALZ416"/>
      <c r="AMA416"/>
      <c r="AMB416"/>
      <c r="AMC416"/>
      <c r="AMD416"/>
      <c r="AME416"/>
      <c r="AMF416"/>
      <c r="AMG416"/>
      <c r="AMH416"/>
      <c r="AMI416"/>
      <c r="AMJ416"/>
      <c r="AMK416"/>
      <c r="AML416"/>
      <c r="AMM416"/>
      <c r="AMN416"/>
      <c r="AMO416"/>
      <c r="AMP416"/>
      <c r="AMQ416"/>
      <c r="AMR416"/>
      <c r="AMS416"/>
      <c r="AMT416"/>
      <c r="AMU416"/>
      <c r="AMV416"/>
      <c r="AMW416"/>
      <c r="AMX416"/>
      <c r="AMY416"/>
      <c r="AMZ416"/>
      <c r="ANA416"/>
      <c r="ANB416"/>
      <c r="ANC416"/>
      <c r="AND416"/>
      <c r="ANE416"/>
      <c r="ANF416"/>
      <c r="ANG416"/>
      <c r="ANH416"/>
      <c r="ANI416"/>
      <c r="ANJ416"/>
      <c r="ANK416"/>
      <c r="ANL416"/>
      <c r="ANM416"/>
      <c r="ANN416"/>
      <c r="ANO416"/>
      <c r="ANP416"/>
      <c r="ANQ416"/>
      <c r="ANR416"/>
      <c r="ANS416"/>
      <c r="ANT416"/>
      <c r="ANU416"/>
      <c r="ANV416"/>
      <c r="ANW416"/>
      <c r="ANX416"/>
      <c r="ANY416"/>
      <c r="ANZ416"/>
      <c r="AOA416"/>
      <c r="AOB416"/>
      <c r="AOC416"/>
      <c r="AOD416"/>
      <c r="AOE416"/>
      <c r="AOF416"/>
      <c r="AOG416"/>
      <c r="AOH416"/>
      <c r="AOI416"/>
      <c r="AOJ416"/>
      <c r="AOK416"/>
      <c r="AOL416"/>
      <c r="AOM416"/>
      <c r="AON416"/>
      <c r="AOO416"/>
      <c r="AOP416"/>
      <c r="AOQ416"/>
      <c r="AOR416"/>
      <c r="AOS416"/>
      <c r="AOT416"/>
      <c r="AOU416"/>
      <c r="AOV416"/>
      <c r="AOW416"/>
      <c r="AOX416"/>
      <c r="AOY416"/>
      <c r="AOZ416"/>
      <c r="APA416"/>
      <c r="APB416"/>
      <c r="APC416"/>
      <c r="APD416"/>
      <c r="APE416"/>
      <c r="APF416"/>
      <c r="APG416"/>
      <c r="APH416"/>
      <c r="API416"/>
      <c r="APJ416"/>
      <c r="APK416"/>
      <c r="APL416"/>
      <c r="APM416"/>
      <c r="APN416"/>
      <c r="APO416"/>
      <c r="APP416"/>
      <c r="APQ416"/>
      <c r="APR416"/>
      <c r="APS416"/>
      <c r="APT416"/>
      <c r="APU416"/>
      <c r="APV416"/>
      <c r="APW416"/>
      <c r="APX416"/>
    </row>
    <row r="417" spans="48:1116" x14ac:dyDescent="0.25">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c r="WH417"/>
      <c r="WI417"/>
      <c r="WJ417"/>
      <c r="WK417"/>
      <c r="WL417"/>
      <c r="WM417"/>
      <c r="WN417"/>
      <c r="WO417"/>
      <c r="WP417"/>
      <c r="WQ417"/>
      <c r="WR417"/>
      <c r="WS417"/>
      <c r="WT417"/>
      <c r="WU417"/>
      <c r="WV417"/>
      <c r="WW417"/>
      <c r="WX417"/>
      <c r="WY417"/>
      <c r="WZ417"/>
      <c r="XA417"/>
      <c r="XB417"/>
      <c r="XC417"/>
      <c r="XD417"/>
      <c r="XE417"/>
      <c r="XF417"/>
      <c r="XG417"/>
      <c r="XH417"/>
      <c r="XI417"/>
      <c r="XJ417"/>
      <c r="XK417"/>
      <c r="XL417"/>
      <c r="XM417"/>
      <c r="XN417"/>
      <c r="XO417"/>
      <c r="XP417"/>
      <c r="XQ417"/>
      <c r="XR417"/>
      <c r="XS417"/>
      <c r="XT417"/>
      <c r="XU417"/>
      <c r="XV417"/>
      <c r="XW417"/>
      <c r="XX417"/>
      <c r="XY417"/>
      <c r="XZ417"/>
      <c r="YA417"/>
      <c r="YB417"/>
      <c r="YC417"/>
      <c r="YD417"/>
      <c r="YE417"/>
      <c r="YF417"/>
      <c r="YG417"/>
      <c r="YH417"/>
      <c r="YI417"/>
      <c r="YJ417"/>
      <c r="YK417"/>
      <c r="YL417"/>
      <c r="YM417"/>
      <c r="YN417"/>
      <c r="YO417"/>
      <c r="YP417"/>
      <c r="YQ417"/>
      <c r="YR417"/>
      <c r="YS417"/>
      <c r="YT417"/>
      <c r="YU417"/>
      <c r="YV417"/>
      <c r="YW417"/>
      <c r="YX417"/>
      <c r="YY417"/>
      <c r="YZ417"/>
      <c r="ZA417"/>
      <c r="ZB417"/>
      <c r="ZC417"/>
      <c r="ZD417"/>
      <c r="ZE417"/>
      <c r="ZF417"/>
      <c r="ZG417"/>
      <c r="ZH417"/>
      <c r="ZI417"/>
      <c r="ZJ417"/>
      <c r="ZK417"/>
      <c r="ZL417"/>
      <c r="ZM417"/>
      <c r="ZN417"/>
      <c r="ZO417"/>
      <c r="ZP417"/>
      <c r="ZQ417"/>
      <c r="ZR417"/>
      <c r="ZS417"/>
      <c r="ZT417"/>
      <c r="ZU417"/>
      <c r="ZV417"/>
      <c r="ZW417"/>
      <c r="ZX417"/>
      <c r="ZY417"/>
      <c r="ZZ417"/>
      <c r="AAA417"/>
      <c r="AAB417"/>
      <c r="AAC417"/>
      <c r="AAD417"/>
      <c r="AAE417"/>
      <c r="AAF417"/>
      <c r="AAG417"/>
      <c r="AAH417"/>
      <c r="AAI417"/>
      <c r="AAJ417"/>
      <c r="AAK417"/>
      <c r="AAL417"/>
      <c r="AAM417"/>
      <c r="AAN417"/>
      <c r="AAO417"/>
      <c r="AAP417"/>
      <c r="AAQ417"/>
      <c r="AAR417"/>
      <c r="AAS417"/>
      <c r="AAT417"/>
      <c r="AAU417"/>
      <c r="AAV417"/>
      <c r="AAW417"/>
      <c r="AAX417"/>
      <c r="AAY417"/>
      <c r="AAZ417"/>
      <c r="ABA417"/>
      <c r="ABB417"/>
      <c r="ABC417"/>
      <c r="ABD417"/>
      <c r="ABE417"/>
      <c r="ABF417"/>
      <c r="ABG417"/>
      <c r="ABH417"/>
      <c r="ABI417"/>
      <c r="ABJ417"/>
      <c r="ABK417"/>
      <c r="ABL417"/>
      <c r="ABM417"/>
      <c r="ABN417"/>
      <c r="ABO417"/>
      <c r="ABP417"/>
      <c r="ABQ417"/>
      <c r="ABR417"/>
      <c r="ABS417"/>
      <c r="ABT417"/>
      <c r="ABU417"/>
      <c r="ABV417"/>
      <c r="ABW417"/>
      <c r="ABX417"/>
      <c r="ABY417"/>
      <c r="ABZ417"/>
      <c r="ACA417"/>
      <c r="ACB417"/>
      <c r="ACC417"/>
      <c r="ACD417"/>
      <c r="ACE417"/>
      <c r="ACF417"/>
      <c r="ACG417"/>
      <c r="ACH417"/>
      <c r="ACI417"/>
      <c r="ACJ417"/>
      <c r="ACK417"/>
      <c r="ACL417"/>
      <c r="ACM417"/>
      <c r="ACN417"/>
      <c r="ACO417"/>
      <c r="ACP417"/>
      <c r="ACQ417"/>
      <c r="ACR417"/>
      <c r="ACS417"/>
      <c r="ACT417"/>
      <c r="ACU417"/>
      <c r="ACV417"/>
      <c r="ACW417"/>
      <c r="ACX417"/>
      <c r="ACY417"/>
      <c r="ACZ417"/>
      <c r="ADA417"/>
      <c r="ADB417"/>
      <c r="ADC417"/>
      <c r="ADD417"/>
      <c r="ADE417"/>
      <c r="ADF417"/>
      <c r="ADG417"/>
      <c r="ADH417"/>
      <c r="ADI417"/>
      <c r="ADJ417"/>
      <c r="ADK417"/>
      <c r="ADL417"/>
      <c r="ADM417"/>
      <c r="ADN417"/>
      <c r="ADO417"/>
      <c r="ADP417"/>
      <c r="ADQ417"/>
      <c r="ADR417"/>
      <c r="ADS417"/>
      <c r="ADT417"/>
      <c r="ADU417"/>
      <c r="ADV417"/>
      <c r="ADW417"/>
      <c r="ADX417"/>
      <c r="ADY417"/>
      <c r="ADZ417"/>
      <c r="AEA417"/>
      <c r="AEB417"/>
      <c r="AEC417"/>
      <c r="AED417"/>
      <c r="AEE417"/>
      <c r="AEF417"/>
      <c r="AEG417"/>
      <c r="AEH417"/>
      <c r="AEI417"/>
      <c r="AEJ417"/>
      <c r="AEK417"/>
      <c r="AEL417"/>
      <c r="AEM417"/>
      <c r="AEN417"/>
      <c r="AEO417"/>
      <c r="AEP417"/>
      <c r="AEQ417"/>
      <c r="AER417"/>
      <c r="AES417"/>
      <c r="AET417"/>
      <c r="AEU417"/>
      <c r="AEV417"/>
      <c r="AEW417"/>
      <c r="AEX417"/>
      <c r="AEY417"/>
      <c r="AEZ417"/>
      <c r="AFA417"/>
      <c r="AFB417"/>
      <c r="AFC417"/>
      <c r="AFD417"/>
      <c r="AFE417"/>
      <c r="AFF417"/>
      <c r="AFG417"/>
      <c r="AFH417"/>
      <c r="AFI417"/>
      <c r="AFJ417"/>
      <c r="AFK417"/>
      <c r="AFL417"/>
      <c r="AFM417"/>
      <c r="AFN417"/>
      <c r="AFO417"/>
      <c r="AFP417"/>
      <c r="AFQ417"/>
      <c r="AFR417"/>
      <c r="AFS417"/>
      <c r="AFT417"/>
      <c r="AFU417"/>
      <c r="AFV417"/>
      <c r="AFW417"/>
      <c r="AFX417"/>
      <c r="AFY417"/>
      <c r="AFZ417"/>
      <c r="AGA417"/>
      <c r="AGB417"/>
      <c r="AGC417"/>
      <c r="AGD417"/>
      <c r="AGE417"/>
      <c r="AGF417"/>
      <c r="AGG417"/>
      <c r="AGH417"/>
      <c r="AGI417"/>
      <c r="AGJ417"/>
      <c r="AGK417"/>
      <c r="AGL417"/>
      <c r="AGM417"/>
      <c r="AGN417"/>
      <c r="AGO417"/>
      <c r="AGP417"/>
      <c r="AGQ417"/>
      <c r="AGR417"/>
      <c r="AGS417"/>
      <c r="AGT417"/>
      <c r="AGU417"/>
      <c r="AGV417"/>
      <c r="AGW417"/>
      <c r="AGX417"/>
      <c r="AGY417"/>
      <c r="AGZ417"/>
      <c r="AHA417"/>
      <c r="AHB417"/>
      <c r="AHC417"/>
      <c r="AHD417"/>
      <c r="AHE417"/>
      <c r="AHF417"/>
      <c r="AHG417"/>
      <c r="AHH417"/>
      <c r="AHI417"/>
      <c r="AHJ417"/>
      <c r="AHK417"/>
      <c r="AHL417"/>
      <c r="AHM417"/>
      <c r="AHN417"/>
      <c r="AHO417"/>
      <c r="AHP417"/>
      <c r="AHQ417"/>
      <c r="AHR417"/>
      <c r="AHS417"/>
      <c r="AHT417"/>
      <c r="AHU417"/>
      <c r="AHV417"/>
      <c r="AHW417"/>
      <c r="AHX417"/>
      <c r="AHY417"/>
      <c r="AHZ417"/>
      <c r="AIA417"/>
      <c r="AIB417"/>
      <c r="AIC417"/>
      <c r="AID417"/>
      <c r="AIE417"/>
      <c r="AIF417"/>
      <c r="AIG417"/>
      <c r="AIH417"/>
      <c r="AII417"/>
      <c r="AIJ417"/>
      <c r="AIK417"/>
      <c r="AIL417"/>
      <c r="AIM417"/>
      <c r="AIN417"/>
      <c r="AIO417"/>
      <c r="AIP417"/>
      <c r="AIQ417"/>
      <c r="AIR417"/>
      <c r="AIS417"/>
      <c r="AIT417"/>
      <c r="AIU417"/>
      <c r="AIV417"/>
      <c r="AIW417"/>
      <c r="AIX417"/>
      <c r="AIY417"/>
      <c r="AIZ417"/>
      <c r="AJA417"/>
      <c r="AJB417"/>
      <c r="AJC417"/>
      <c r="AJD417"/>
      <c r="AJE417"/>
      <c r="AJF417"/>
      <c r="AJG417"/>
      <c r="AJH417"/>
      <c r="AJI417"/>
      <c r="AJJ417"/>
      <c r="AJK417"/>
      <c r="AJL417"/>
      <c r="AJM417"/>
      <c r="AJN417"/>
      <c r="AJO417"/>
      <c r="AJP417"/>
      <c r="AJQ417"/>
      <c r="AJR417"/>
      <c r="AJS417"/>
      <c r="AJT417"/>
      <c r="AJU417"/>
      <c r="AJV417"/>
      <c r="AJW417"/>
      <c r="AJX417"/>
      <c r="AJY417"/>
      <c r="AJZ417"/>
      <c r="AKA417"/>
      <c r="AKB417"/>
      <c r="AKC417"/>
      <c r="AKD417"/>
      <c r="AKE417"/>
      <c r="AKF417"/>
      <c r="AKG417"/>
      <c r="AKH417"/>
      <c r="AKI417"/>
      <c r="AKJ417"/>
      <c r="AKK417"/>
      <c r="AKL417"/>
      <c r="AKM417"/>
      <c r="AKN417"/>
      <c r="AKO417"/>
      <c r="AKP417"/>
      <c r="AKQ417"/>
      <c r="AKR417"/>
      <c r="AKS417"/>
      <c r="AKT417"/>
      <c r="AKU417"/>
      <c r="AKV417"/>
      <c r="AKW417"/>
      <c r="AKX417"/>
      <c r="AKY417"/>
      <c r="AKZ417"/>
      <c r="ALA417"/>
      <c r="ALB417"/>
      <c r="ALC417"/>
      <c r="ALD417"/>
      <c r="ALE417"/>
      <c r="ALF417"/>
      <c r="ALG417"/>
      <c r="ALH417"/>
      <c r="ALI417"/>
      <c r="ALJ417"/>
      <c r="ALK417"/>
      <c r="ALL417"/>
      <c r="ALM417"/>
      <c r="ALN417"/>
      <c r="ALO417"/>
      <c r="ALP417"/>
      <c r="ALQ417"/>
      <c r="ALR417"/>
      <c r="ALS417"/>
      <c r="ALT417"/>
      <c r="ALU417"/>
      <c r="ALV417"/>
      <c r="ALW417"/>
      <c r="ALX417"/>
      <c r="ALY417"/>
      <c r="ALZ417"/>
      <c r="AMA417"/>
      <c r="AMB417"/>
      <c r="AMC417"/>
      <c r="AMD417"/>
      <c r="AME417"/>
      <c r="AMF417"/>
      <c r="AMG417"/>
      <c r="AMH417"/>
      <c r="AMI417"/>
      <c r="AMJ417"/>
      <c r="AMK417"/>
      <c r="AML417"/>
      <c r="AMM417"/>
      <c r="AMN417"/>
      <c r="AMO417"/>
      <c r="AMP417"/>
      <c r="AMQ417"/>
      <c r="AMR417"/>
      <c r="AMS417"/>
      <c r="AMT417"/>
      <c r="AMU417"/>
      <c r="AMV417"/>
      <c r="AMW417"/>
      <c r="AMX417"/>
      <c r="AMY417"/>
      <c r="AMZ417"/>
      <c r="ANA417"/>
      <c r="ANB417"/>
      <c r="ANC417"/>
      <c r="AND417"/>
      <c r="ANE417"/>
      <c r="ANF417"/>
      <c r="ANG417"/>
      <c r="ANH417"/>
      <c r="ANI417"/>
      <c r="ANJ417"/>
      <c r="ANK417"/>
      <c r="ANL417"/>
      <c r="ANM417"/>
      <c r="ANN417"/>
      <c r="ANO417"/>
      <c r="ANP417"/>
      <c r="ANQ417"/>
      <c r="ANR417"/>
      <c r="ANS417"/>
      <c r="ANT417"/>
      <c r="ANU417"/>
      <c r="ANV417"/>
      <c r="ANW417"/>
      <c r="ANX417"/>
      <c r="ANY417"/>
      <c r="ANZ417"/>
      <c r="AOA417"/>
      <c r="AOB417"/>
      <c r="AOC417"/>
      <c r="AOD417"/>
      <c r="AOE417"/>
      <c r="AOF417"/>
      <c r="AOG417"/>
      <c r="AOH417"/>
      <c r="AOI417"/>
      <c r="AOJ417"/>
      <c r="AOK417"/>
      <c r="AOL417"/>
      <c r="AOM417"/>
      <c r="AON417"/>
      <c r="AOO417"/>
      <c r="AOP417"/>
      <c r="AOQ417"/>
      <c r="AOR417"/>
      <c r="AOS417"/>
      <c r="AOT417"/>
      <c r="AOU417"/>
      <c r="AOV417"/>
      <c r="AOW417"/>
      <c r="AOX417"/>
      <c r="AOY417"/>
      <c r="AOZ417"/>
      <c r="APA417"/>
      <c r="APB417"/>
      <c r="APC417"/>
      <c r="APD417"/>
      <c r="APE417"/>
      <c r="APF417"/>
      <c r="APG417"/>
      <c r="APH417"/>
      <c r="API417"/>
      <c r="APJ417"/>
      <c r="APK417"/>
      <c r="APL417"/>
      <c r="APM417"/>
      <c r="APN417"/>
      <c r="APO417"/>
      <c r="APP417"/>
      <c r="APQ417"/>
      <c r="APR417"/>
      <c r="APS417"/>
      <c r="APT417"/>
      <c r="APU417"/>
      <c r="APV417"/>
      <c r="APW417"/>
      <c r="APX417"/>
    </row>
    <row r="418" spans="48:1116" x14ac:dyDescent="0.25">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c r="WH418"/>
      <c r="WI418"/>
      <c r="WJ418"/>
      <c r="WK418"/>
      <c r="WL418"/>
      <c r="WM418"/>
      <c r="WN418"/>
      <c r="WO418"/>
      <c r="WP418"/>
      <c r="WQ418"/>
      <c r="WR418"/>
      <c r="WS418"/>
      <c r="WT418"/>
      <c r="WU418"/>
      <c r="WV418"/>
      <c r="WW418"/>
      <c r="WX418"/>
      <c r="WY418"/>
      <c r="WZ418"/>
      <c r="XA418"/>
      <c r="XB418"/>
      <c r="XC418"/>
      <c r="XD418"/>
      <c r="XE418"/>
      <c r="XF418"/>
      <c r="XG418"/>
      <c r="XH418"/>
      <c r="XI418"/>
      <c r="XJ418"/>
      <c r="XK418"/>
      <c r="XL418"/>
      <c r="XM418"/>
      <c r="XN418"/>
      <c r="XO418"/>
      <c r="XP418"/>
      <c r="XQ418"/>
      <c r="XR418"/>
      <c r="XS418"/>
      <c r="XT418"/>
      <c r="XU418"/>
      <c r="XV418"/>
      <c r="XW418"/>
      <c r="XX418"/>
      <c r="XY418"/>
      <c r="XZ418"/>
      <c r="YA418"/>
      <c r="YB418"/>
      <c r="YC418"/>
      <c r="YD418"/>
      <c r="YE418"/>
      <c r="YF418"/>
      <c r="YG418"/>
      <c r="YH418"/>
      <c r="YI418"/>
      <c r="YJ418"/>
      <c r="YK418"/>
      <c r="YL418"/>
      <c r="YM418"/>
      <c r="YN418"/>
      <c r="YO418"/>
      <c r="YP418"/>
      <c r="YQ418"/>
      <c r="YR418"/>
      <c r="YS418"/>
      <c r="YT418"/>
      <c r="YU418"/>
      <c r="YV418"/>
      <c r="YW418"/>
      <c r="YX418"/>
      <c r="YY418"/>
      <c r="YZ418"/>
      <c r="ZA418"/>
      <c r="ZB418"/>
      <c r="ZC418"/>
      <c r="ZD418"/>
      <c r="ZE418"/>
      <c r="ZF418"/>
      <c r="ZG418"/>
      <c r="ZH418"/>
      <c r="ZI418"/>
      <c r="ZJ418"/>
      <c r="ZK418"/>
      <c r="ZL418"/>
      <c r="ZM418"/>
      <c r="ZN418"/>
      <c r="ZO418"/>
      <c r="ZP418"/>
      <c r="ZQ418"/>
      <c r="ZR418"/>
      <c r="ZS418"/>
      <c r="ZT418"/>
      <c r="ZU418"/>
      <c r="ZV418"/>
      <c r="ZW418"/>
      <c r="ZX418"/>
      <c r="ZY418"/>
      <c r="ZZ418"/>
      <c r="AAA418"/>
      <c r="AAB418"/>
      <c r="AAC418"/>
      <c r="AAD418"/>
      <c r="AAE418"/>
      <c r="AAF418"/>
      <c r="AAG418"/>
      <c r="AAH418"/>
      <c r="AAI418"/>
      <c r="AAJ418"/>
      <c r="AAK418"/>
      <c r="AAL418"/>
      <c r="AAM418"/>
      <c r="AAN418"/>
      <c r="AAO418"/>
      <c r="AAP418"/>
      <c r="AAQ418"/>
      <c r="AAR418"/>
      <c r="AAS418"/>
      <c r="AAT418"/>
      <c r="AAU418"/>
      <c r="AAV418"/>
      <c r="AAW418"/>
      <c r="AAX418"/>
      <c r="AAY418"/>
      <c r="AAZ418"/>
      <c r="ABA418"/>
      <c r="ABB418"/>
      <c r="ABC418"/>
      <c r="ABD418"/>
      <c r="ABE418"/>
      <c r="ABF418"/>
      <c r="ABG418"/>
      <c r="ABH418"/>
      <c r="ABI418"/>
      <c r="ABJ418"/>
      <c r="ABK418"/>
      <c r="ABL418"/>
      <c r="ABM418"/>
      <c r="ABN418"/>
      <c r="ABO418"/>
      <c r="ABP418"/>
      <c r="ABQ418"/>
      <c r="ABR418"/>
      <c r="ABS418"/>
      <c r="ABT418"/>
      <c r="ABU418"/>
      <c r="ABV418"/>
      <c r="ABW418"/>
      <c r="ABX418"/>
      <c r="ABY418"/>
      <c r="ABZ418"/>
      <c r="ACA418"/>
      <c r="ACB418"/>
      <c r="ACC418"/>
      <c r="ACD418"/>
      <c r="ACE418"/>
      <c r="ACF418"/>
      <c r="ACG418"/>
      <c r="ACH418"/>
      <c r="ACI418"/>
      <c r="ACJ418"/>
      <c r="ACK418"/>
      <c r="ACL418"/>
      <c r="ACM418"/>
      <c r="ACN418"/>
      <c r="ACO418"/>
      <c r="ACP418"/>
      <c r="ACQ418"/>
      <c r="ACR418"/>
      <c r="ACS418"/>
      <c r="ACT418"/>
      <c r="ACU418"/>
      <c r="ACV418"/>
      <c r="ACW418"/>
      <c r="ACX418"/>
      <c r="ACY418"/>
      <c r="ACZ418"/>
      <c r="ADA418"/>
      <c r="ADB418"/>
      <c r="ADC418"/>
      <c r="ADD418"/>
      <c r="ADE418"/>
      <c r="ADF418"/>
      <c r="ADG418"/>
      <c r="ADH418"/>
      <c r="ADI418"/>
      <c r="ADJ418"/>
      <c r="ADK418"/>
      <c r="ADL418"/>
      <c r="ADM418"/>
      <c r="ADN418"/>
      <c r="ADO418"/>
      <c r="ADP418"/>
      <c r="ADQ418"/>
      <c r="ADR418"/>
      <c r="ADS418"/>
      <c r="ADT418"/>
      <c r="ADU418"/>
      <c r="ADV418"/>
      <c r="ADW418"/>
      <c r="ADX418"/>
      <c r="ADY418"/>
      <c r="ADZ418"/>
      <c r="AEA418"/>
      <c r="AEB418"/>
      <c r="AEC418"/>
      <c r="AED418"/>
      <c r="AEE418"/>
      <c r="AEF418"/>
      <c r="AEG418"/>
      <c r="AEH418"/>
      <c r="AEI418"/>
      <c r="AEJ418"/>
      <c r="AEK418"/>
      <c r="AEL418"/>
      <c r="AEM418"/>
      <c r="AEN418"/>
      <c r="AEO418"/>
      <c r="AEP418"/>
      <c r="AEQ418"/>
      <c r="AER418"/>
      <c r="AES418"/>
      <c r="AET418"/>
      <c r="AEU418"/>
      <c r="AEV418"/>
      <c r="AEW418"/>
      <c r="AEX418"/>
      <c r="AEY418"/>
      <c r="AEZ418"/>
      <c r="AFA418"/>
      <c r="AFB418"/>
      <c r="AFC418"/>
      <c r="AFD418"/>
      <c r="AFE418"/>
      <c r="AFF418"/>
      <c r="AFG418"/>
      <c r="AFH418"/>
      <c r="AFI418"/>
      <c r="AFJ418"/>
      <c r="AFK418"/>
      <c r="AFL418"/>
      <c r="AFM418"/>
      <c r="AFN418"/>
      <c r="AFO418"/>
      <c r="AFP418"/>
      <c r="AFQ418"/>
      <c r="AFR418"/>
      <c r="AFS418"/>
      <c r="AFT418"/>
      <c r="AFU418"/>
      <c r="AFV418"/>
      <c r="AFW418"/>
      <c r="AFX418"/>
      <c r="AFY418"/>
      <c r="AFZ418"/>
      <c r="AGA418"/>
      <c r="AGB418"/>
      <c r="AGC418"/>
      <c r="AGD418"/>
      <c r="AGE418"/>
      <c r="AGF418"/>
      <c r="AGG418"/>
      <c r="AGH418"/>
      <c r="AGI418"/>
      <c r="AGJ418"/>
      <c r="AGK418"/>
      <c r="AGL418"/>
      <c r="AGM418"/>
      <c r="AGN418"/>
      <c r="AGO418"/>
      <c r="AGP418"/>
      <c r="AGQ418"/>
      <c r="AGR418"/>
      <c r="AGS418"/>
      <c r="AGT418"/>
      <c r="AGU418"/>
      <c r="AGV418"/>
      <c r="AGW418"/>
      <c r="AGX418"/>
      <c r="AGY418"/>
      <c r="AGZ418"/>
      <c r="AHA418"/>
      <c r="AHB418"/>
      <c r="AHC418"/>
      <c r="AHD418"/>
      <c r="AHE418"/>
      <c r="AHF418"/>
      <c r="AHG418"/>
      <c r="AHH418"/>
      <c r="AHI418"/>
      <c r="AHJ418"/>
      <c r="AHK418"/>
      <c r="AHL418"/>
      <c r="AHM418"/>
      <c r="AHN418"/>
      <c r="AHO418"/>
      <c r="AHP418"/>
      <c r="AHQ418"/>
      <c r="AHR418"/>
      <c r="AHS418"/>
      <c r="AHT418"/>
      <c r="AHU418"/>
      <c r="AHV418"/>
      <c r="AHW418"/>
      <c r="AHX418"/>
      <c r="AHY418"/>
      <c r="AHZ418"/>
      <c r="AIA418"/>
      <c r="AIB418"/>
      <c r="AIC418"/>
      <c r="AID418"/>
      <c r="AIE418"/>
      <c r="AIF418"/>
      <c r="AIG418"/>
      <c r="AIH418"/>
      <c r="AII418"/>
      <c r="AIJ418"/>
      <c r="AIK418"/>
      <c r="AIL418"/>
      <c r="AIM418"/>
      <c r="AIN418"/>
      <c r="AIO418"/>
      <c r="AIP418"/>
      <c r="AIQ418"/>
      <c r="AIR418"/>
      <c r="AIS418"/>
      <c r="AIT418"/>
      <c r="AIU418"/>
      <c r="AIV418"/>
      <c r="AIW418"/>
      <c r="AIX418"/>
      <c r="AIY418"/>
      <c r="AIZ418"/>
      <c r="AJA418"/>
      <c r="AJB418"/>
      <c r="AJC418"/>
      <c r="AJD418"/>
      <c r="AJE418"/>
      <c r="AJF418"/>
      <c r="AJG418"/>
      <c r="AJH418"/>
      <c r="AJI418"/>
      <c r="AJJ418"/>
      <c r="AJK418"/>
      <c r="AJL418"/>
      <c r="AJM418"/>
      <c r="AJN418"/>
      <c r="AJO418"/>
      <c r="AJP418"/>
      <c r="AJQ418"/>
      <c r="AJR418"/>
      <c r="AJS418"/>
      <c r="AJT418"/>
      <c r="AJU418"/>
      <c r="AJV418"/>
      <c r="AJW418"/>
      <c r="AJX418"/>
      <c r="AJY418"/>
      <c r="AJZ418"/>
      <c r="AKA418"/>
      <c r="AKB418"/>
      <c r="AKC418"/>
      <c r="AKD418"/>
      <c r="AKE418"/>
      <c r="AKF418"/>
      <c r="AKG418"/>
      <c r="AKH418"/>
      <c r="AKI418"/>
      <c r="AKJ418"/>
      <c r="AKK418"/>
      <c r="AKL418"/>
      <c r="AKM418"/>
      <c r="AKN418"/>
      <c r="AKO418"/>
      <c r="AKP418"/>
      <c r="AKQ418"/>
      <c r="AKR418"/>
      <c r="AKS418"/>
      <c r="AKT418"/>
      <c r="AKU418"/>
      <c r="AKV418"/>
      <c r="AKW418"/>
      <c r="AKX418"/>
      <c r="AKY418"/>
      <c r="AKZ418"/>
      <c r="ALA418"/>
      <c r="ALB418"/>
      <c r="ALC418"/>
      <c r="ALD418"/>
      <c r="ALE418"/>
      <c r="ALF418"/>
      <c r="ALG418"/>
      <c r="ALH418"/>
      <c r="ALI418"/>
      <c r="ALJ418"/>
      <c r="ALK418"/>
      <c r="ALL418"/>
      <c r="ALM418"/>
      <c r="ALN418"/>
      <c r="ALO418"/>
      <c r="ALP418"/>
      <c r="ALQ418"/>
      <c r="ALR418"/>
      <c r="ALS418"/>
      <c r="ALT418"/>
      <c r="ALU418"/>
      <c r="ALV418"/>
      <c r="ALW418"/>
      <c r="ALX418"/>
      <c r="ALY418"/>
      <c r="ALZ418"/>
      <c r="AMA418"/>
      <c r="AMB418"/>
      <c r="AMC418"/>
      <c r="AMD418"/>
      <c r="AME418"/>
      <c r="AMF418"/>
      <c r="AMG418"/>
      <c r="AMH418"/>
      <c r="AMI418"/>
      <c r="AMJ418"/>
      <c r="AMK418"/>
      <c r="AML418"/>
      <c r="AMM418"/>
      <c r="AMN418"/>
      <c r="AMO418"/>
      <c r="AMP418"/>
      <c r="AMQ418"/>
      <c r="AMR418"/>
      <c r="AMS418"/>
      <c r="AMT418"/>
      <c r="AMU418"/>
      <c r="AMV418"/>
      <c r="AMW418"/>
      <c r="AMX418"/>
      <c r="AMY418"/>
      <c r="AMZ418"/>
      <c r="ANA418"/>
      <c r="ANB418"/>
      <c r="ANC418"/>
      <c r="AND418"/>
      <c r="ANE418"/>
      <c r="ANF418"/>
      <c r="ANG418"/>
      <c r="ANH418"/>
      <c r="ANI418"/>
      <c r="ANJ418"/>
      <c r="ANK418"/>
      <c r="ANL418"/>
      <c r="ANM418"/>
      <c r="ANN418"/>
      <c r="ANO418"/>
      <c r="ANP418"/>
      <c r="ANQ418"/>
      <c r="ANR418"/>
      <c r="ANS418"/>
      <c r="ANT418"/>
      <c r="ANU418"/>
      <c r="ANV418"/>
      <c r="ANW418"/>
      <c r="ANX418"/>
      <c r="ANY418"/>
      <c r="ANZ418"/>
      <c r="AOA418"/>
      <c r="AOB418"/>
      <c r="AOC418"/>
      <c r="AOD418"/>
      <c r="AOE418"/>
      <c r="AOF418"/>
      <c r="AOG418"/>
      <c r="AOH418"/>
      <c r="AOI418"/>
      <c r="AOJ418"/>
      <c r="AOK418"/>
      <c r="AOL418"/>
      <c r="AOM418"/>
      <c r="AON418"/>
      <c r="AOO418"/>
      <c r="AOP418"/>
      <c r="AOQ418"/>
      <c r="AOR418"/>
      <c r="AOS418"/>
      <c r="AOT418"/>
      <c r="AOU418"/>
      <c r="AOV418"/>
      <c r="AOW418"/>
      <c r="AOX418"/>
      <c r="AOY418"/>
      <c r="AOZ418"/>
      <c r="APA418"/>
      <c r="APB418"/>
      <c r="APC418"/>
      <c r="APD418"/>
      <c r="APE418"/>
      <c r="APF418"/>
      <c r="APG418"/>
      <c r="APH418"/>
      <c r="API418"/>
      <c r="APJ418"/>
      <c r="APK418"/>
      <c r="APL418"/>
      <c r="APM418"/>
      <c r="APN418"/>
      <c r="APO418"/>
      <c r="APP418"/>
      <c r="APQ418"/>
      <c r="APR418"/>
      <c r="APS418"/>
      <c r="APT418"/>
      <c r="APU418"/>
      <c r="APV418"/>
      <c r="APW418"/>
      <c r="APX418"/>
    </row>
    <row r="419" spans="48:1116" x14ac:dyDescent="0.25">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c r="WH419"/>
      <c r="WI419"/>
      <c r="WJ419"/>
      <c r="WK419"/>
      <c r="WL419"/>
      <c r="WM419"/>
      <c r="WN419"/>
      <c r="WO419"/>
      <c r="WP419"/>
      <c r="WQ419"/>
      <c r="WR419"/>
      <c r="WS419"/>
      <c r="WT419"/>
      <c r="WU419"/>
      <c r="WV419"/>
      <c r="WW419"/>
      <c r="WX419"/>
      <c r="WY419"/>
      <c r="WZ419"/>
      <c r="XA419"/>
      <c r="XB419"/>
      <c r="XC419"/>
      <c r="XD419"/>
      <c r="XE419"/>
      <c r="XF419"/>
      <c r="XG419"/>
      <c r="XH419"/>
      <c r="XI419"/>
      <c r="XJ419"/>
      <c r="XK419"/>
      <c r="XL419"/>
      <c r="XM419"/>
      <c r="XN419"/>
      <c r="XO419"/>
      <c r="XP419"/>
      <c r="XQ419"/>
      <c r="XR419"/>
      <c r="XS419"/>
      <c r="XT419"/>
      <c r="XU419"/>
      <c r="XV419"/>
      <c r="XW419"/>
      <c r="XX419"/>
      <c r="XY419"/>
      <c r="XZ419"/>
      <c r="YA419"/>
      <c r="YB419"/>
      <c r="YC419"/>
      <c r="YD419"/>
      <c r="YE419"/>
      <c r="YF419"/>
      <c r="YG419"/>
      <c r="YH419"/>
      <c r="YI419"/>
      <c r="YJ419"/>
      <c r="YK419"/>
      <c r="YL419"/>
      <c r="YM419"/>
      <c r="YN419"/>
      <c r="YO419"/>
      <c r="YP419"/>
      <c r="YQ419"/>
      <c r="YR419"/>
      <c r="YS419"/>
      <c r="YT419"/>
      <c r="YU419"/>
      <c r="YV419"/>
      <c r="YW419"/>
      <c r="YX419"/>
      <c r="YY419"/>
      <c r="YZ419"/>
      <c r="ZA419"/>
      <c r="ZB419"/>
      <c r="ZC419"/>
      <c r="ZD419"/>
      <c r="ZE419"/>
      <c r="ZF419"/>
      <c r="ZG419"/>
      <c r="ZH419"/>
      <c r="ZI419"/>
      <c r="ZJ419"/>
      <c r="ZK419"/>
      <c r="ZL419"/>
      <c r="ZM419"/>
      <c r="ZN419"/>
      <c r="ZO419"/>
      <c r="ZP419"/>
      <c r="ZQ419"/>
      <c r="ZR419"/>
      <c r="ZS419"/>
      <c r="ZT419"/>
      <c r="ZU419"/>
      <c r="ZV419"/>
      <c r="ZW419"/>
      <c r="ZX419"/>
      <c r="ZY419"/>
      <c r="ZZ419"/>
      <c r="AAA419"/>
      <c r="AAB419"/>
      <c r="AAC419"/>
      <c r="AAD419"/>
      <c r="AAE419"/>
      <c r="AAF419"/>
      <c r="AAG419"/>
      <c r="AAH419"/>
      <c r="AAI419"/>
      <c r="AAJ419"/>
      <c r="AAK419"/>
      <c r="AAL419"/>
      <c r="AAM419"/>
      <c r="AAN419"/>
      <c r="AAO419"/>
      <c r="AAP419"/>
      <c r="AAQ419"/>
      <c r="AAR419"/>
      <c r="AAS419"/>
      <c r="AAT419"/>
      <c r="AAU419"/>
      <c r="AAV419"/>
      <c r="AAW419"/>
      <c r="AAX419"/>
      <c r="AAY419"/>
      <c r="AAZ419"/>
      <c r="ABA419"/>
      <c r="ABB419"/>
      <c r="ABC419"/>
      <c r="ABD419"/>
      <c r="ABE419"/>
      <c r="ABF419"/>
      <c r="ABG419"/>
      <c r="ABH419"/>
      <c r="ABI419"/>
      <c r="ABJ419"/>
      <c r="ABK419"/>
      <c r="ABL419"/>
      <c r="ABM419"/>
      <c r="ABN419"/>
      <c r="ABO419"/>
      <c r="ABP419"/>
      <c r="ABQ419"/>
      <c r="ABR419"/>
      <c r="ABS419"/>
      <c r="ABT419"/>
      <c r="ABU419"/>
      <c r="ABV419"/>
      <c r="ABW419"/>
      <c r="ABX419"/>
      <c r="ABY419"/>
      <c r="ABZ419"/>
      <c r="ACA419"/>
      <c r="ACB419"/>
      <c r="ACC419"/>
      <c r="ACD419"/>
      <c r="ACE419"/>
      <c r="ACF419"/>
      <c r="ACG419"/>
      <c r="ACH419"/>
      <c r="ACI419"/>
      <c r="ACJ419"/>
      <c r="ACK419"/>
      <c r="ACL419"/>
      <c r="ACM419"/>
      <c r="ACN419"/>
      <c r="ACO419"/>
      <c r="ACP419"/>
      <c r="ACQ419"/>
      <c r="ACR419"/>
      <c r="ACS419"/>
      <c r="ACT419"/>
      <c r="ACU419"/>
      <c r="ACV419"/>
      <c r="ACW419"/>
      <c r="ACX419"/>
      <c r="ACY419"/>
      <c r="ACZ419"/>
      <c r="ADA419"/>
      <c r="ADB419"/>
      <c r="ADC419"/>
      <c r="ADD419"/>
      <c r="ADE419"/>
      <c r="ADF419"/>
      <c r="ADG419"/>
      <c r="ADH419"/>
      <c r="ADI419"/>
      <c r="ADJ419"/>
      <c r="ADK419"/>
      <c r="ADL419"/>
      <c r="ADM419"/>
      <c r="ADN419"/>
      <c r="ADO419"/>
      <c r="ADP419"/>
      <c r="ADQ419"/>
      <c r="ADR419"/>
      <c r="ADS419"/>
      <c r="ADT419"/>
      <c r="ADU419"/>
      <c r="ADV419"/>
      <c r="ADW419"/>
      <c r="ADX419"/>
      <c r="ADY419"/>
      <c r="ADZ419"/>
      <c r="AEA419"/>
      <c r="AEB419"/>
      <c r="AEC419"/>
      <c r="AED419"/>
      <c r="AEE419"/>
      <c r="AEF419"/>
      <c r="AEG419"/>
      <c r="AEH419"/>
      <c r="AEI419"/>
      <c r="AEJ419"/>
      <c r="AEK419"/>
      <c r="AEL419"/>
      <c r="AEM419"/>
      <c r="AEN419"/>
      <c r="AEO419"/>
      <c r="AEP419"/>
      <c r="AEQ419"/>
      <c r="AER419"/>
      <c r="AES419"/>
      <c r="AET419"/>
      <c r="AEU419"/>
      <c r="AEV419"/>
      <c r="AEW419"/>
      <c r="AEX419"/>
      <c r="AEY419"/>
      <c r="AEZ419"/>
      <c r="AFA419"/>
      <c r="AFB419"/>
      <c r="AFC419"/>
      <c r="AFD419"/>
      <c r="AFE419"/>
      <c r="AFF419"/>
      <c r="AFG419"/>
      <c r="AFH419"/>
      <c r="AFI419"/>
      <c r="AFJ419"/>
      <c r="AFK419"/>
      <c r="AFL419"/>
      <c r="AFM419"/>
      <c r="AFN419"/>
      <c r="AFO419"/>
      <c r="AFP419"/>
      <c r="AFQ419"/>
      <c r="AFR419"/>
      <c r="AFS419"/>
      <c r="AFT419"/>
      <c r="AFU419"/>
      <c r="AFV419"/>
      <c r="AFW419"/>
      <c r="AFX419"/>
      <c r="AFY419"/>
      <c r="AFZ419"/>
      <c r="AGA419"/>
      <c r="AGB419"/>
      <c r="AGC419"/>
      <c r="AGD419"/>
      <c r="AGE419"/>
      <c r="AGF419"/>
      <c r="AGG419"/>
      <c r="AGH419"/>
      <c r="AGI419"/>
      <c r="AGJ419"/>
      <c r="AGK419"/>
      <c r="AGL419"/>
      <c r="AGM419"/>
      <c r="AGN419"/>
      <c r="AGO419"/>
      <c r="AGP419"/>
      <c r="AGQ419"/>
      <c r="AGR419"/>
      <c r="AGS419"/>
      <c r="AGT419"/>
      <c r="AGU419"/>
      <c r="AGV419"/>
      <c r="AGW419"/>
      <c r="AGX419"/>
      <c r="AGY419"/>
      <c r="AGZ419"/>
      <c r="AHA419"/>
      <c r="AHB419"/>
      <c r="AHC419"/>
      <c r="AHD419"/>
      <c r="AHE419"/>
      <c r="AHF419"/>
      <c r="AHG419"/>
      <c r="AHH419"/>
      <c r="AHI419"/>
      <c r="AHJ419"/>
      <c r="AHK419"/>
      <c r="AHL419"/>
      <c r="AHM419"/>
      <c r="AHN419"/>
      <c r="AHO419"/>
      <c r="AHP419"/>
      <c r="AHQ419"/>
      <c r="AHR419"/>
      <c r="AHS419"/>
      <c r="AHT419"/>
      <c r="AHU419"/>
      <c r="AHV419"/>
      <c r="AHW419"/>
      <c r="AHX419"/>
      <c r="AHY419"/>
      <c r="AHZ419"/>
      <c r="AIA419"/>
      <c r="AIB419"/>
      <c r="AIC419"/>
      <c r="AID419"/>
      <c r="AIE419"/>
      <c r="AIF419"/>
      <c r="AIG419"/>
      <c r="AIH419"/>
      <c r="AII419"/>
      <c r="AIJ419"/>
      <c r="AIK419"/>
      <c r="AIL419"/>
      <c r="AIM419"/>
      <c r="AIN419"/>
      <c r="AIO419"/>
      <c r="AIP419"/>
      <c r="AIQ419"/>
      <c r="AIR419"/>
      <c r="AIS419"/>
      <c r="AIT419"/>
      <c r="AIU419"/>
      <c r="AIV419"/>
      <c r="AIW419"/>
      <c r="AIX419"/>
      <c r="AIY419"/>
      <c r="AIZ419"/>
      <c r="AJA419"/>
      <c r="AJB419"/>
      <c r="AJC419"/>
      <c r="AJD419"/>
      <c r="AJE419"/>
      <c r="AJF419"/>
      <c r="AJG419"/>
      <c r="AJH419"/>
      <c r="AJI419"/>
      <c r="AJJ419"/>
      <c r="AJK419"/>
      <c r="AJL419"/>
      <c r="AJM419"/>
      <c r="AJN419"/>
      <c r="AJO419"/>
      <c r="AJP419"/>
      <c r="AJQ419"/>
      <c r="AJR419"/>
      <c r="AJS419"/>
      <c r="AJT419"/>
      <c r="AJU419"/>
      <c r="AJV419"/>
      <c r="AJW419"/>
      <c r="AJX419"/>
      <c r="AJY419"/>
      <c r="AJZ419"/>
      <c r="AKA419"/>
      <c r="AKB419"/>
      <c r="AKC419"/>
      <c r="AKD419"/>
      <c r="AKE419"/>
      <c r="AKF419"/>
      <c r="AKG419"/>
      <c r="AKH419"/>
      <c r="AKI419"/>
      <c r="AKJ419"/>
      <c r="AKK419"/>
      <c r="AKL419"/>
      <c r="AKM419"/>
      <c r="AKN419"/>
      <c r="AKO419"/>
      <c r="AKP419"/>
      <c r="AKQ419"/>
      <c r="AKR419"/>
      <c r="AKS419"/>
      <c r="AKT419"/>
      <c r="AKU419"/>
      <c r="AKV419"/>
      <c r="AKW419"/>
      <c r="AKX419"/>
      <c r="AKY419"/>
      <c r="AKZ419"/>
      <c r="ALA419"/>
      <c r="ALB419"/>
      <c r="ALC419"/>
      <c r="ALD419"/>
      <c r="ALE419"/>
      <c r="ALF419"/>
      <c r="ALG419"/>
      <c r="ALH419"/>
      <c r="ALI419"/>
      <c r="ALJ419"/>
      <c r="ALK419"/>
      <c r="ALL419"/>
      <c r="ALM419"/>
      <c r="ALN419"/>
      <c r="ALO419"/>
      <c r="ALP419"/>
      <c r="ALQ419"/>
      <c r="ALR419"/>
      <c r="ALS419"/>
      <c r="ALT419"/>
      <c r="ALU419"/>
      <c r="ALV419"/>
      <c r="ALW419"/>
      <c r="ALX419"/>
      <c r="ALY419"/>
      <c r="ALZ419"/>
      <c r="AMA419"/>
      <c r="AMB419"/>
      <c r="AMC419"/>
      <c r="AMD419"/>
      <c r="AME419"/>
      <c r="AMF419"/>
      <c r="AMG419"/>
      <c r="AMH419"/>
      <c r="AMI419"/>
      <c r="AMJ419"/>
      <c r="AMK419"/>
      <c r="AML419"/>
      <c r="AMM419"/>
      <c r="AMN419"/>
      <c r="AMO419"/>
      <c r="AMP419"/>
      <c r="AMQ419"/>
      <c r="AMR419"/>
      <c r="AMS419"/>
      <c r="AMT419"/>
      <c r="AMU419"/>
      <c r="AMV419"/>
      <c r="AMW419"/>
      <c r="AMX419"/>
      <c r="AMY419"/>
      <c r="AMZ419"/>
      <c r="ANA419"/>
      <c r="ANB419"/>
      <c r="ANC419"/>
      <c r="AND419"/>
      <c r="ANE419"/>
      <c r="ANF419"/>
      <c r="ANG419"/>
      <c r="ANH419"/>
      <c r="ANI419"/>
      <c r="ANJ419"/>
      <c r="ANK419"/>
      <c r="ANL419"/>
      <c r="ANM419"/>
      <c r="ANN419"/>
      <c r="ANO419"/>
      <c r="ANP419"/>
      <c r="ANQ419"/>
      <c r="ANR419"/>
      <c r="ANS419"/>
      <c r="ANT419"/>
      <c r="ANU419"/>
      <c r="ANV419"/>
      <c r="ANW419"/>
      <c r="ANX419"/>
      <c r="ANY419"/>
      <c r="ANZ419"/>
      <c r="AOA419"/>
      <c r="AOB419"/>
      <c r="AOC419"/>
      <c r="AOD419"/>
      <c r="AOE419"/>
      <c r="AOF419"/>
      <c r="AOG419"/>
      <c r="AOH419"/>
      <c r="AOI419"/>
      <c r="AOJ419"/>
      <c r="AOK419"/>
      <c r="AOL419"/>
      <c r="AOM419"/>
      <c r="AON419"/>
      <c r="AOO419"/>
      <c r="AOP419"/>
      <c r="AOQ419"/>
      <c r="AOR419"/>
      <c r="AOS419"/>
      <c r="AOT419"/>
      <c r="AOU419"/>
      <c r="AOV419"/>
      <c r="AOW419"/>
      <c r="AOX419"/>
      <c r="AOY419"/>
      <c r="AOZ419"/>
      <c r="APA419"/>
      <c r="APB419"/>
      <c r="APC419"/>
      <c r="APD419"/>
      <c r="APE419"/>
      <c r="APF419"/>
      <c r="APG419"/>
      <c r="APH419"/>
      <c r="API419"/>
      <c r="APJ419"/>
      <c r="APK419"/>
      <c r="APL419"/>
      <c r="APM419"/>
      <c r="APN419"/>
      <c r="APO419"/>
      <c r="APP419"/>
      <c r="APQ419"/>
      <c r="APR419"/>
      <c r="APS419"/>
      <c r="APT419"/>
      <c r="APU419"/>
      <c r="APV419"/>
      <c r="APW419"/>
      <c r="APX419"/>
    </row>
    <row r="420" spans="48:1116" x14ac:dyDescent="0.25">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c r="WH420"/>
      <c r="WI420"/>
      <c r="WJ420"/>
      <c r="WK420"/>
      <c r="WL420"/>
      <c r="WM420"/>
      <c r="WN420"/>
      <c r="WO420"/>
      <c r="WP420"/>
      <c r="WQ420"/>
      <c r="WR420"/>
      <c r="WS420"/>
      <c r="WT420"/>
      <c r="WU420"/>
      <c r="WV420"/>
      <c r="WW420"/>
      <c r="WX420"/>
      <c r="WY420"/>
      <c r="WZ420"/>
      <c r="XA420"/>
      <c r="XB420"/>
      <c r="XC420"/>
      <c r="XD420"/>
      <c r="XE420"/>
      <c r="XF420"/>
      <c r="XG420"/>
      <c r="XH420"/>
      <c r="XI420"/>
      <c r="XJ420"/>
      <c r="XK420"/>
      <c r="XL420"/>
      <c r="XM420"/>
      <c r="XN420"/>
      <c r="XO420"/>
      <c r="XP420"/>
      <c r="XQ420"/>
      <c r="XR420"/>
      <c r="XS420"/>
      <c r="XT420"/>
      <c r="XU420"/>
      <c r="XV420"/>
      <c r="XW420"/>
      <c r="XX420"/>
      <c r="XY420"/>
      <c r="XZ420"/>
      <c r="YA420"/>
      <c r="YB420"/>
      <c r="YC420"/>
      <c r="YD420"/>
      <c r="YE420"/>
      <c r="YF420"/>
      <c r="YG420"/>
      <c r="YH420"/>
      <c r="YI420"/>
      <c r="YJ420"/>
      <c r="YK420"/>
      <c r="YL420"/>
      <c r="YM420"/>
      <c r="YN420"/>
      <c r="YO420"/>
      <c r="YP420"/>
      <c r="YQ420"/>
      <c r="YR420"/>
      <c r="YS420"/>
      <c r="YT420"/>
      <c r="YU420"/>
      <c r="YV420"/>
      <c r="YW420"/>
      <c r="YX420"/>
      <c r="YY420"/>
      <c r="YZ420"/>
      <c r="ZA420"/>
      <c r="ZB420"/>
      <c r="ZC420"/>
      <c r="ZD420"/>
      <c r="ZE420"/>
      <c r="ZF420"/>
      <c r="ZG420"/>
      <c r="ZH420"/>
      <c r="ZI420"/>
      <c r="ZJ420"/>
      <c r="ZK420"/>
      <c r="ZL420"/>
      <c r="ZM420"/>
      <c r="ZN420"/>
      <c r="ZO420"/>
      <c r="ZP420"/>
      <c r="ZQ420"/>
      <c r="ZR420"/>
      <c r="ZS420"/>
      <c r="ZT420"/>
      <c r="ZU420"/>
      <c r="ZV420"/>
      <c r="ZW420"/>
      <c r="ZX420"/>
      <c r="ZY420"/>
      <c r="ZZ420"/>
      <c r="AAA420"/>
      <c r="AAB420"/>
      <c r="AAC420"/>
      <c r="AAD420"/>
      <c r="AAE420"/>
      <c r="AAF420"/>
      <c r="AAG420"/>
      <c r="AAH420"/>
      <c r="AAI420"/>
      <c r="AAJ420"/>
      <c r="AAK420"/>
      <c r="AAL420"/>
      <c r="AAM420"/>
      <c r="AAN420"/>
      <c r="AAO420"/>
      <c r="AAP420"/>
      <c r="AAQ420"/>
      <c r="AAR420"/>
      <c r="AAS420"/>
      <c r="AAT420"/>
      <c r="AAU420"/>
      <c r="AAV420"/>
      <c r="AAW420"/>
      <c r="AAX420"/>
      <c r="AAY420"/>
      <c r="AAZ420"/>
      <c r="ABA420"/>
      <c r="ABB420"/>
      <c r="ABC420"/>
      <c r="ABD420"/>
      <c r="ABE420"/>
      <c r="ABF420"/>
      <c r="ABG420"/>
      <c r="ABH420"/>
      <c r="ABI420"/>
      <c r="ABJ420"/>
      <c r="ABK420"/>
      <c r="ABL420"/>
      <c r="ABM420"/>
      <c r="ABN420"/>
      <c r="ABO420"/>
      <c r="ABP420"/>
      <c r="ABQ420"/>
      <c r="ABR420"/>
      <c r="ABS420"/>
      <c r="ABT420"/>
      <c r="ABU420"/>
      <c r="ABV420"/>
      <c r="ABW420"/>
      <c r="ABX420"/>
      <c r="ABY420"/>
      <c r="ABZ420"/>
      <c r="ACA420"/>
      <c r="ACB420"/>
      <c r="ACC420"/>
      <c r="ACD420"/>
      <c r="ACE420"/>
      <c r="ACF420"/>
      <c r="ACG420"/>
      <c r="ACH420"/>
      <c r="ACI420"/>
      <c r="ACJ420"/>
      <c r="ACK420"/>
      <c r="ACL420"/>
      <c r="ACM420"/>
      <c r="ACN420"/>
      <c r="ACO420"/>
      <c r="ACP420"/>
      <c r="ACQ420"/>
      <c r="ACR420"/>
      <c r="ACS420"/>
      <c r="ACT420"/>
      <c r="ACU420"/>
      <c r="ACV420"/>
      <c r="ACW420"/>
      <c r="ACX420"/>
      <c r="ACY420"/>
      <c r="ACZ420"/>
      <c r="ADA420"/>
      <c r="ADB420"/>
      <c r="ADC420"/>
      <c r="ADD420"/>
      <c r="ADE420"/>
      <c r="ADF420"/>
      <c r="ADG420"/>
      <c r="ADH420"/>
      <c r="ADI420"/>
      <c r="ADJ420"/>
      <c r="ADK420"/>
      <c r="ADL420"/>
      <c r="ADM420"/>
      <c r="ADN420"/>
      <c r="ADO420"/>
      <c r="ADP420"/>
      <c r="ADQ420"/>
      <c r="ADR420"/>
      <c r="ADS420"/>
      <c r="ADT420"/>
      <c r="ADU420"/>
      <c r="ADV420"/>
      <c r="ADW420"/>
      <c r="ADX420"/>
      <c r="ADY420"/>
      <c r="ADZ420"/>
      <c r="AEA420"/>
      <c r="AEB420"/>
      <c r="AEC420"/>
      <c r="AED420"/>
      <c r="AEE420"/>
      <c r="AEF420"/>
      <c r="AEG420"/>
      <c r="AEH420"/>
      <c r="AEI420"/>
      <c r="AEJ420"/>
      <c r="AEK420"/>
      <c r="AEL420"/>
      <c r="AEM420"/>
      <c r="AEN420"/>
      <c r="AEO420"/>
      <c r="AEP420"/>
      <c r="AEQ420"/>
      <c r="AER420"/>
      <c r="AES420"/>
      <c r="AET420"/>
      <c r="AEU420"/>
      <c r="AEV420"/>
      <c r="AEW420"/>
      <c r="AEX420"/>
      <c r="AEY420"/>
      <c r="AEZ420"/>
      <c r="AFA420"/>
      <c r="AFB420"/>
      <c r="AFC420"/>
      <c r="AFD420"/>
      <c r="AFE420"/>
      <c r="AFF420"/>
      <c r="AFG420"/>
      <c r="AFH420"/>
      <c r="AFI420"/>
      <c r="AFJ420"/>
      <c r="AFK420"/>
      <c r="AFL420"/>
      <c r="AFM420"/>
      <c r="AFN420"/>
      <c r="AFO420"/>
      <c r="AFP420"/>
      <c r="AFQ420"/>
      <c r="AFR420"/>
      <c r="AFS420"/>
      <c r="AFT420"/>
      <c r="AFU420"/>
      <c r="AFV420"/>
      <c r="AFW420"/>
      <c r="AFX420"/>
      <c r="AFY420"/>
      <c r="AFZ420"/>
      <c r="AGA420"/>
      <c r="AGB420"/>
      <c r="AGC420"/>
      <c r="AGD420"/>
      <c r="AGE420"/>
      <c r="AGF420"/>
      <c r="AGG420"/>
      <c r="AGH420"/>
      <c r="AGI420"/>
      <c r="AGJ420"/>
      <c r="AGK420"/>
      <c r="AGL420"/>
      <c r="AGM420"/>
      <c r="AGN420"/>
      <c r="AGO420"/>
      <c r="AGP420"/>
      <c r="AGQ420"/>
      <c r="AGR420"/>
      <c r="AGS420"/>
      <c r="AGT420"/>
      <c r="AGU420"/>
      <c r="AGV420"/>
      <c r="AGW420"/>
      <c r="AGX420"/>
      <c r="AGY420"/>
      <c r="AGZ420"/>
      <c r="AHA420"/>
      <c r="AHB420"/>
      <c r="AHC420"/>
      <c r="AHD420"/>
      <c r="AHE420"/>
      <c r="AHF420"/>
      <c r="AHG420"/>
      <c r="AHH420"/>
      <c r="AHI420"/>
      <c r="AHJ420"/>
      <c r="AHK420"/>
      <c r="AHL420"/>
      <c r="AHM420"/>
      <c r="AHN420"/>
      <c r="AHO420"/>
      <c r="AHP420"/>
      <c r="AHQ420"/>
      <c r="AHR420"/>
      <c r="AHS420"/>
      <c r="AHT420"/>
      <c r="AHU420"/>
      <c r="AHV420"/>
      <c r="AHW420"/>
      <c r="AHX420"/>
      <c r="AHY420"/>
      <c r="AHZ420"/>
      <c r="AIA420"/>
      <c r="AIB420"/>
      <c r="AIC420"/>
      <c r="AID420"/>
      <c r="AIE420"/>
      <c r="AIF420"/>
      <c r="AIG420"/>
      <c r="AIH420"/>
      <c r="AII420"/>
      <c r="AIJ420"/>
      <c r="AIK420"/>
      <c r="AIL420"/>
      <c r="AIM420"/>
      <c r="AIN420"/>
      <c r="AIO420"/>
      <c r="AIP420"/>
      <c r="AIQ420"/>
      <c r="AIR420"/>
      <c r="AIS420"/>
      <c r="AIT420"/>
      <c r="AIU420"/>
      <c r="AIV420"/>
      <c r="AIW420"/>
      <c r="AIX420"/>
      <c r="AIY420"/>
      <c r="AIZ420"/>
      <c r="AJA420"/>
      <c r="AJB420"/>
      <c r="AJC420"/>
      <c r="AJD420"/>
      <c r="AJE420"/>
      <c r="AJF420"/>
      <c r="AJG420"/>
      <c r="AJH420"/>
      <c r="AJI420"/>
      <c r="AJJ420"/>
      <c r="AJK420"/>
      <c r="AJL420"/>
      <c r="AJM420"/>
      <c r="AJN420"/>
      <c r="AJO420"/>
      <c r="AJP420"/>
      <c r="AJQ420"/>
      <c r="AJR420"/>
      <c r="AJS420"/>
      <c r="AJT420"/>
      <c r="AJU420"/>
      <c r="AJV420"/>
      <c r="AJW420"/>
      <c r="AJX420"/>
      <c r="AJY420"/>
      <c r="AJZ420"/>
      <c r="AKA420"/>
      <c r="AKB420"/>
      <c r="AKC420"/>
      <c r="AKD420"/>
      <c r="AKE420"/>
      <c r="AKF420"/>
      <c r="AKG420"/>
      <c r="AKH420"/>
      <c r="AKI420"/>
      <c r="AKJ420"/>
      <c r="AKK420"/>
      <c r="AKL420"/>
      <c r="AKM420"/>
      <c r="AKN420"/>
      <c r="AKO420"/>
      <c r="AKP420"/>
      <c r="AKQ420"/>
      <c r="AKR420"/>
      <c r="AKS420"/>
      <c r="AKT420"/>
      <c r="AKU420"/>
      <c r="AKV420"/>
      <c r="AKW420"/>
      <c r="AKX420"/>
      <c r="AKY420"/>
      <c r="AKZ420"/>
      <c r="ALA420"/>
      <c r="ALB420"/>
      <c r="ALC420"/>
      <c r="ALD420"/>
      <c r="ALE420"/>
      <c r="ALF420"/>
      <c r="ALG420"/>
      <c r="ALH420"/>
      <c r="ALI420"/>
      <c r="ALJ420"/>
      <c r="ALK420"/>
      <c r="ALL420"/>
      <c r="ALM420"/>
      <c r="ALN420"/>
      <c r="ALO420"/>
      <c r="ALP420"/>
      <c r="ALQ420"/>
      <c r="ALR420"/>
      <c r="ALS420"/>
      <c r="ALT420"/>
      <c r="ALU420"/>
      <c r="ALV420"/>
      <c r="ALW420"/>
      <c r="ALX420"/>
      <c r="ALY420"/>
      <c r="ALZ420"/>
      <c r="AMA420"/>
      <c r="AMB420"/>
      <c r="AMC420"/>
      <c r="AMD420"/>
      <c r="AME420"/>
      <c r="AMF420"/>
      <c r="AMG420"/>
      <c r="AMH420"/>
      <c r="AMI420"/>
      <c r="AMJ420"/>
      <c r="AMK420"/>
      <c r="AML420"/>
      <c r="AMM420"/>
      <c r="AMN420"/>
      <c r="AMO420"/>
      <c r="AMP420"/>
      <c r="AMQ420"/>
      <c r="AMR420"/>
      <c r="AMS420"/>
      <c r="AMT420"/>
      <c r="AMU420"/>
      <c r="AMV420"/>
      <c r="AMW420"/>
      <c r="AMX420"/>
      <c r="AMY420"/>
      <c r="AMZ420"/>
      <c r="ANA420"/>
      <c r="ANB420"/>
      <c r="ANC420"/>
      <c r="AND420"/>
      <c r="ANE420"/>
      <c r="ANF420"/>
      <c r="ANG420"/>
      <c r="ANH420"/>
      <c r="ANI420"/>
      <c r="ANJ420"/>
      <c r="ANK420"/>
      <c r="ANL420"/>
      <c r="ANM420"/>
      <c r="ANN420"/>
      <c r="ANO420"/>
      <c r="ANP420"/>
      <c r="ANQ420"/>
      <c r="ANR420"/>
      <c r="ANS420"/>
      <c r="ANT420"/>
      <c r="ANU420"/>
      <c r="ANV420"/>
      <c r="ANW420"/>
      <c r="ANX420"/>
      <c r="ANY420"/>
      <c r="ANZ420"/>
      <c r="AOA420"/>
      <c r="AOB420"/>
      <c r="AOC420"/>
      <c r="AOD420"/>
      <c r="AOE420"/>
      <c r="AOF420"/>
      <c r="AOG420"/>
      <c r="AOH420"/>
      <c r="AOI420"/>
      <c r="AOJ420"/>
      <c r="AOK420"/>
      <c r="AOL420"/>
      <c r="AOM420"/>
      <c r="AON420"/>
      <c r="AOO420"/>
      <c r="AOP420"/>
      <c r="AOQ420"/>
      <c r="AOR420"/>
      <c r="AOS420"/>
      <c r="AOT420"/>
      <c r="AOU420"/>
      <c r="AOV420"/>
      <c r="AOW420"/>
      <c r="AOX420"/>
      <c r="AOY420"/>
      <c r="AOZ420"/>
      <c r="APA420"/>
      <c r="APB420"/>
      <c r="APC420"/>
      <c r="APD420"/>
      <c r="APE420"/>
      <c r="APF420"/>
      <c r="APG420"/>
      <c r="APH420"/>
      <c r="API420"/>
      <c r="APJ420"/>
      <c r="APK420"/>
      <c r="APL420"/>
      <c r="APM420"/>
      <c r="APN420"/>
      <c r="APO420"/>
      <c r="APP420"/>
      <c r="APQ420"/>
      <c r="APR420"/>
      <c r="APS420"/>
      <c r="APT420"/>
      <c r="APU420"/>
      <c r="APV420"/>
      <c r="APW420"/>
      <c r="APX420"/>
    </row>
    <row r="421" spans="48:1116" x14ac:dyDescent="0.25">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c r="WH421"/>
      <c r="WI421"/>
      <c r="WJ421"/>
      <c r="WK421"/>
      <c r="WL421"/>
      <c r="WM421"/>
      <c r="WN421"/>
      <c r="WO421"/>
      <c r="WP421"/>
      <c r="WQ421"/>
      <c r="WR421"/>
      <c r="WS421"/>
      <c r="WT421"/>
      <c r="WU421"/>
      <c r="WV421"/>
      <c r="WW421"/>
      <c r="WX421"/>
      <c r="WY421"/>
      <c r="WZ421"/>
      <c r="XA421"/>
      <c r="XB421"/>
      <c r="XC421"/>
      <c r="XD421"/>
      <c r="XE421"/>
      <c r="XF421"/>
      <c r="XG421"/>
      <c r="XH421"/>
      <c r="XI421"/>
      <c r="XJ421"/>
      <c r="XK421"/>
      <c r="XL421"/>
      <c r="XM421"/>
      <c r="XN421"/>
      <c r="XO421"/>
      <c r="XP421"/>
      <c r="XQ421"/>
      <c r="XR421"/>
      <c r="XS421"/>
      <c r="XT421"/>
      <c r="XU421"/>
      <c r="XV421"/>
      <c r="XW421"/>
      <c r="XX421"/>
      <c r="XY421"/>
      <c r="XZ421"/>
      <c r="YA421"/>
      <c r="YB421"/>
      <c r="YC421"/>
      <c r="YD421"/>
      <c r="YE421"/>
      <c r="YF421"/>
      <c r="YG421"/>
      <c r="YH421"/>
      <c r="YI421"/>
      <c r="YJ421"/>
      <c r="YK421"/>
      <c r="YL421"/>
      <c r="YM421"/>
      <c r="YN421"/>
      <c r="YO421"/>
      <c r="YP421"/>
      <c r="YQ421"/>
      <c r="YR421"/>
      <c r="YS421"/>
      <c r="YT421"/>
      <c r="YU421"/>
      <c r="YV421"/>
      <c r="YW421"/>
      <c r="YX421"/>
      <c r="YY421"/>
      <c r="YZ421"/>
      <c r="ZA421"/>
      <c r="ZB421"/>
      <c r="ZC421"/>
      <c r="ZD421"/>
      <c r="ZE421"/>
      <c r="ZF421"/>
      <c r="ZG421"/>
      <c r="ZH421"/>
      <c r="ZI421"/>
      <c r="ZJ421"/>
      <c r="ZK421"/>
      <c r="ZL421"/>
      <c r="ZM421"/>
      <c r="ZN421"/>
      <c r="ZO421"/>
      <c r="ZP421"/>
      <c r="ZQ421"/>
      <c r="ZR421"/>
      <c r="ZS421"/>
      <c r="ZT421"/>
      <c r="ZU421"/>
      <c r="ZV421"/>
      <c r="ZW421"/>
      <c r="ZX421"/>
      <c r="ZY421"/>
      <c r="ZZ421"/>
      <c r="AAA421"/>
      <c r="AAB421"/>
      <c r="AAC421"/>
      <c r="AAD421"/>
      <c r="AAE421"/>
      <c r="AAF421"/>
      <c r="AAG421"/>
      <c r="AAH421"/>
      <c r="AAI421"/>
      <c r="AAJ421"/>
      <c r="AAK421"/>
      <c r="AAL421"/>
      <c r="AAM421"/>
      <c r="AAN421"/>
      <c r="AAO421"/>
      <c r="AAP421"/>
      <c r="AAQ421"/>
      <c r="AAR421"/>
      <c r="AAS421"/>
      <c r="AAT421"/>
      <c r="AAU421"/>
      <c r="AAV421"/>
      <c r="AAW421"/>
      <c r="AAX421"/>
      <c r="AAY421"/>
      <c r="AAZ421"/>
      <c r="ABA421"/>
      <c r="ABB421"/>
      <c r="ABC421"/>
      <c r="ABD421"/>
      <c r="ABE421"/>
      <c r="ABF421"/>
      <c r="ABG421"/>
      <c r="ABH421"/>
      <c r="ABI421"/>
      <c r="ABJ421"/>
      <c r="ABK421"/>
      <c r="ABL421"/>
      <c r="ABM421"/>
      <c r="ABN421"/>
      <c r="ABO421"/>
      <c r="ABP421"/>
      <c r="ABQ421"/>
      <c r="ABR421"/>
      <c r="ABS421"/>
      <c r="ABT421"/>
      <c r="ABU421"/>
      <c r="ABV421"/>
      <c r="ABW421"/>
      <c r="ABX421"/>
      <c r="ABY421"/>
      <c r="ABZ421"/>
      <c r="ACA421"/>
      <c r="ACB421"/>
      <c r="ACC421"/>
      <c r="ACD421"/>
      <c r="ACE421"/>
      <c r="ACF421"/>
      <c r="ACG421"/>
      <c r="ACH421"/>
      <c r="ACI421"/>
      <c r="ACJ421"/>
      <c r="ACK421"/>
      <c r="ACL421"/>
      <c r="ACM421"/>
      <c r="ACN421"/>
      <c r="ACO421"/>
      <c r="ACP421"/>
      <c r="ACQ421"/>
      <c r="ACR421"/>
      <c r="ACS421"/>
      <c r="ACT421"/>
      <c r="ACU421"/>
      <c r="ACV421"/>
      <c r="ACW421"/>
      <c r="ACX421"/>
      <c r="ACY421"/>
      <c r="ACZ421"/>
      <c r="ADA421"/>
      <c r="ADB421"/>
      <c r="ADC421"/>
      <c r="ADD421"/>
      <c r="ADE421"/>
      <c r="ADF421"/>
      <c r="ADG421"/>
      <c r="ADH421"/>
      <c r="ADI421"/>
      <c r="ADJ421"/>
      <c r="ADK421"/>
      <c r="ADL421"/>
      <c r="ADM421"/>
      <c r="ADN421"/>
      <c r="ADO421"/>
      <c r="ADP421"/>
      <c r="ADQ421"/>
      <c r="ADR421"/>
      <c r="ADS421"/>
      <c r="ADT421"/>
      <c r="ADU421"/>
      <c r="ADV421"/>
      <c r="ADW421"/>
      <c r="ADX421"/>
      <c r="ADY421"/>
      <c r="ADZ421"/>
      <c r="AEA421"/>
      <c r="AEB421"/>
      <c r="AEC421"/>
      <c r="AED421"/>
      <c r="AEE421"/>
      <c r="AEF421"/>
      <c r="AEG421"/>
      <c r="AEH421"/>
      <c r="AEI421"/>
      <c r="AEJ421"/>
      <c r="AEK421"/>
      <c r="AEL421"/>
      <c r="AEM421"/>
      <c r="AEN421"/>
      <c r="AEO421"/>
      <c r="AEP421"/>
      <c r="AEQ421"/>
      <c r="AER421"/>
      <c r="AES421"/>
      <c r="AET421"/>
      <c r="AEU421"/>
      <c r="AEV421"/>
      <c r="AEW421"/>
      <c r="AEX421"/>
      <c r="AEY421"/>
      <c r="AEZ421"/>
      <c r="AFA421"/>
      <c r="AFB421"/>
      <c r="AFC421"/>
      <c r="AFD421"/>
      <c r="AFE421"/>
      <c r="AFF421"/>
      <c r="AFG421"/>
      <c r="AFH421"/>
      <c r="AFI421"/>
      <c r="AFJ421"/>
      <c r="AFK421"/>
      <c r="AFL421"/>
      <c r="AFM421"/>
      <c r="AFN421"/>
      <c r="AFO421"/>
      <c r="AFP421"/>
      <c r="AFQ421"/>
      <c r="AFR421"/>
      <c r="AFS421"/>
      <c r="AFT421"/>
      <c r="AFU421"/>
      <c r="AFV421"/>
      <c r="AFW421"/>
      <c r="AFX421"/>
      <c r="AFY421"/>
      <c r="AFZ421"/>
      <c r="AGA421"/>
      <c r="AGB421"/>
      <c r="AGC421"/>
      <c r="AGD421"/>
      <c r="AGE421"/>
      <c r="AGF421"/>
      <c r="AGG421"/>
      <c r="AGH421"/>
      <c r="AGI421"/>
      <c r="AGJ421"/>
      <c r="AGK421"/>
      <c r="AGL421"/>
      <c r="AGM421"/>
      <c r="AGN421"/>
      <c r="AGO421"/>
      <c r="AGP421"/>
      <c r="AGQ421"/>
      <c r="AGR421"/>
      <c r="AGS421"/>
      <c r="AGT421"/>
      <c r="AGU421"/>
      <c r="AGV421"/>
      <c r="AGW421"/>
      <c r="AGX421"/>
      <c r="AGY421"/>
      <c r="AGZ421"/>
      <c r="AHA421"/>
      <c r="AHB421"/>
      <c r="AHC421"/>
      <c r="AHD421"/>
      <c r="AHE421"/>
      <c r="AHF421"/>
      <c r="AHG421"/>
      <c r="AHH421"/>
      <c r="AHI421"/>
      <c r="AHJ421"/>
      <c r="AHK421"/>
      <c r="AHL421"/>
      <c r="AHM421"/>
      <c r="AHN421"/>
      <c r="AHO421"/>
      <c r="AHP421"/>
      <c r="AHQ421"/>
      <c r="AHR421"/>
      <c r="AHS421"/>
      <c r="AHT421"/>
      <c r="AHU421"/>
      <c r="AHV421"/>
      <c r="AHW421"/>
      <c r="AHX421"/>
      <c r="AHY421"/>
      <c r="AHZ421"/>
      <c r="AIA421"/>
      <c r="AIB421"/>
      <c r="AIC421"/>
      <c r="AID421"/>
      <c r="AIE421"/>
      <c r="AIF421"/>
      <c r="AIG421"/>
      <c r="AIH421"/>
      <c r="AII421"/>
      <c r="AIJ421"/>
      <c r="AIK421"/>
      <c r="AIL421"/>
      <c r="AIM421"/>
      <c r="AIN421"/>
      <c r="AIO421"/>
      <c r="AIP421"/>
      <c r="AIQ421"/>
      <c r="AIR421"/>
      <c r="AIS421"/>
      <c r="AIT421"/>
      <c r="AIU421"/>
      <c r="AIV421"/>
      <c r="AIW421"/>
      <c r="AIX421"/>
      <c r="AIY421"/>
      <c r="AIZ421"/>
      <c r="AJA421"/>
      <c r="AJB421"/>
      <c r="AJC421"/>
      <c r="AJD421"/>
      <c r="AJE421"/>
      <c r="AJF421"/>
      <c r="AJG421"/>
      <c r="AJH421"/>
      <c r="AJI421"/>
      <c r="AJJ421"/>
      <c r="AJK421"/>
      <c r="AJL421"/>
      <c r="AJM421"/>
      <c r="AJN421"/>
      <c r="AJO421"/>
      <c r="AJP421"/>
      <c r="AJQ421"/>
      <c r="AJR421"/>
      <c r="AJS421"/>
      <c r="AJT421"/>
      <c r="AJU421"/>
      <c r="AJV421"/>
      <c r="AJW421"/>
      <c r="AJX421"/>
      <c r="AJY421"/>
      <c r="AJZ421"/>
      <c r="AKA421"/>
      <c r="AKB421"/>
      <c r="AKC421"/>
      <c r="AKD421"/>
      <c r="AKE421"/>
      <c r="AKF421"/>
      <c r="AKG421"/>
      <c r="AKH421"/>
      <c r="AKI421"/>
      <c r="AKJ421"/>
      <c r="AKK421"/>
      <c r="AKL421"/>
      <c r="AKM421"/>
      <c r="AKN421"/>
      <c r="AKO421"/>
      <c r="AKP421"/>
      <c r="AKQ421"/>
      <c r="AKR421"/>
      <c r="AKS421"/>
      <c r="AKT421"/>
      <c r="AKU421"/>
      <c r="AKV421"/>
      <c r="AKW421"/>
      <c r="AKX421"/>
      <c r="AKY421"/>
      <c r="AKZ421"/>
      <c r="ALA421"/>
      <c r="ALB421"/>
      <c r="ALC421"/>
      <c r="ALD421"/>
      <c r="ALE421"/>
      <c r="ALF421"/>
      <c r="ALG421"/>
      <c r="ALH421"/>
      <c r="ALI421"/>
      <c r="ALJ421"/>
      <c r="ALK421"/>
      <c r="ALL421"/>
      <c r="ALM421"/>
      <c r="ALN421"/>
      <c r="ALO421"/>
      <c r="ALP421"/>
      <c r="ALQ421"/>
      <c r="ALR421"/>
      <c r="ALS421"/>
      <c r="ALT421"/>
      <c r="ALU421"/>
      <c r="ALV421"/>
      <c r="ALW421"/>
      <c r="ALX421"/>
      <c r="ALY421"/>
      <c r="ALZ421"/>
      <c r="AMA421"/>
      <c r="AMB421"/>
      <c r="AMC421"/>
      <c r="AMD421"/>
      <c r="AME421"/>
      <c r="AMF421"/>
      <c r="AMG421"/>
      <c r="AMH421"/>
      <c r="AMI421"/>
      <c r="AMJ421"/>
      <c r="AMK421"/>
      <c r="AML421"/>
      <c r="AMM421"/>
      <c r="AMN421"/>
      <c r="AMO421"/>
      <c r="AMP421"/>
      <c r="AMQ421"/>
      <c r="AMR421"/>
      <c r="AMS421"/>
      <c r="AMT421"/>
      <c r="AMU421"/>
      <c r="AMV421"/>
      <c r="AMW421"/>
      <c r="AMX421"/>
      <c r="AMY421"/>
      <c r="AMZ421"/>
      <c r="ANA421"/>
      <c r="ANB421"/>
      <c r="ANC421"/>
      <c r="AND421"/>
      <c r="ANE421"/>
      <c r="ANF421"/>
      <c r="ANG421"/>
      <c r="ANH421"/>
      <c r="ANI421"/>
      <c r="ANJ421"/>
      <c r="ANK421"/>
      <c r="ANL421"/>
      <c r="ANM421"/>
      <c r="ANN421"/>
      <c r="ANO421"/>
      <c r="ANP421"/>
      <c r="ANQ421"/>
      <c r="ANR421"/>
      <c r="ANS421"/>
      <c r="ANT421"/>
      <c r="ANU421"/>
      <c r="ANV421"/>
      <c r="ANW421"/>
      <c r="ANX421"/>
      <c r="ANY421"/>
      <c r="ANZ421"/>
      <c r="AOA421"/>
      <c r="AOB421"/>
      <c r="AOC421"/>
      <c r="AOD421"/>
      <c r="AOE421"/>
      <c r="AOF421"/>
      <c r="AOG421"/>
      <c r="AOH421"/>
      <c r="AOI421"/>
      <c r="AOJ421"/>
      <c r="AOK421"/>
      <c r="AOL421"/>
      <c r="AOM421"/>
      <c r="AON421"/>
      <c r="AOO421"/>
      <c r="AOP421"/>
      <c r="AOQ421"/>
      <c r="AOR421"/>
      <c r="AOS421"/>
      <c r="AOT421"/>
      <c r="AOU421"/>
      <c r="AOV421"/>
      <c r="AOW421"/>
      <c r="AOX421"/>
      <c r="AOY421"/>
      <c r="AOZ421"/>
      <c r="APA421"/>
      <c r="APB421"/>
      <c r="APC421"/>
      <c r="APD421"/>
      <c r="APE421"/>
      <c r="APF421"/>
      <c r="APG421"/>
      <c r="APH421"/>
      <c r="API421"/>
      <c r="APJ421"/>
      <c r="APK421"/>
      <c r="APL421"/>
      <c r="APM421"/>
      <c r="APN421"/>
      <c r="APO421"/>
      <c r="APP421"/>
      <c r="APQ421"/>
      <c r="APR421"/>
      <c r="APS421"/>
      <c r="APT421"/>
      <c r="APU421"/>
      <c r="APV421"/>
      <c r="APW421"/>
      <c r="APX421"/>
    </row>
    <row r="422" spans="48:1116" x14ac:dyDescent="0.25">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c r="RZ422"/>
      <c r="SA422"/>
      <c r="SB422"/>
      <c r="SC422"/>
      <c r="SD422"/>
      <c r="SE422"/>
      <c r="SF422"/>
      <c r="SG422"/>
      <c r="SH422"/>
      <c r="SI422"/>
      <c r="SJ422"/>
      <c r="SK422"/>
      <c r="SL422"/>
      <c r="SM422"/>
      <c r="SN422"/>
      <c r="SO422"/>
      <c r="SP422"/>
      <c r="SQ422"/>
      <c r="SR422"/>
      <c r="SS422"/>
      <c r="ST422"/>
      <c r="SU422"/>
      <c r="SV422"/>
      <c r="SW422"/>
      <c r="SX422"/>
      <c r="SY422"/>
      <c r="SZ422"/>
      <c r="TA422"/>
      <c r="TB422"/>
      <c r="TC422"/>
      <c r="TD422"/>
      <c r="TE422"/>
      <c r="TF422"/>
      <c r="TG422"/>
      <c r="TH422"/>
      <c r="TI422"/>
      <c r="TJ422"/>
      <c r="TK422"/>
      <c r="TL422"/>
      <c r="TM422"/>
      <c r="TN422"/>
      <c r="TO422"/>
      <c r="TP422"/>
      <c r="TQ422"/>
      <c r="TR422"/>
      <c r="TS422"/>
      <c r="TT422"/>
      <c r="TU422"/>
      <c r="TV422"/>
      <c r="TW422"/>
      <c r="TX422"/>
      <c r="TY422"/>
      <c r="TZ422"/>
      <c r="UA422"/>
      <c r="UB422"/>
      <c r="UC422"/>
      <c r="UD422"/>
      <c r="UE422"/>
      <c r="UF422"/>
      <c r="UG422"/>
      <c r="UH422"/>
      <c r="UI422"/>
      <c r="UJ422"/>
      <c r="UK422"/>
      <c r="UL422"/>
      <c r="UM422"/>
      <c r="UN422"/>
      <c r="UO422"/>
      <c r="UP422"/>
      <c r="UQ422"/>
      <c r="UR422"/>
      <c r="US422"/>
      <c r="UT422"/>
      <c r="UU422"/>
      <c r="UV422"/>
      <c r="UW422"/>
      <c r="UX422"/>
      <c r="UY422"/>
      <c r="UZ422"/>
      <c r="VA422"/>
      <c r="VB422"/>
      <c r="VC422"/>
      <c r="VD422"/>
      <c r="VE422"/>
      <c r="VF422"/>
      <c r="VG422"/>
      <c r="VH422"/>
      <c r="VI422"/>
      <c r="VJ422"/>
      <c r="VK422"/>
      <c r="VL422"/>
      <c r="VM422"/>
      <c r="VN422"/>
      <c r="VO422"/>
      <c r="VP422"/>
      <c r="VQ422"/>
      <c r="VR422"/>
      <c r="VS422"/>
      <c r="VT422"/>
      <c r="VU422"/>
      <c r="VV422"/>
      <c r="VW422"/>
      <c r="VX422"/>
      <c r="VY422"/>
      <c r="VZ422"/>
      <c r="WA422"/>
      <c r="WB422"/>
      <c r="WC422"/>
      <c r="WD422"/>
      <c r="WE422"/>
      <c r="WF422"/>
      <c r="WG422"/>
      <c r="WH422"/>
      <c r="WI422"/>
      <c r="WJ422"/>
      <c r="WK422"/>
      <c r="WL422"/>
      <c r="WM422"/>
      <c r="WN422"/>
      <c r="WO422"/>
      <c r="WP422"/>
      <c r="WQ422"/>
      <c r="WR422"/>
      <c r="WS422"/>
      <c r="WT422"/>
      <c r="WU422"/>
      <c r="WV422"/>
      <c r="WW422"/>
      <c r="WX422"/>
      <c r="WY422"/>
      <c r="WZ422"/>
      <c r="XA422"/>
      <c r="XB422"/>
      <c r="XC422"/>
      <c r="XD422"/>
      <c r="XE422"/>
      <c r="XF422"/>
      <c r="XG422"/>
      <c r="XH422"/>
      <c r="XI422"/>
      <c r="XJ422"/>
      <c r="XK422"/>
      <c r="XL422"/>
      <c r="XM422"/>
      <c r="XN422"/>
      <c r="XO422"/>
      <c r="XP422"/>
      <c r="XQ422"/>
      <c r="XR422"/>
      <c r="XS422"/>
      <c r="XT422"/>
      <c r="XU422"/>
      <c r="XV422"/>
      <c r="XW422"/>
      <c r="XX422"/>
      <c r="XY422"/>
      <c r="XZ422"/>
      <c r="YA422"/>
      <c r="YB422"/>
      <c r="YC422"/>
      <c r="YD422"/>
      <c r="YE422"/>
      <c r="YF422"/>
      <c r="YG422"/>
      <c r="YH422"/>
      <c r="YI422"/>
      <c r="YJ422"/>
      <c r="YK422"/>
      <c r="YL422"/>
      <c r="YM422"/>
      <c r="YN422"/>
      <c r="YO422"/>
      <c r="YP422"/>
      <c r="YQ422"/>
      <c r="YR422"/>
      <c r="YS422"/>
      <c r="YT422"/>
      <c r="YU422"/>
      <c r="YV422"/>
      <c r="YW422"/>
      <c r="YX422"/>
      <c r="YY422"/>
      <c r="YZ422"/>
      <c r="ZA422"/>
      <c r="ZB422"/>
      <c r="ZC422"/>
      <c r="ZD422"/>
      <c r="ZE422"/>
      <c r="ZF422"/>
      <c r="ZG422"/>
      <c r="ZH422"/>
      <c r="ZI422"/>
      <c r="ZJ422"/>
      <c r="ZK422"/>
      <c r="ZL422"/>
      <c r="ZM422"/>
      <c r="ZN422"/>
      <c r="ZO422"/>
      <c r="ZP422"/>
      <c r="ZQ422"/>
      <c r="ZR422"/>
      <c r="ZS422"/>
      <c r="ZT422"/>
      <c r="ZU422"/>
      <c r="ZV422"/>
      <c r="ZW422"/>
      <c r="ZX422"/>
      <c r="ZY422"/>
      <c r="ZZ422"/>
      <c r="AAA422"/>
      <c r="AAB422"/>
      <c r="AAC422"/>
      <c r="AAD422"/>
      <c r="AAE422"/>
      <c r="AAF422"/>
      <c r="AAG422"/>
      <c r="AAH422"/>
      <c r="AAI422"/>
      <c r="AAJ422"/>
      <c r="AAK422"/>
      <c r="AAL422"/>
      <c r="AAM422"/>
      <c r="AAN422"/>
      <c r="AAO422"/>
      <c r="AAP422"/>
      <c r="AAQ422"/>
      <c r="AAR422"/>
      <c r="AAS422"/>
      <c r="AAT422"/>
      <c r="AAU422"/>
      <c r="AAV422"/>
      <c r="AAW422"/>
      <c r="AAX422"/>
      <c r="AAY422"/>
      <c r="AAZ422"/>
      <c r="ABA422"/>
      <c r="ABB422"/>
      <c r="ABC422"/>
      <c r="ABD422"/>
      <c r="ABE422"/>
      <c r="ABF422"/>
      <c r="ABG422"/>
      <c r="ABH422"/>
      <c r="ABI422"/>
      <c r="ABJ422"/>
      <c r="ABK422"/>
      <c r="ABL422"/>
      <c r="ABM422"/>
      <c r="ABN422"/>
      <c r="ABO422"/>
      <c r="ABP422"/>
      <c r="ABQ422"/>
      <c r="ABR422"/>
      <c r="ABS422"/>
      <c r="ABT422"/>
      <c r="ABU422"/>
      <c r="ABV422"/>
      <c r="ABW422"/>
      <c r="ABX422"/>
      <c r="ABY422"/>
      <c r="ABZ422"/>
      <c r="ACA422"/>
      <c r="ACB422"/>
      <c r="ACC422"/>
      <c r="ACD422"/>
      <c r="ACE422"/>
      <c r="ACF422"/>
      <c r="ACG422"/>
      <c r="ACH422"/>
      <c r="ACI422"/>
      <c r="ACJ422"/>
      <c r="ACK422"/>
      <c r="ACL422"/>
      <c r="ACM422"/>
      <c r="ACN422"/>
      <c r="ACO422"/>
      <c r="ACP422"/>
      <c r="ACQ422"/>
      <c r="ACR422"/>
      <c r="ACS422"/>
      <c r="ACT422"/>
      <c r="ACU422"/>
      <c r="ACV422"/>
      <c r="ACW422"/>
      <c r="ACX422"/>
      <c r="ACY422"/>
      <c r="ACZ422"/>
      <c r="ADA422"/>
      <c r="ADB422"/>
      <c r="ADC422"/>
      <c r="ADD422"/>
      <c r="ADE422"/>
      <c r="ADF422"/>
      <c r="ADG422"/>
      <c r="ADH422"/>
      <c r="ADI422"/>
      <c r="ADJ422"/>
      <c r="ADK422"/>
      <c r="ADL422"/>
      <c r="ADM422"/>
      <c r="ADN422"/>
      <c r="ADO422"/>
      <c r="ADP422"/>
      <c r="ADQ422"/>
      <c r="ADR422"/>
      <c r="ADS422"/>
      <c r="ADT422"/>
      <c r="ADU422"/>
      <c r="ADV422"/>
      <c r="ADW422"/>
      <c r="ADX422"/>
      <c r="ADY422"/>
      <c r="ADZ422"/>
      <c r="AEA422"/>
      <c r="AEB422"/>
      <c r="AEC422"/>
      <c r="AED422"/>
      <c r="AEE422"/>
      <c r="AEF422"/>
      <c r="AEG422"/>
      <c r="AEH422"/>
      <c r="AEI422"/>
      <c r="AEJ422"/>
      <c r="AEK422"/>
      <c r="AEL422"/>
      <c r="AEM422"/>
      <c r="AEN422"/>
      <c r="AEO422"/>
      <c r="AEP422"/>
      <c r="AEQ422"/>
      <c r="AER422"/>
      <c r="AES422"/>
      <c r="AET422"/>
      <c r="AEU422"/>
      <c r="AEV422"/>
      <c r="AEW422"/>
      <c r="AEX422"/>
      <c r="AEY422"/>
      <c r="AEZ422"/>
      <c r="AFA422"/>
      <c r="AFB422"/>
      <c r="AFC422"/>
      <c r="AFD422"/>
      <c r="AFE422"/>
      <c r="AFF422"/>
      <c r="AFG422"/>
      <c r="AFH422"/>
      <c r="AFI422"/>
      <c r="AFJ422"/>
      <c r="AFK422"/>
      <c r="AFL422"/>
      <c r="AFM422"/>
      <c r="AFN422"/>
      <c r="AFO422"/>
      <c r="AFP422"/>
      <c r="AFQ422"/>
      <c r="AFR422"/>
      <c r="AFS422"/>
      <c r="AFT422"/>
      <c r="AFU422"/>
      <c r="AFV422"/>
      <c r="AFW422"/>
      <c r="AFX422"/>
      <c r="AFY422"/>
      <c r="AFZ422"/>
      <c r="AGA422"/>
      <c r="AGB422"/>
      <c r="AGC422"/>
      <c r="AGD422"/>
      <c r="AGE422"/>
      <c r="AGF422"/>
      <c r="AGG422"/>
      <c r="AGH422"/>
      <c r="AGI422"/>
      <c r="AGJ422"/>
      <c r="AGK422"/>
      <c r="AGL422"/>
      <c r="AGM422"/>
      <c r="AGN422"/>
      <c r="AGO422"/>
      <c r="AGP422"/>
      <c r="AGQ422"/>
      <c r="AGR422"/>
      <c r="AGS422"/>
      <c r="AGT422"/>
      <c r="AGU422"/>
      <c r="AGV422"/>
      <c r="AGW422"/>
      <c r="AGX422"/>
      <c r="AGY422"/>
      <c r="AGZ422"/>
      <c r="AHA422"/>
      <c r="AHB422"/>
      <c r="AHC422"/>
      <c r="AHD422"/>
      <c r="AHE422"/>
      <c r="AHF422"/>
      <c r="AHG422"/>
      <c r="AHH422"/>
      <c r="AHI422"/>
      <c r="AHJ422"/>
      <c r="AHK422"/>
      <c r="AHL422"/>
      <c r="AHM422"/>
      <c r="AHN422"/>
      <c r="AHO422"/>
      <c r="AHP422"/>
      <c r="AHQ422"/>
      <c r="AHR422"/>
      <c r="AHS422"/>
      <c r="AHT422"/>
      <c r="AHU422"/>
      <c r="AHV422"/>
      <c r="AHW422"/>
      <c r="AHX422"/>
      <c r="AHY422"/>
      <c r="AHZ422"/>
      <c r="AIA422"/>
      <c r="AIB422"/>
      <c r="AIC422"/>
      <c r="AID422"/>
      <c r="AIE422"/>
      <c r="AIF422"/>
      <c r="AIG422"/>
      <c r="AIH422"/>
      <c r="AII422"/>
      <c r="AIJ422"/>
      <c r="AIK422"/>
      <c r="AIL422"/>
      <c r="AIM422"/>
      <c r="AIN422"/>
      <c r="AIO422"/>
      <c r="AIP422"/>
      <c r="AIQ422"/>
      <c r="AIR422"/>
      <c r="AIS422"/>
      <c r="AIT422"/>
      <c r="AIU422"/>
      <c r="AIV422"/>
      <c r="AIW422"/>
      <c r="AIX422"/>
      <c r="AIY422"/>
      <c r="AIZ422"/>
      <c r="AJA422"/>
      <c r="AJB422"/>
      <c r="AJC422"/>
      <c r="AJD422"/>
      <c r="AJE422"/>
      <c r="AJF422"/>
      <c r="AJG422"/>
      <c r="AJH422"/>
      <c r="AJI422"/>
      <c r="AJJ422"/>
      <c r="AJK422"/>
      <c r="AJL422"/>
      <c r="AJM422"/>
      <c r="AJN422"/>
      <c r="AJO422"/>
      <c r="AJP422"/>
      <c r="AJQ422"/>
      <c r="AJR422"/>
      <c r="AJS422"/>
      <c r="AJT422"/>
      <c r="AJU422"/>
      <c r="AJV422"/>
      <c r="AJW422"/>
      <c r="AJX422"/>
      <c r="AJY422"/>
      <c r="AJZ422"/>
      <c r="AKA422"/>
      <c r="AKB422"/>
      <c r="AKC422"/>
      <c r="AKD422"/>
      <c r="AKE422"/>
      <c r="AKF422"/>
      <c r="AKG422"/>
      <c r="AKH422"/>
      <c r="AKI422"/>
      <c r="AKJ422"/>
      <c r="AKK422"/>
      <c r="AKL422"/>
      <c r="AKM422"/>
      <c r="AKN422"/>
      <c r="AKO422"/>
      <c r="AKP422"/>
      <c r="AKQ422"/>
      <c r="AKR422"/>
      <c r="AKS422"/>
      <c r="AKT422"/>
      <c r="AKU422"/>
      <c r="AKV422"/>
      <c r="AKW422"/>
      <c r="AKX422"/>
      <c r="AKY422"/>
      <c r="AKZ422"/>
      <c r="ALA422"/>
      <c r="ALB422"/>
      <c r="ALC422"/>
      <c r="ALD422"/>
      <c r="ALE422"/>
      <c r="ALF422"/>
      <c r="ALG422"/>
      <c r="ALH422"/>
      <c r="ALI422"/>
      <c r="ALJ422"/>
      <c r="ALK422"/>
      <c r="ALL422"/>
      <c r="ALM422"/>
      <c r="ALN422"/>
      <c r="ALO422"/>
      <c r="ALP422"/>
      <c r="ALQ422"/>
      <c r="ALR422"/>
      <c r="ALS422"/>
      <c r="ALT422"/>
      <c r="ALU422"/>
      <c r="ALV422"/>
      <c r="ALW422"/>
      <c r="ALX422"/>
      <c r="ALY422"/>
      <c r="ALZ422"/>
      <c r="AMA422"/>
      <c r="AMB422"/>
      <c r="AMC422"/>
      <c r="AMD422"/>
      <c r="AME422"/>
      <c r="AMF422"/>
      <c r="AMG422"/>
      <c r="AMH422"/>
      <c r="AMI422"/>
      <c r="AMJ422"/>
      <c r="AMK422"/>
      <c r="AML422"/>
      <c r="AMM422"/>
      <c r="AMN422"/>
      <c r="AMO422"/>
      <c r="AMP422"/>
      <c r="AMQ422"/>
      <c r="AMR422"/>
      <c r="AMS422"/>
      <c r="AMT422"/>
      <c r="AMU422"/>
      <c r="AMV422"/>
      <c r="AMW422"/>
      <c r="AMX422"/>
      <c r="AMY422"/>
      <c r="AMZ422"/>
      <c r="ANA422"/>
      <c r="ANB422"/>
      <c r="ANC422"/>
      <c r="AND422"/>
      <c r="ANE422"/>
      <c r="ANF422"/>
      <c r="ANG422"/>
      <c r="ANH422"/>
      <c r="ANI422"/>
      <c r="ANJ422"/>
      <c r="ANK422"/>
      <c r="ANL422"/>
      <c r="ANM422"/>
      <c r="ANN422"/>
      <c r="ANO422"/>
      <c r="ANP422"/>
      <c r="ANQ422"/>
      <c r="ANR422"/>
      <c r="ANS422"/>
      <c r="ANT422"/>
      <c r="ANU422"/>
      <c r="ANV422"/>
      <c r="ANW422"/>
      <c r="ANX422"/>
      <c r="ANY422"/>
      <c r="ANZ422"/>
      <c r="AOA422"/>
      <c r="AOB422"/>
      <c r="AOC422"/>
      <c r="AOD422"/>
      <c r="AOE422"/>
      <c r="AOF422"/>
      <c r="AOG422"/>
      <c r="AOH422"/>
      <c r="AOI422"/>
      <c r="AOJ422"/>
      <c r="AOK422"/>
      <c r="AOL422"/>
      <c r="AOM422"/>
      <c r="AON422"/>
      <c r="AOO422"/>
      <c r="AOP422"/>
      <c r="AOQ422"/>
      <c r="AOR422"/>
      <c r="AOS422"/>
      <c r="AOT422"/>
      <c r="AOU422"/>
      <c r="AOV422"/>
      <c r="AOW422"/>
      <c r="AOX422"/>
      <c r="AOY422"/>
      <c r="AOZ422"/>
      <c r="APA422"/>
      <c r="APB422"/>
      <c r="APC422"/>
      <c r="APD422"/>
      <c r="APE422"/>
      <c r="APF422"/>
      <c r="APG422"/>
      <c r="APH422"/>
      <c r="API422"/>
      <c r="APJ422"/>
      <c r="APK422"/>
      <c r="APL422"/>
      <c r="APM422"/>
      <c r="APN422"/>
      <c r="APO422"/>
      <c r="APP422"/>
      <c r="APQ422"/>
      <c r="APR422"/>
      <c r="APS422"/>
      <c r="APT422"/>
      <c r="APU422"/>
      <c r="APV422"/>
      <c r="APW422"/>
      <c r="APX422"/>
    </row>
    <row r="423" spans="48:1116" x14ac:dyDescent="0.25">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c r="LS423"/>
      <c r="LT423"/>
      <c r="LU423"/>
      <c r="LV423"/>
      <c r="LW423"/>
      <c r="LX423"/>
      <c r="LY423"/>
      <c r="LZ423"/>
      <c r="MA423"/>
      <c r="MB423"/>
      <c r="MC423"/>
      <c r="MD423"/>
      <c r="ME423"/>
      <c r="MF423"/>
      <c r="MG423"/>
      <c r="MH423"/>
      <c r="MI423"/>
      <c r="MJ423"/>
      <c r="MK423"/>
      <c r="ML423"/>
      <c r="MM423"/>
      <c r="MN423"/>
      <c r="MO423"/>
      <c r="MP423"/>
      <c r="MQ423"/>
      <c r="MR423"/>
      <c r="MS423"/>
      <c r="MT423"/>
      <c r="MU423"/>
      <c r="MV423"/>
      <c r="MW423"/>
      <c r="MX423"/>
      <c r="MY423"/>
      <c r="MZ423"/>
      <c r="NA423"/>
      <c r="NB423"/>
      <c r="NC423"/>
      <c r="ND423"/>
      <c r="NE423"/>
      <c r="NF423"/>
      <c r="NG423"/>
      <c r="NH423"/>
      <c r="NI423"/>
      <c r="NJ423"/>
      <c r="NK423"/>
      <c r="NL423"/>
      <c r="NM423"/>
      <c r="NN423"/>
      <c r="NO423"/>
      <c r="NP423"/>
      <c r="NQ423"/>
      <c r="NR423"/>
      <c r="NS423"/>
      <c r="NT423"/>
      <c r="NU423"/>
      <c r="NV423"/>
      <c r="NW423"/>
      <c r="NX423"/>
      <c r="NY423"/>
      <c r="NZ423"/>
      <c r="OA423"/>
      <c r="OB423"/>
      <c r="OC423"/>
      <c r="OD423"/>
      <c r="OE423"/>
      <c r="OF423"/>
      <c r="OG423"/>
      <c r="OH423"/>
      <c r="OI423"/>
      <c r="OJ423"/>
      <c r="OK423"/>
      <c r="OL423"/>
      <c r="OM423"/>
      <c r="ON423"/>
      <c r="OO423"/>
      <c r="OP423"/>
      <c r="OQ423"/>
      <c r="OR423"/>
      <c r="OS423"/>
      <c r="OT423"/>
      <c r="OU423"/>
      <c r="OV423"/>
      <c r="OW423"/>
      <c r="OX423"/>
      <c r="OY423"/>
      <c r="OZ423"/>
      <c r="PA423"/>
      <c r="PB423"/>
      <c r="PC423"/>
      <c r="PD423"/>
      <c r="PE423"/>
      <c r="PF423"/>
      <c r="PG423"/>
      <c r="PH423"/>
      <c r="PI423"/>
      <c r="PJ423"/>
      <c r="PK423"/>
      <c r="PL423"/>
      <c r="PM423"/>
      <c r="PN423"/>
      <c r="PO423"/>
      <c r="PP423"/>
      <c r="PQ423"/>
      <c r="PR423"/>
      <c r="PS423"/>
      <c r="PT423"/>
      <c r="PU423"/>
      <c r="PV423"/>
      <c r="PW423"/>
      <c r="PX423"/>
      <c r="PY423"/>
      <c r="PZ423"/>
      <c r="QA423"/>
      <c r="QB423"/>
      <c r="QC423"/>
      <c r="QD423"/>
      <c r="QE423"/>
      <c r="QF423"/>
      <c r="QG423"/>
      <c r="QH423"/>
      <c r="QI423"/>
      <c r="QJ423"/>
      <c r="QK423"/>
      <c r="QL423"/>
      <c r="QM423"/>
      <c r="QN423"/>
      <c r="QO423"/>
      <c r="QP423"/>
      <c r="QQ423"/>
      <c r="QR423"/>
      <c r="QS423"/>
      <c r="QT423"/>
      <c r="QU423"/>
      <c r="QV423"/>
      <c r="QW423"/>
      <c r="QX423"/>
      <c r="QY423"/>
      <c r="QZ423"/>
      <c r="RA423"/>
      <c r="RB423"/>
      <c r="RC423"/>
      <c r="RD423"/>
      <c r="RE423"/>
      <c r="RF423"/>
      <c r="RG423"/>
      <c r="RH423"/>
      <c r="RI423"/>
      <c r="RJ423"/>
      <c r="RK423"/>
      <c r="RL423"/>
      <c r="RM423"/>
      <c r="RN423"/>
      <c r="RO423"/>
      <c r="RP423"/>
      <c r="RQ423"/>
      <c r="RR423"/>
      <c r="RS423"/>
      <c r="RT423"/>
      <c r="RU423"/>
      <c r="RV423"/>
      <c r="RW423"/>
      <c r="RX423"/>
      <c r="RY423"/>
      <c r="RZ423"/>
      <c r="SA423"/>
      <c r="SB423"/>
      <c r="SC423"/>
      <c r="SD423"/>
      <c r="SE423"/>
      <c r="SF423"/>
      <c r="SG423"/>
      <c r="SH423"/>
      <c r="SI423"/>
      <c r="SJ423"/>
      <c r="SK423"/>
      <c r="SL423"/>
      <c r="SM423"/>
      <c r="SN423"/>
      <c r="SO423"/>
      <c r="SP423"/>
      <c r="SQ423"/>
      <c r="SR423"/>
      <c r="SS423"/>
      <c r="ST423"/>
      <c r="SU423"/>
      <c r="SV423"/>
      <c r="SW423"/>
      <c r="SX423"/>
      <c r="SY423"/>
      <c r="SZ423"/>
      <c r="TA423"/>
      <c r="TB423"/>
      <c r="TC423"/>
      <c r="TD423"/>
      <c r="TE423"/>
      <c r="TF423"/>
      <c r="TG423"/>
      <c r="TH423"/>
      <c r="TI423"/>
      <c r="TJ423"/>
      <c r="TK423"/>
      <c r="TL423"/>
      <c r="TM423"/>
      <c r="TN423"/>
      <c r="TO423"/>
      <c r="TP423"/>
      <c r="TQ423"/>
      <c r="TR423"/>
      <c r="TS423"/>
      <c r="TT423"/>
      <c r="TU423"/>
      <c r="TV423"/>
      <c r="TW423"/>
      <c r="TX423"/>
      <c r="TY423"/>
      <c r="TZ423"/>
      <c r="UA423"/>
      <c r="UB423"/>
      <c r="UC423"/>
      <c r="UD423"/>
      <c r="UE423"/>
      <c r="UF423"/>
      <c r="UG423"/>
      <c r="UH423"/>
      <c r="UI423"/>
      <c r="UJ423"/>
      <c r="UK423"/>
      <c r="UL423"/>
      <c r="UM423"/>
      <c r="UN423"/>
      <c r="UO423"/>
      <c r="UP423"/>
      <c r="UQ423"/>
      <c r="UR423"/>
      <c r="US423"/>
      <c r="UT423"/>
      <c r="UU423"/>
      <c r="UV423"/>
      <c r="UW423"/>
      <c r="UX423"/>
      <c r="UY423"/>
      <c r="UZ423"/>
      <c r="VA423"/>
      <c r="VB423"/>
      <c r="VC423"/>
      <c r="VD423"/>
      <c r="VE423"/>
      <c r="VF423"/>
      <c r="VG423"/>
      <c r="VH423"/>
      <c r="VI423"/>
      <c r="VJ423"/>
      <c r="VK423"/>
      <c r="VL423"/>
      <c r="VM423"/>
      <c r="VN423"/>
      <c r="VO423"/>
      <c r="VP423"/>
      <c r="VQ423"/>
      <c r="VR423"/>
      <c r="VS423"/>
      <c r="VT423"/>
      <c r="VU423"/>
      <c r="VV423"/>
      <c r="VW423"/>
      <c r="VX423"/>
      <c r="VY423"/>
      <c r="VZ423"/>
      <c r="WA423"/>
      <c r="WB423"/>
      <c r="WC423"/>
      <c r="WD423"/>
      <c r="WE423"/>
      <c r="WF423"/>
      <c r="WG423"/>
      <c r="WH423"/>
      <c r="WI423"/>
      <c r="WJ423"/>
      <c r="WK423"/>
      <c r="WL423"/>
      <c r="WM423"/>
      <c r="WN423"/>
      <c r="WO423"/>
      <c r="WP423"/>
      <c r="WQ423"/>
      <c r="WR423"/>
      <c r="WS423"/>
      <c r="WT423"/>
      <c r="WU423"/>
      <c r="WV423"/>
      <c r="WW423"/>
      <c r="WX423"/>
      <c r="WY423"/>
      <c r="WZ423"/>
      <c r="XA423"/>
      <c r="XB423"/>
      <c r="XC423"/>
      <c r="XD423"/>
      <c r="XE423"/>
      <c r="XF423"/>
      <c r="XG423"/>
      <c r="XH423"/>
      <c r="XI423"/>
      <c r="XJ423"/>
      <c r="XK423"/>
      <c r="XL423"/>
      <c r="XM423"/>
      <c r="XN423"/>
      <c r="XO423"/>
      <c r="XP423"/>
      <c r="XQ423"/>
      <c r="XR423"/>
      <c r="XS423"/>
      <c r="XT423"/>
      <c r="XU423"/>
      <c r="XV423"/>
      <c r="XW423"/>
      <c r="XX423"/>
      <c r="XY423"/>
      <c r="XZ423"/>
      <c r="YA423"/>
      <c r="YB423"/>
      <c r="YC423"/>
      <c r="YD423"/>
      <c r="YE423"/>
      <c r="YF423"/>
      <c r="YG423"/>
      <c r="YH423"/>
      <c r="YI423"/>
      <c r="YJ423"/>
      <c r="YK423"/>
      <c r="YL423"/>
      <c r="YM423"/>
      <c r="YN423"/>
      <c r="YO423"/>
      <c r="YP423"/>
      <c r="YQ423"/>
      <c r="YR423"/>
      <c r="YS423"/>
      <c r="YT423"/>
      <c r="YU423"/>
      <c r="YV423"/>
      <c r="YW423"/>
      <c r="YX423"/>
      <c r="YY423"/>
      <c r="YZ423"/>
      <c r="ZA423"/>
      <c r="ZB423"/>
      <c r="ZC423"/>
      <c r="ZD423"/>
      <c r="ZE423"/>
      <c r="ZF423"/>
      <c r="ZG423"/>
      <c r="ZH423"/>
      <c r="ZI423"/>
      <c r="ZJ423"/>
      <c r="ZK423"/>
      <c r="ZL423"/>
      <c r="ZM423"/>
      <c r="ZN423"/>
      <c r="ZO423"/>
      <c r="ZP423"/>
      <c r="ZQ423"/>
      <c r="ZR423"/>
      <c r="ZS423"/>
      <c r="ZT423"/>
      <c r="ZU423"/>
      <c r="ZV423"/>
      <c r="ZW423"/>
      <c r="ZX423"/>
      <c r="ZY423"/>
      <c r="ZZ423"/>
      <c r="AAA423"/>
      <c r="AAB423"/>
      <c r="AAC423"/>
      <c r="AAD423"/>
      <c r="AAE423"/>
      <c r="AAF423"/>
      <c r="AAG423"/>
      <c r="AAH423"/>
      <c r="AAI423"/>
      <c r="AAJ423"/>
      <c r="AAK423"/>
      <c r="AAL423"/>
      <c r="AAM423"/>
      <c r="AAN423"/>
      <c r="AAO423"/>
      <c r="AAP423"/>
      <c r="AAQ423"/>
      <c r="AAR423"/>
      <c r="AAS423"/>
      <c r="AAT423"/>
      <c r="AAU423"/>
      <c r="AAV423"/>
      <c r="AAW423"/>
      <c r="AAX423"/>
      <c r="AAY423"/>
      <c r="AAZ423"/>
      <c r="ABA423"/>
      <c r="ABB423"/>
      <c r="ABC423"/>
      <c r="ABD423"/>
      <c r="ABE423"/>
      <c r="ABF423"/>
      <c r="ABG423"/>
      <c r="ABH423"/>
      <c r="ABI423"/>
      <c r="ABJ423"/>
      <c r="ABK423"/>
      <c r="ABL423"/>
      <c r="ABM423"/>
      <c r="ABN423"/>
      <c r="ABO423"/>
      <c r="ABP423"/>
      <c r="ABQ423"/>
      <c r="ABR423"/>
      <c r="ABS423"/>
      <c r="ABT423"/>
      <c r="ABU423"/>
      <c r="ABV423"/>
      <c r="ABW423"/>
      <c r="ABX423"/>
      <c r="ABY423"/>
      <c r="ABZ423"/>
      <c r="ACA423"/>
      <c r="ACB423"/>
      <c r="ACC423"/>
      <c r="ACD423"/>
      <c r="ACE423"/>
      <c r="ACF423"/>
      <c r="ACG423"/>
      <c r="ACH423"/>
      <c r="ACI423"/>
      <c r="ACJ423"/>
      <c r="ACK423"/>
      <c r="ACL423"/>
      <c r="ACM423"/>
      <c r="ACN423"/>
      <c r="ACO423"/>
      <c r="ACP423"/>
      <c r="ACQ423"/>
      <c r="ACR423"/>
      <c r="ACS423"/>
      <c r="ACT423"/>
      <c r="ACU423"/>
      <c r="ACV423"/>
      <c r="ACW423"/>
      <c r="ACX423"/>
      <c r="ACY423"/>
      <c r="ACZ423"/>
      <c r="ADA423"/>
      <c r="ADB423"/>
      <c r="ADC423"/>
      <c r="ADD423"/>
      <c r="ADE423"/>
      <c r="ADF423"/>
      <c r="ADG423"/>
      <c r="ADH423"/>
      <c r="ADI423"/>
      <c r="ADJ423"/>
      <c r="ADK423"/>
      <c r="ADL423"/>
      <c r="ADM423"/>
      <c r="ADN423"/>
      <c r="ADO423"/>
      <c r="ADP423"/>
      <c r="ADQ423"/>
      <c r="ADR423"/>
      <c r="ADS423"/>
      <c r="ADT423"/>
      <c r="ADU423"/>
      <c r="ADV423"/>
      <c r="ADW423"/>
      <c r="ADX423"/>
      <c r="ADY423"/>
      <c r="ADZ423"/>
      <c r="AEA423"/>
      <c r="AEB423"/>
      <c r="AEC423"/>
      <c r="AED423"/>
      <c r="AEE423"/>
      <c r="AEF423"/>
      <c r="AEG423"/>
      <c r="AEH423"/>
      <c r="AEI423"/>
      <c r="AEJ423"/>
      <c r="AEK423"/>
      <c r="AEL423"/>
      <c r="AEM423"/>
      <c r="AEN423"/>
      <c r="AEO423"/>
      <c r="AEP423"/>
      <c r="AEQ423"/>
      <c r="AER423"/>
      <c r="AES423"/>
      <c r="AET423"/>
      <c r="AEU423"/>
      <c r="AEV423"/>
      <c r="AEW423"/>
      <c r="AEX423"/>
      <c r="AEY423"/>
      <c r="AEZ423"/>
      <c r="AFA423"/>
      <c r="AFB423"/>
      <c r="AFC423"/>
      <c r="AFD423"/>
      <c r="AFE423"/>
      <c r="AFF423"/>
      <c r="AFG423"/>
      <c r="AFH423"/>
      <c r="AFI423"/>
      <c r="AFJ423"/>
      <c r="AFK423"/>
      <c r="AFL423"/>
      <c r="AFM423"/>
      <c r="AFN423"/>
      <c r="AFO423"/>
      <c r="AFP423"/>
      <c r="AFQ423"/>
      <c r="AFR423"/>
      <c r="AFS423"/>
      <c r="AFT423"/>
      <c r="AFU423"/>
      <c r="AFV423"/>
      <c r="AFW423"/>
      <c r="AFX423"/>
      <c r="AFY423"/>
      <c r="AFZ423"/>
      <c r="AGA423"/>
      <c r="AGB423"/>
      <c r="AGC423"/>
      <c r="AGD423"/>
      <c r="AGE423"/>
      <c r="AGF423"/>
      <c r="AGG423"/>
      <c r="AGH423"/>
      <c r="AGI423"/>
      <c r="AGJ423"/>
      <c r="AGK423"/>
      <c r="AGL423"/>
      <c r="AGM423"/>
      <c r="AGN423"/>
      <c r="AGO423"/>
      <c r="AGP423"/>
      <c r="AGQ423"/>
      <c r="AGR423"/>
      <c r="AGS423"/>
      <c r="AGT423"/>
      <c r="AGU423"/>
      <c r="AGV423"/>
      <c r="AGW423"/>
      <c r="AGX423"/>
      <c r="AGY423"/>
      <c r="AGZ423"/>
      <c r="AHA423"/>
      <c r="AHB423"/>
      <c r="AHC423"/>
      <c r="AHD423"/>
      <c r="AHE423"/>
      <c r="AHF423"/>
      <c r="AHG423"/>
      <c r="AHH423"/>
      <c r="AHI423"/>
      <c r="AHJ423"/>
      <c r="AHK423"/>
      <c r="AHL423"/>
      <c r="AHM423"/>
      <c r="AHN423"/>
      <c r="AHO423"/>
      <c r="AHP423"/>
      <c r="AHQ423"/>
      <c r="AHR423"/>
      <c r="AHS423"/>
      <c r="AHT423"/>
      <c r="AHU423"/>
      <c r="AHV423"/>
      <c r="AHW423"/>
      <c r="AHX423"/>
      <c r="AHY423"/>
      <c r="AHZ423"/>
      <c r="AIA423"/>
      <c r="AIB423"/>
      <c r="AIC423"/>
      <c r="AID423"/>
      <c r="AIE423"/>
      <c r="AIF423"/>
      <c r="AIG423"/>
      <c r="AIH423"/>
      <c r="AII423"/>
      <c r="AIJ423"/>
      <c r="AIK423"/>
      <c r="AIL423"/>
      <c r="AIM423"/>
      <c r="AIN423"/>
      <c r="AIO423"/>
      <c r="AIP423"/>
      <c r="AIQ423"/>
      <c r="AIR423"/>
      <c r="AIS423"/>
      <c r="AIT423"/>
      <c r="AIU423"/>
      <c r="AIV423"/>
      <c r="AIW423"/>
      <c r="AIX423"/>
      <c r="AIY423"/>
      <c r="AIZ423"/>
      <c r="AJA423"/>
      <c r="AJB423"/>
      <c r="AJC423"/>
      <c r="AJD423"/>
      <c r="AJE423"/>
      <c r="AJF423"/>
      <c r="AJG423"/>
      <c r="AJH423"/>
      <c r="AJI423"/>
      <c r="AJJ423"/>
      <c r="AJK423"/>
      <c r="AJL423"/>
      <c r="AJM423"/>
      <c r="AJN423"/>
      <c r="AJO423"/>
      <c r="AJP423"/>
      <c r="AJQ423"/>
      <c r="AJR423"/>
      <c r="AJS423"/>
      <c r="AJT423"/>
      <c r="AJU423"/>
      <c r="AJV423"/>
      <c r="AJW423"/>
      <c r="AJX423"/>
      <c r="AJY423"/>
      <c r="AJZ423"/>
      <c r="AKA423"/>
      <c r="AKB423"/>
      <c r="AKC423"/>
      <c r="AKD423"/>
      <c r="AKE423"/>
      <c r="AKF423"/>
      <c r="AKG423"/>
      <c r="AKH423"/>
      <c r="AKI423"/>
      <c r="AKJ423"/>
      <c r="AKK423"/>
      <c r="AKL423"/>
      <c r="AKM423"/>
      <c r="AKN423"/>
      <c r="AKO423"/>
      <c r="AKP423"/>
      <c r="AKQ423"/>
      <c r="AKR423"/>
      <c r="AKS423"/>
      <c r="AKT423"/>
      <c r="AKU423"/>
      <c r="AKV423"/>
      <c r="AKW423"/>
      <c r="AKX423"/>
      <c r="AKY423"/>
      <c r="AKZ423"/>
      <c r="ALA423"/>
      <c r="ALB423"/>
      <c r="ALC423"/>
      <c r="ALD423"/>
      <c r="ALE423"/>
      <c r="ALF423"/>
      <c r="ALG423"/>
      <c r="ALH423"/>
      <c r="ALI423"/>
      <c r="ALJ423"/>
      <c r="ALK423"/>
      <c r="ALL423"/>
      <c r="ALM423"/>
      <c r="ALN423"/>
      <c r="ALO423"/>
      <c r="ALP423"/>
      <c r="ALQ423"/>
      <c r="ALR423"/>
      <c r="ALS423"/>
      <c r="ALT423"/>
      <c r="ALU423"/>
      <c r="ALV423"/>
      <c r="ALW423"/>
      <c r="ALX423"/>
      <c r="ALY423"/>
      <c r="ALZ423"/>
      <c r="AMA423"/>
      <c r="AMB423"/>
      <c r="AMC423"/>
      <c r="AMD423"/>
      <c r="AME423"/>
      <c r="AMF423"/>
      <c r="AMG423"/>
      <c r="AMH423"/>
      <c r="AMI423"/>
      <c r="AMJ423"/>
      <c r="AMK423"/>
      <c r="AML423"/>
      <c r="AMM423"/>
      <c r="AMN423"/>
      <c r="AMO423"/>
      <c r="AMP423"/>
      <c r="AMQ423"/>
      <c r="AMR423"/>
      <c r="AMS423"/>
      <c r="AMT423"/>
      <c r="AMU423"/>
      <c r="AMV423"/>
      <c r="AMW423"/>
      <c r="AMX423"/>
      <c r="AMY423"/>
      <c r="AMZ423"/>
      <c r="ANA423"/>
      <c r="ANB423"/>
      <c r="ANC423"/>
      <c r="AND423"/>
      <c r="ANE423"/>
      <c r="ANF423"/>
      <c r="ANG423"/>
      <c r="ANH423"/>
      <c r="ANI423"/>
      <c r="ANJ423"/>
      <c r="ANK423"/>
      <c r="ANL423"/>
      <c r="ANM423"/>
      <c r="ANN423"/>
      <c r="ANO423"/>
      <c r="ANP423"/>
      <c r="ANQ423"/>
      <c r="ANR423"/>
      <c r="ANS423"/>
      <c r="ANT423"/>
      <c r="ANU423"/>
      <c r="ANV423"/>
      <c r="ANW423"/>
      <c r="ANX423"/>
      <c r="ANY423"/>
      <c r="ANZ423"/>
      <c r="AOA423"/>
      <c r="AOB423"/>
      <c r="AOC423"/>
      <c r="AOD423"/>
      <c r="AOE423"/>
      <c r="AOF423"/>
      <c r="AOG423"/>
      <c r="AOH423"/>
      <c r="AOI423"/>
      <c r="AOJ423"/>
      <c r="AOK423"/>
      <c r="AOL423"/>
      <c r="AOM423"/>
      <c r="AON423"/>
      <c r="AOO423"/>
      <c r="AOP423"/>
      <c r="AOQ423"/>
      <c r="AOR423"/>
      <c r="AOS423"/>
      <c r="AOT423"/>
      <c r="AOU423"/>
      <c r="AOV423"/>
      <c r="AOW423"/>
      <c r="AOX423"/>
      <c r="AOY423"/>
      <c r="AOZ423"/>
      <c r="APA423"/>
      <c r="APB423"/>
      <c r="APC423"/>
      <c r="APD423"/>
      <c r="APE423"/>
      <c r="APF423"/>
      <c r="APG423"/>
      <c r="APH423"/>
      <c r="API423"/>
      <c r="APJ423"/>
      <c r="APK423"/>
      <c r="APL423"/>
      <c r="APM423"/>
      <c r="APN423"/>
      <c r="APO423"/>
      <c r="APP423"/>
      <c r="APQ423"/>
      <c r="APR423"/>
      <c r="APS423"/>
      <c r="APT423"/>
      <c r="APU423"/>
      <c r="APV423"/>
      <c r="APW423"/>
      <c r="APX423"/>
    </row>
    <row r="424" spans="48:1116" x14ac:dyDescent="0.25">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c r="LS424"/>
      <c r="LT424"/>
      <c r="LU424"/>
      <c r="LV424"/>
      <c r="LW424"/>
      <c r="LX424"/>
      <c r="LY424"/>
      <c r="LZ424"/>
      <c r="MA424"/>
      <c r="MB424"/>
      <c r="MC424"/>
      <c r="MD424"/>
      <c r="ME424"/>
      <c r="MF424"/>
      <c r="MG424"/>
      <c r="MH424"/>
      <c r="MI424"/>
      <c r="MJ424"/>
      <c r="MK424"/>
      <c r="ML424"/>
      <c r="MM424"/>
      <c r="MN424"/>
      <c r="MO424"/>
      <c r="MP424"/>
      <c r="MQ424"/>
      <c r="MR424"/>
      <c r="MS424"/>
      <c r="MT424"/>
      <c r="MU424"/>
      <c r="MV424"/>
      <c r="MW424"/>
      <c r="MX424"/>
      <c r="MY424"/>
      <c r="MZ424"/>
      <c r="NA424"/>
      <c r="NB424"/>
      <c r="NC424"/>
      <c r="ND424"/>
      <c r="NE424"/>
      <c r="NF424"/>
      <c r="NG424"/>
      <c r="NH424"/>
      <c r="NI424"/>
      <c r="NJ424"/>
      <c r="NK424"/>
      <c r="NL424"/>
      <c r="NM424"/>
      <c r="NN424"/>
      <c r="NO424"/>
      <c r="NP424"/>
      <c r="NQ424"/>
      <c r="NR424"/>
      <c r="NS424"/>
      <c r="NT424"/>
      <c r="NU424"/>
      <c r="NV424"/>
      <c r="NW424"/>
      <c r="NX424"/>
      <c r="NY424"/>
      <c r="NZ424"/>
      <c r="OA424"/>
      <c r="OB424"/>
      <c r="OC424"/>
      <c r="OD424"/>
      <c r="OE424"/>
      <c r="OF424"/>
      <c r="OG424"/>
      <c r="OH424"/>
      <c r="OI424"/>
      <c r="OJ424"/>
      <c r="OK424"/>
      <c r="OL424"/>
      <c r="OM424"/>
      <c r="ON424"/>
      <c r="OO424"/>
      <c r="OP424"/>
      <c r="OQ424"/>
      <c r="OR424"/>
      <c r="OS424"/>
      <c r="OT424"/>
      <c r="OU424"/>
      <c r="OV424"/>
      <c r="OW424"/>
      <c r="OX424"/>
      <c r="OY424"/>
      <c r="OZ424"/>
      <c r="PA424"/>
      <c r="PB424"/>
      <c r="PC424"/>
      <c r="PD424"/>
      <c r="PE424"/>
      <c r="PF424"/>
      <c r="PG424"/>
      <c r="PH424"/>
      <c r="PI424"/>
      <c r="PJ424"/>
      <c r="PK424"/>
      <c r="PL424"/>
      <c r="PM424"/>
      <c r="PN424"/>
      <c r="PO424"/>
      <c r="PP424"/>
      <c r="PQ424"/>
      <c r="PR424"/>
      <c r="PS424"/>
      <c r="PT424"/>
      <c r="PU424"/>
      <c r="PV424"/>
      <c r="PW424"/>
      <c r="PX424"/>
      <c r="PY424"/>
      <c r="PZ424"/>
      <c r="QA424"/>
      <c r="QB424"/>
      <c r="QC424"/>
      <c r="QD424"/>
      <c r="QE424"/>
      <c r="QF424"/>
      <c r="QG424"/>
      <c r="QH424"/>
      <c r="QI424"/>
      <c r="QJ424"/>
      <c r="QK424"/>
      <c r="QL424"/>
      <c r="QM424"/>
      <c r="QN424"/>
      <c r="QO424"/>
      <c r="QP424"/>
      <c r="QQ424"/>
      <c r="QR424"/>
      <c r="QS424"/>
      <c r="QT424"/>
      <c r="QU424"/>
      <c r="QV424"/>
      <c r="QW424"/>
      <c r="QX424"/>
      <c r="QY424"/>
      <c r="QZ424"/>
      <c r="RA424"/>
      <c r="RB424"/>
      <c r="RC424"/>
      <c r="RD424"/>
      <c r="RE424"/>
      <c r="RF424"/>
      <c r="RG424"/>
      <c r="RH424"/>
      <c r="RI424"/>
      <c r="RJ424"/>
      <c r="RK424"/>
      <c r="RL424"/>
      <c r="RM424"/>
      <c r="RN424"/>
      <c r="RO424"/>
      <c r="RP424"/>
      <c r="RQ424"/>
      <c r="RR424"/>
      <c r="RS424"/>
      <c r="RT424"/>
      <c r="RU424"/>
      <c r="RV424"/>
      <c r="RW424"/>
      <c r="RX424"/>
      <c r="RY424"/>
      <c r="RZ424"/>
      <c r="SA424"/>
      <c r="SB424"/>
      <c r="SC424"/>
      <c r="SD424"/>
      <c r="SE424"/>
      <c r="SF424"/>
      <c r="SG424"/>
      <c r="SH424"/>
      <c r="SI424"/>
      <c r="SJ424"/>
      <c r="SK424"/>
      <c r="SL424"/>
      <c r="SM424"/>
      <c r="SN424"/>
      <c r="SO424"/>
      <c r="SP424"/>
      <c r="SQ424"/>
      <c r="SR424"/>
      <c r="SS424"/>
      <c r="ST424"/>
      <c r="SU424"/>
      <c r="SV424"/>
      <c r="SW424"/>
      <c r="SX424"/>
      <c r="SY424"/>
      <c r="SZ424"/>
      <c r="TA424"/>
      <c r="TB424"/>
      <c r="TC424"/>
      <c r="TD424"/>
      <c r="TE424"/>
      <c r="TF424"/>
      <c r="TG424"/>
      <c r="TH424"/>
      <c r="TI424"/>
      <c r="TJ424"/>
      <c r="TK424"/>
      <c r="TL424"/>
      <c r="TM424"/>
      <c r="TN424"/>
      <c r="TO424"/>
      <c r="TP424"/>
      <c r="TQ424"/>
      <c r="TR424"/>
      <c r="TS424"/>
      <c r="TT424"/>
      <c r="TU424"/>
      <c r="TV424"/>
      <c r="TW424"/>
      <c r="TX424"/>
      <c r="TY424"/>
      <c r="TZ424"/>
      <c r="UA424"/>
      <c r="UB424"/>
      <c r="UC424"/>
      <c r="UD424"/>
      <c r="UE424"/>
      <c r="UF424"/>
      <c r="UG424"/>
      <c r="UH424"/>
      <c r="UI424"/>
      <c r="UJ424"/>
      <c r="UK424"/>
      <c r="UL424"/>
      <c r="UM424"/>
      <c r="UN424"/>
      <c r="UO424"/>
      <c r="UP424"/>
      <c r="UQ424"/>
      <c r="UR424"/>
      <c r="US424"/>
      <c r="UT424"/>
      <c r="UU424"/>
      <c r="UV424"/>
      <c r="UW424"/>
      <c r="UX424"/>
      <c r="UY424"/>
      <c r="UZ424"/>
      <c r="VA424"/>
      <c r="VB424"/>
      <c r="VC424"/>
      <c r="VD424"/>
      <c r="VE424"/>
      <c r="VF424"/>
      <c r="VG424"/>
      <c r="VH424"/>
      <c r="VI424"/>
      <c r="VJ424"/>
      <c r="VK424"/>
      <c r="VL424"/>
      <c r="VM424"/>
      <c r="VN424"/>
      <c r="VO424"/>
      <c r="VP424"/>
      <c r="VQ424"/>
      <c r="VR424"/>
      <c r="VS424"/>
      <c r="VT424"/>
      <c r="VU424"/>
      <c r="VV424"/>
      <c r="VW424"/>
      <c r="VX424"/>
      <c r="VY424"/>
      <c r="VZ424"/>
      <c r="WA424"/>
      <c r="WB424"/>
      <c r="WC424"/>
      <c r="WD424"/>
      <c r="WE424"/>
      <c r="WF424"/>
      <c r="WG424"/>
      <c r="WH424"/>
      <c r="WI424"/>
      <c r="WJ424"/>
      <c r="WK424"/>
      <c r="WL424"/>
      <c r="WM424"/>
      <c r="WN424"/>
      <c r="WO424"/>
      <c r="WP424"/>
      <c r="WQ424"/>
      <c r="WR424"/>
      <c r="WS424"/>
      <c r="WT424"/>
      <c r="WU424"/>
      <c r="WV424"/>
      <c r="WW424"/>
      <c r="WX424"/>
      <c r="WY424"/>
      <c r="WZ424"/>
      <c r="XA424"/>
      <c r="XB424"/>
      <c r="XC424"/>
      <c r="XD424"/>
      <c r="XE424"/>
      <c r="XF424"/>
      <c r="XG424"/>
      <c r="XH424"/>
      <c r="XI424"/>
      <c r="XJ424"/>
      <c r="XK424"/>
      <c r="XL424"/>
      <c r="XM424"/>
      <c r="XN424"/>
      <c r="XO424"/>
      <c r="XP424"/>
      <c r="XQ424"/>
      <c r="XR424"/>
      <c r="XS424"/>
      <c r="XT424"/>
      <c r="XU424"/>
      <c r="XV424"/>
      <c r="XW424"/>
      <c r="XX424"/>
      <c r="XY424"/>
      <c r="XZ424"/>
      <c r="YA424"/>
      <c r="YB424"/>
      <c r="YC424"/>
      <c r="YD424"/>
      <c r="YE424"/>
      <c r="YF424"/>
      <c r="YG424"/>
      <c r="YH424"/>
      <c r="YI424"/>
      <c r="YJ424"/>
      <c r="YK424"/>
      <c r="YL424"/>
      <c r="YM424"/>
      <c r="YN424"/>
      <c r="YO424"/>
      <c r="YP424"/>
      <c r="YQ424"/>
      <c r="YR424"/>
      <c r="YS424"/>
      <c r="YT424"/>
      <c r="YU424"/>
      <c r="YV424"/>
      <c r="YW424"/>
      <c r="YX424"/>
      <c r="YY424"/>
      <c r="YZ424"/>
      <c r="ZA424"/>
      <c r="ZB424"/>
      <c r="ZC424"/>
      <c r="ZD424"/>
      <c r="ZE424"/>
      <c r="ZF424"/>
      <c r="ZG424"/>
      <c r="ZH424"/>
      <c r="ZI424"/>
      <c r="ZJ424"/>
      <c r="ZK424"/>
      <c r="ZL424"/>
      <c r="ZM424"/>
      <c r="ZN424"/>
      <c r="ZO424"/>
      <c r="ZP424"/>
      <c r="ZQ424"/>
      <c r="ZR424"/>
      <c r="ZS424"/>
      <c r="ZT424"/>
      <c r="ZU424"/>
      <c r="ZV424"/>
      <c r="ZW424"/>
      <c r="ZX424"/>
      <c r="ZY424"/>
      <c r="ZZ424"/>
      <c r="AAA424"/>
      <c r="AAB424"/>
      <c r="AAC424"/>
      <c r="AAD424"/>
      <c r="AAE424"/>
      <c r="AAF424"/>
      <c r="AAG424"/>
      <c r="AAH424"/>
      <c r="AAI424"/>
      <c r="AAJ424"/>
      <c r="AAK424"/>
      <c r="AAL424"/>
      <c r="AAM424"/>
      <c r="AAN424"/>
      <c r="AAO424"/>
      <c r="AAP424"/>
      <c r="AAQ424"/>
      <c r="AAR424"/>
      <c r="AAS424"/>
      <c r="AAT424"/>
      <c r="AAU424"/>
      <c r="AAV424"/>
      <c r="AAW424"/>
      <c r="AAX424"/>
      <c r="AAY424"/>
      <c r="AAZ424"/>
      <c r="ABA424"/>
      <c r="ABB424"/>
      <c r="ABC424"/>
      <c r="ABD424"/>
      <c r="ABE424"/>
      <c r="ABF424"/>
      <c r="ABG424"/>
      <c r="ABH424"/>
      <c r="ABI424"/>
      <c r="ABJ424"/>
      <c r="ABK424"/>
      <c r="ABL424"/>
      <c r="ABM424"/>
      <c r="ABN424"/>
      <c r="ABO424"/>
      <c r="ABP424"/>
      <c r="ABQ424"/>
      <c r="ABR424"/>
      <c r="ABS424"/>
      <c r="ABT424"/>
      <c r="ABU424"/>
      <c r="ABV424"/>
      <c r="ABW424"/>
      <c r="ABX424"/>
      <c r="ABY424"/>
      <c r="ABZ424"/>
      <c r="ACA424"/>
      <c r="ACB424"/>
      <c r="ACC424"/>
      <c r="ACD424"/>
      <c r="ACE424"/>
      <c r="ACF424"/>
      <c r="ACG424"/>
      <c r="ACH424"/>
      <c r="ACI424"/>
      <c r="ACJ424"/>
      <c r="ACK424"/>
      <c r="ACL424"/>
      <c r="ACM424"/>
      <c r="ACN424"/>
      <c r="ACO424"/>
      <c r="ACP424"/>
      <c r="ACQ424"/>
      <c r="ACR424"/>
      <c r="ACS424"/>
      <c r="ACT424"/>
      <c r="ACU424"/>
      <c r="ACV424"/>
      <c r="ACW424"/>
      <c r="ACX424"/>
      <c r="ACY424"/>
      <c r="ACZ424"/>
      <c r="ADA424"/>
      <c r="ADB424"/>
      <c r="ADC424"/>
      <c r="ADD424"/>
      <c r="ADE424"/>
      <c r="ADF424"/>
      <c r="ADG424"/>
      <c r="ADH424"/>
      <c r="ADI424"/>
      <c r="ADJ424"/>
      <c r="ADK424"/>
      <c r="ADL424"/>
      <c r="ADM424"/>
      <c r="ADN424"/>
      <c r="ADO424"/>
      <c r="ADP424"/>
      <c r="ADQ424"/>
      <c r="ADR424"/>
      <c r="ADS424"/>
      <c r="ADT424"/>
      <c r="ADU424"/>
      <c r="ADV424"/>
      <c r="ADW424"/>
      <c r="ADX424"/>
      <c r="ADY424"/>
      <c r="ADZ424"/>
      <c r="AEA424"/>
      <c r="AEB424"/>
      <c r="AEC424"/>
      <c r="AED424"/>
      <c r="AEE424"/>
      <c r="AEF424"/>
      <c r="AEG424"/>
      <c r="AEH424"/>
      <c r="AEI424"/>
      <c r="AEJ424"/>
      <c r="AEK424"/>
      <c r="AEL424"/>
      <c r="AEM424"/>
      <c r="AEN424"/>
      <c r="AEO424"/>
      <c r="AEP424"/>
      <c r="AEQ424"/>
      <c r="AER424"/>
      <c r="AES424"/>
      <c r="AET424"/>
      <c r="AEU424"/>
      <c r="AEV424"/>
      <c r="AEW424"/>
      <c r="AEX424"/>
      <c r="AEY424"/>
      <c r="AEZ424"/>
      <c r="AFA424"/>
      <c r="AFB424"/>
      <c r="AFC424"/>
      <c r="AFD424"/>
      <c r="AFE424"/>
      <c r="AFF424"/>
      <c r="AFG424"/>
      <c r="AFH424"/>
      <c r="AFI424"/>
      <c r="AFJ424"/>
      <c r="AFK424"/>
      <c r="AFL424"/>
      <c r="AFM424"/>
      <c r="AFN424"/>
      <c r="AFO424"/>
      <c r="AFP424"/>
      <c r="AFQ424"/>
      <c r="AFR424"/>
      <c r="AFS424"/>
      <c r="AFT424"/>
      <c r="AFU424"/>
      <c r="AFV424"/>
      <c r="AFW424"/>
      <c r="AFX424"/>
      <c r="AFY424"/>
      <c r="AFZ424"/>
      <c r="AGA424"/>
      <c r="AGB424"/>
      <c r="AGC424"/>
      <c r="AGD424"/>
      <c r="AGE424"/>
      <c r="AGF424"/>
      <c r="AGG424"/>
      <c r="AGH424"/>
      <c r="AGI424"/>
      <c r="AGJ424"/>
      <c r="AGK424"/>
      <c r="AGL424"/>
      <c r="AGM424"/>
      <c r="AGN424"/>
      <c r="AGO424"/>
      <c r="AGP424"/>
      <c r="AGQ424"/>
      <c r="AGR424"/>
      <c r="AGS424"/>
      <c r="AGT424"/>
      <c r="AGU424"/>
      <c r="AGV424"/>
      <c r="AGW424"/>
      <c r="AGX424"/>
      <c r="AGY424"/>
      <c r="AGZ424"/>
      <c r="AHA424"/>
      <c r="AHB424"/>
      <c r="AHC424"/>
      <c r="AHD424"/>
      <c r="AHE424"/>
      <c r="AHF424"/>
      <c r="AHG424"/>
      <c r="AHH424"/>
      <c r="AHI424"/>
      <c r="AHJ424"/>
      <c r="AHK424"/>
      <c r="AHL424"/>
      <c r="AHM424"/>
      <c r="AHN424"/>
      <c r="AHO424"/>
      <c r="AHP424"/>
      <c r="AHQ424"/>
      <c r="AHR424"/>
      <c r="AHS424"/>
      <c r="AHT424"/>
      <c r="AHU424"/>
      <c r="AHV424"/>
      <c r="AHW424"/>
      <c r="AHX424"/>
      <c r="AHY424"/>
      <c r="AHZ424"/>
      <c r="AIA424"/>
      <c r="AIB424"/>
      <c r="AIC424"/>
      <c r="AID424"/>
      <c r="AIE424"/>
      <c r="AIF424"/>
      <c r="AIG424"/>
      <c r="AIH424"/>
      <c r="AII424"/>
      <c r="AIJ424"/>
      <c r="AIK424"/>
      <c r="AIL424"/>
      <c r="AIM424"/>
      <c r="AIN424"/>
      <c r="AIO424"/>
      <c r="AIP424"/>
      <c r="AIQ424"/>
      <c r="AIR424"/>
      <c r="AIS424"/>
      <c r="AIT424"/>
      <c r="AIU424"/>
      <c r="AIV424"/>
      <c r="AIW424"/>
      <c r="AIX424"/>
      <c r="AIY424"/>
      <c r="AIZ424"/>
      <c r="AJA424"/>
      <c r="AJB424"/>
      <c r="AJC424"/>
      <c r="AJD424"/>
      <c r="AJE424"/>
      <c r="AJF424"/>
      <c r="AJG424"/>
      <c r="AJH424"/>
      <c r="AJI424"/>
      <c r="AJJ424"/>
      <c r="AJK424"/>
      <c r="AJL424"/>
      <c r="AJM424"/>
      <c r="AJN424"/>
      <c r="AJO424"/>
      <c r="AJP424"/>
      <c r="AJQ424"/>
      <c r="AJR424"/>
      <c r="AJS424"/>
      <c r="AJT424"/>
      <c r="AJU424"/>
      <c r="AJV424"/>
      <c r="AJW424"/>
      <c r="AJX424"/>
      <c r="AJY424"/>
      <c r="AJZ424"/>
      <c r="AKA424"/>
      <c r="AKB424"/>
      <c r="AKC424"/>
      <c r="AKD424"/>
      <c r="AKE424"/>
      <c r="AKF424"/>
      <c r="AKG424"/>
      <c r="AKH424"/>
      <c r="AKI424"/>
      <c r="AKJ424"/>
      <c r="AKK424"/>
      <c r="AKL424"/>
      <c r="AKM424"/>
      <c r="AKN424"/>
      <c r="AKO424"/>
      <c r="AKP424"/>
      <c r="AKQ424"/>
      <c r="AKR424"/>
      <c r="AKS424"/>
      <c r="AKT424"/>
      <c r="AKU424"/>
      <c r="AKV424"/>
      <c r="AKW424"/>
      <c r="AKX424"/>
      <c r="AKY424"/>
      <c r="AKZ424"/>
      <c r="ALA424"/>
      <c r="ALB424"/>
      <c r="ALC424"/>
      <c r="ALD424"/>
      <c r="ALE424"/>
      <c r="ALF424"/>
      <c r="ALG424"/>
      <c r="ALH424"/>
      <c r="ALI424"/>
      <c r="ALJ424"/>
      <c r="ALK424"/>
      <c r="ALL424"/>
      <c r="ALM424"/>
      <c r="ALN424"/>
      <c r="ALO424"/>
      <c r="ALP424"/>
      <c r="ALQ424"/>
      <c r="ALR424"/>
      <c r="ALS424"/>
      <c r="ALT424"/>
      <c r="ALU424"/>
      <c r="ALV424"/>
      <c r="ALW424"/>
      <c r="ALX424"/>
      <c r="ALY424"/>
      <c r="ALZ424"/>
      <c r="AMA424"/>
      <c r="AMB424"/>
      <c r="AMC424"/>
      <c r="AMD424"/>
      <c r="AME424"/>
      <c r="AMF424"/>
      <c r="AMG424"/>
      <c r="AMH424"/>
      <c r="AMI424"/>
      <c r="AMJ424"/>
      <c r="AMK424"/>
      <c r="AML424"/>
      <c r="AMM424"/>
      <c r="AMN424"/>
      <c r="AMO424"/>
      <c r="AMP424"/>
      <c r="AMQ424"/>
      <c r="AMR424"/>
      <c r="AMS424"/>
      <c r="AMT424"/>
      <c r="AMU424"/>
      <c r="AMV424"/>
      <c r="AMW424"/>
      <c r="AMX424"/>
      <c r="AMY424"/>
      <c r="AMZ424"/>
      <c r="ANA424"/>
      <c r="ANB424"/>
      <c r="ANC424"/>
      <c r="AND424"/>
      <c r="ANE424"/>
      <c r="ANF424"/>
      <c r="ANG424"/>
      <c r="ANH424"/>
      <c r="ANI424"/>
      <c r="ANJ424"/>
      <c r="ANK424"/>
      <c r="ANL424"/>
      <c r="ANM424"/>
      <c r="ANN424"/>
      <c r="ANO424"/>
      <c r="ANP424"/>
      <c r="ANQ424"/>
      <c r="ANR424"/>
      <c r="ANS424"/>
      <c r="ANT424"/>
      <c r="ANU424"/>
      <c r="ANV424"/>
      <c r="ANW424"/>
      <c r="ANX424"/>
      <c r="ANY424"/>
      <c r="ANZ424"/>
      <c r="AOA424"/>
      <c r="AOB424"/>
      <c r="AOC424"/>
      <c r="AOD424"/>
      <c r="AOE424"/>
      <c r="AOF424"/>
      <c r="AOG424"/>
      <c r="AOH424"/>
      <c r="AOI424"/>
      <c r="AOJ424"/>
      <c r="AOK424"/>
      <c r="AOL424"/>
      <c r="AOM424"/>
      <c r="AON424"/>
      <c r="AOO424"/>
      <c r="AOP424"/>
      <c r="AOQ424"/>
      <c r="AOR424"/>
      <c r="AOS424"/>
      <c r="AOT424"/>
      <c r="AOU424"/>
      <c r="AOV424"/>
      <c r="AOW424"/>
      <c r="AOX424"/>
      <c r="AOY424"/>
      <c r="AOZ424"/>
      <c r="APA424"/>
      <c r="APB424"/>
      <c r="APC424"/>
      <c r="APD424"/>
      <c r="APE424"/>
      <c r="APF424"/>
      <c r="APG424"/>
      <c r="APH424"/>
      <c r="API424"/>
      <c r="APJ424"/>
      <c r="APK424"/>
      <c r="APL424"/>
      <c r="APM424"/>
      <c r="APN424"/>
      <c r="APO424"/>
      <c r="APP424"/>
      <c r="APQ424"/>
      <c r="APR424"/>
      <c r="APS424"/>
      <c r="APT424"/>
      <c r="APU424"/>
      <c r="APV424"/>
      <c r="APW424"/>
      <c r="APX424"/>
    </row>
    <row r="425" spans="48:1116" x14ac:dyDescent="0.25">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c r="DA425" s="11"/>
      <c r="DB425" s="11"/>
      <c r="DC425" s="11"/>
      <c r="DD425" s="11"/>
      <c r="DE425" s="11"/>
      <c r="DF425" s="11"/>
      <c r="DG425" s="11"/>
      <c r="DH425" s="11"/>
      <c r="DI425" s="11"/>
      <c r="DJ425" s="11"/>
      <c r="DK425" s="11"/>
      <c r="DL425" s="11"/>
      <c r="DM425" s="11"/>
      <c r="DN425" s="11"/>
      <c r="DO425" s="11"/>
      <c r="DP425" s="11"/>
      <c r="DQ425" s="11"/>
      <c r="DR425" s="11"/>
      <c r="DS425" s="11"/>
      <c r="DT425" s="11"/>
      <c r="DU425" s="11"/>
      <c r="DV425" s="11"/>
      <c r="DW425" s="11"/>
      <c r="DX425" s="11"/>
      <c r="DY425" s="11"/>
      <c r="DZ425" s="11"/>
      <c r="EA425" s="11"/>
      <c r="EB425" s="11"/>
      <c r="EC425" s="11"/>
      <c r="ED425" s="11"/>
      <c r="EE425" s="11"/>
      <c r="EF425" s="11"/>
      <c r="EG425" s="11"/>
      <c r="EH425" s="11"/>
      <c r="EI425" s="11"/>
      <c r="EJ425" s="11"/>
      <c r="EK425" s="11"/>
      <c r="EL425" s="11"/>
      <c r="EM425" s="11"/>
      <c r="EN425" s="11"/>
      <c r="EO425" s="11"/>
      <c r="EP425" s="11"/>
      <c r="EQ425" s="11"/>
      <c r="ER425" s="11"/>
      <c r="ES425" s="11"/>
      <c r="ET425" s="11"/>
      <c r="EU425" s="11"/>
      <c r="EV425" s="11"/>
      <c r="EW425" s="11"/>
      <c r="EX425" s="11"/>
      <c r="EY425" s="11"/>
      <c r="EZ425" s="11"/>
      <c r="FA425" s="11"/>
      <c r="FB425" s="11"/>
      <c r="FC425" s="11"/>
      <c r="FD425" s="11"/>
      <c r="FE425" s="11"/>
      <c r="FF425" s="11"/>
      <c r="FG425" s="11"/>
      <c r="FH425" s="11"/>
      <c r="FI425" s="11"/>
      <c r="FJ425" s="11"/>
      <c r="FK425" s="11"/>
      <c r="FL425" s="11"/>
      <c r="FM425" s="11"/>
      <c r="FN425" s="11"/>
      <c r="FO425" s="11"/>
      <c r="FP425" s="11"/>
      <c r="FQ425" s="11"/>
      <c r="FR425" s="11"/>
      <c r="FS425" s="11"/>
      <c r="FT425" s="11"/>
      <c r="FU425" s="11"/>
      <c r="FV425" s="11"/>
      <c r="FW425" s="11"/>
      <c r="FX425" s="11"/>
      <c r="FY425" s="11"/>
      <c r="FZ425" s="11"/>
      <c r="GA425" s="11"/>
      <c r="GB425" s="11"/>
      <c r="GC425" s="11"/>
      <c r="GD425" s="11"/>
      <c r="GE425" s="11"/>
      <c r="GF425" s="11"/>
      <c r="GG425" s="11"/>
      <c r="GH425" s="11"/>
      <c r="GI425" s="11"/>
      <c r="GJ425" s="11"/>
      <c r="GK425" s="11"/>
      <c r="GL425" s="11"/>
      <c r="GM425" s="11"/>
      <c r="GN425" s="11"/>
      <c r="GO425" s="11"/>
      <c r="GP425" s="11"/>
      <c r="GQ425" s="11"/>
      <c r="GR425" s="11"/>
      <c r="GS425" s="11"/>
      <c r="GT425" s="11"/>
      <c r="GU425" s="11"/>
      <c r="GV425" s="11"/>
      <c r="GW425" s="11"/>
      <c r="GX425" s="11"/>
      <c r="GY425" s="11"/>
      <c r="GZ425" s="11"/>
      <c r="HA425" s="11"/>
      <c r="HB425" s="11"/>
      <c r="HC425" s="11"/>
      <c r="HD425" s="11"/>
      <c r="HE425" s="11"/>
      <c r="HF425" s="11"/>
      <c r="HG425" s="11"/>
      <c r="HH425" s="11"/>
      <c r="HI425" s="11"/>
      <c r="HJ425" s="11"/>
      <c r="HK425" s="11"/>
      <c r="HL425" s="11"/>
      <c r="HM425" s="11"/>
      <c r="HN425" s="11"/>
      <c r="HO425" s="11"/>
      <c r="HP425" s="11"/>
      <c r="HQ425" s="11"/>
      <c r="HR425" s="11"/>
      <c r="HS425" s="11"/>
      <c r="HT425" s="11"/>
      <c r="HU425" s="11"/>
      <c r="HV425" s="11"/>
      <c r="HW425" s="11"/>
      <c r="HX425" s="11"/>
      <c r="HY425" s="11"/>
      <c r="HZ425" s="11"/>
      <c r="IA425" s="11"/>
      <c r="IB425" s="11"/>
      <c r="IC425" s="11"/>
      <c r="ID425" s="11"/>
      <c r="IE425" s="11"/>
      <c r="IF425" s="11"/>
      <c r="IG425" s="11"/>
      <c r="IH425" s="11"/>
      <c r="II425" s="11"/>
      <c r="IJ425" s="11"/>
      <c r="IK425" s="11"/>
      <c r="IL425" s="11"/>
      <c r="IM425" s="11"/>
      <c r="IN425" s="11"/>
      <c r="IO425" s="11"/>
      <c r="IP425" s="11"/>
      <c r="IQ425" s="11"/>
      <c r="IR425" s="11"/>
      <c r="IS425" s="11"/>
      <c r="IT425" s="11"/>
      <c r="IU425" s="11"/>
      <c r="IV425" s="11"/>
      <c r="IW425" s="11"/>
      <c r="IX425" s="11"/>
      <c r="IY425" s="11"/>
      <c r="IZ425" s="11"/>
      <c r="JA425" s="11"/>
      <c r="JB425" s="11"/>
      <c r="JC425" s="11"/>
      <c r="JD425" s="11"/>
      <c r="JE425" s="11"/>
      <c r="JF425" s="11"/>
      <c r="JG425" s="11"/>
      <c r="JH425" s="11"/>
      <c r="JI425" s="11"/>
      <c r="JJ425" s="11"/>
      <c r="JK425" s="11"/>
      <c r="JL425" s="11"/>
      <c r="JM425" s="11"/>
      <c r="JN425" s="11"/>
      <c r="JO425" s="11"/>
      <c r="JP425" s="11"/>
      <c r="JQ425" s="11"/>
      <c r="JR425" s="11"/>
      <c r="JS425" s="11"/>
      <c r="JT425" s="11"/>
      <c r="JU425" s="11"/>
      <c r="JV425" s="11"/>
      <c r="JW425" s="11"/>
      <c r="JX425" s="11"/>
      <c r="JY425" s="11"/>
      <c r="JZ425" s="11"/>
      <c r="KA425" s="11"/>
      <c r="KB425" s="11"/>
      <c r="KC425" s="11"/>
      <c r="KD425" s="11"/>
      <c r="KE425" s="11"/>
      <c r="KF425" s="11"/>
      <c r="KG425" s="11"/>
      <c r="KH425" s="11"/>
      <c r="KI425" s="11"/>
      <c r="KJ425" s="11"/>
      <c r="KK425" s="11"/>
      <c r="KL425" s="11"/>
      <c r="KM425" s="11"/>
      <c r="KN425" s="11"/>
      <c r="KO425" s="11"/>
      <c r="KP425" s="11"/>
      <c r="KQ425" s="11"/>
      <c r="KR425" s="11"/>
      <c r="KS425" s="11"/>
      <c r="KT425" s="11"/>
      <c r="KU425" s="11"/>
      <c r="KV425" s="11"/>
      <c r="KW425" s="11"/>
      <c r="KX425" s="11"/>
      <c r="KY425" s="11"/>
      <c r="KZ425" s="11"/>
      <c r="LA425" s="11"/>
      <c r="LB425" s="11"/>
      <c r="LC425" s="11"/>
      <c r="LD425" s="11"/>
      <c r="LE425" s="11"/>
      <c r="LF425" s="11"/>
      <c r="LG425" s="11"/>
      <c r="LH425" s="11"/>
      <c r="LI425" s="11"/>
      <c r="LJ425" s="11"/>
      <c r="LK425" s="11"/>
      <c r="LL425" s="11"/>
      <c r="LM425" s="11"/>
      <c r="LN425" s="11"/>
      <c r="LO425" s="11"/>
      <c r="LP425" s="11"/>
      <c r="LQ425" s="11"/>
      <c r="LR425" s="11"/>
      <c r="LS425" s="11"/>
      <c r="LT425" s="11"/>
      <c r="LU425" s="11"/>
      <c r="LV425" s="11"/>
      <c r="LW425" s="11"/>
      <c r="LX425" s="11"/>
      <c r="LY425" s="11"/>
      <c r="LZ425" s="11"/>
      <c r="MA425" s="11"/>
      <c r="MB425" s="11"/>
      <c r="MC425" s="11"/>
      <c r="MD425" s="11"/>
      <c r="ME425" s="11"/>
      <c r="MF425" s="11"/>
      <c r="MG425" s="11"/>
      <c r="MH425" s="11"/>
      <c r="MI425" s="11"/>
      <c r="MJ425" s="11"/>
      <c r="MK425" s="11"/>
      <c r="ML425" s="11"/>
      <c r="MM425" s="11"/>
      <c r="MN425" s="11"/>
      <c r="MO425" s="11"/>
      <c r="MP425" s="11"/>
      <c r="MQ425" s="11"/>
      <c r="MR425" s="11"/>
      <c r="MS425" s="11"/>
      <c r="MT425" s="11"/>
      <c r="MU425" s="11"/>
      <c r="MV425" s="11"/>
      <c r="MW425" s="11"/>
      <c r="MX425" s="11"/>
      <c r="MY425" s="11"/>
      <c r="MZ425" s="11"/>
      <c r="NA425" s="11"/>
      <c r="NB425" s="11"/>
      <c r="NC425" s="11"/>
      <c r="ND425" s="11"/>
      <c r="NE425" s="11"/>
      <c r="NF425" s="11"/>
      <c r="NG425" s="11"/>
      <c r="NH425" s="11"/>
      <c r="NI425" s="11"/>
      <c r="NJ425" s="11"/>
      <c r="NK425" s="11"/>
      <c r="NL425" s="11"/>
      <c r="NM425" s="11"/>
      <c r="NN425" s="11"/>
      <c r="NO425" s="11"/>
      <c r="NP425" s="11"/>
      <c r="NQ425" s="11"/>
      <c r="NR425" s="11"/>
      <c r="NS425" s="11"/>
      <c r="NT425" s="11"/>
      <c r="NU425" s="11"/>
      <c r="NV425" s="11"/>
      <c r="NW425" s="11"/>
    </row>
    <row r="426" spans="48:1116" x14ac:dyDescent="0.25">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B426" s="11"/>
      <c r="DC426" s="11"/>
      <c r="DD426" s="11"/>
      <c r="DE426" s="11"/>
      <c r="DF426" s="11"/>
      <c r="DG426" s="11"/>
      <c r="DH426" s="11"/>
      <c r="DI426" s="11"/>
      <c r="DJ426" s="11"/>
      <c r="DK426" s="11"/>
      <c r="DL426" s="11"/>
      <c r="DM426" s="11"/>
      <c r="DN426" s="11"/>
      <c r="DO426" s="11"/>
      <c r="DP426" s="11"/>
      <c r="DQ426" s="11"/>
      <c r="DR426" s="11"/>
      <c r="DS426" s="11"/>
      <c r="DT426" s="11"/>
      <c r="DU426" s="11"/>
      <c r="DV426" s="11"/>
      <c r="DW426" s="11"/>
      <c r="DX426" s="11"/>
      <c r="DY426" s="11"/>
      <c r="DZ426" s="11"/>
      <c r="EA426" s="11"/>
      <c r="EB426" s="11"/>
      <c r="EC426" s="11"/>
      <c r="ED426" s="11"/>
      <c r="EE426" s="11"/>
      <c r="EF426" s="11"/>
      <c r="EG426" s="11"/>
      <c r="EH426" s="11"/>
      <c r="EI426" s="11"/>
      <c r="EJ426" s="11"/>
      <c r="EK426" s="11"/>
      <c r="EL426" s="11"/>
      <c r="EM426" s="11"/>
      <c r="EN426" s="11"/>
      <c r="EO426" s="11"/>
      <c r="EP426" s="11"/>
      <c r="EQ426" s="11"/>
      <c r="ER426" s="11"/>
      <c r="ES426" s="11"/>
      <c r="ET426" s="11"/>
      <c r="EU426" s="11"/>
      <c r="EV426" s="11"/>
      <c r="EW426" s="11"/>
      <c r="EX426" s="11"/>
      <c r="EY426" s="11"/>
      <c r="EZ426" s="11"/>
      <c r="FA426" s="11"/>
      <c r="FB426" s="11"/>
      <c r="FC426" s="11"/>
      <c r="FD426" s="11"/>
      <c r="FE426" s="11"/>
      <c r="FF426" s="11"/>
      <c r="FG426" s="11"/>
      <c r="FH426" s="11"/>
      <c r="FI426" s="11"/>
      <c r="FJ426" s="11"/>
      <c r="FK426" s="11"/>
      <c r="FL426" s="11"/>
      <c r="FM426" s="11"/>
      <c r="FN426" s="11"/>
      <c r="FO426" s="11"/>
      <c r="FP426" s="11"/>
      <c r="FQ426" s="11"/>
      <c r="FR426" s="11"/>
      <c r="FS426" s="11"/>
      <c r="FT426" s="11"/>
      <c r="FU426" s="11"/>
      <c r="FV426" s="11"/>
      <c r="FW426" s="11"/>
      <c r="FX426" s="11"/>
      <c r="FY426" s="11"/>
      <c r="FZ426" s="11"/>
      <c r="GA426" s="11"/>
      <c r="GB426" s="11"/>
      <c r="GC426" s="11"/>
      <c r="GD426" s="11"/>
      <c r="GE426" s="11"/>
      <c r="GF426" s="11"/>
      <c r="GG426" s="11"/>
      <c r="GH426" s="11"/>
      <c r="GI426" s="11"/>
      <c r="GJ426" s="11"/>
      <c r="GK426" s="11"/>
      <c r="GL426" s="11"/>
      <c r="GM426" s="11"/>
      <c r="GN426" s="11"/>
      <c r="GO426" s="11"/>
      <c r="GP426" s="11"/>
      <c r="GQ426" s="11"/>
      <c r="GR426" s="11"/>
      <c r="GS426" s="11"/>
      <c r="GT426" s="11"/>
      <c r="GU426" s="11"/>
      <c r="GV426" s="11"/>
      <c r="GW426" s="11"/>
      <c r="GX426" s="11"/>
      <c r="GY426" s="11"/>
      <c r="GZ426" s="11"/>
      <c r="HA426" s="11"/>
      <c r="HB426" s="11"/>
      <c r="HC426" s="11"/>
      <c r="HD426" s="11"/>
      <c r="HE426" s="11"/>
      <c r="HF426" s="11"/>
      <c r="HG426" s="11"/>
      <c r="HH426" s="11"/>
      <c r="HI426" s="11"/>
      <c r="HJ426" s="11"/>
      <c r="HK426" s="11"/>
      <c r="HL426" s="11"/>
      <c r="HM426" s="11"/>
      <c r="HN426" s="11"/>
      <c r="HO426" s="11"/>
      <c r="HP426" s="11"/>
      <c r="HQ426" s="11"/>
      <c r="HR426" s="11"/>
      <c r="HS426" s="11"/>
      <c r="HT426" s="11"/>
      <c r="HU426" s="11"/>
      <c r="HV426" s="11"/>
      <c r="HW426" s="11"/>
      <c r="HX426" s="11"/>
      <c r="HY426" s="11"/>
      <c r="HZ426" s="11"/>
      <c r="IA426" s="11"/>
      <c r="IB426" s="11"/>
      <c r="IC426" s="11"/>
      <c r="ID426" s="11"/>
      <c r="IE426" s="11"/>
      <c r="IF426" s="11"/>
      <c r="IG426" s="11"/>
      <c r="IH426" s="11"/>
      <c r="II426" s="11"/>
      <c r="IJ426" s="11"/>
      <c r="IK426" s="11"/>
      <c r="IL426" s="11"/>
      <c r="IM426" s="11"/>
      <c r="IN426" s="11"/>
      <c r="IO426" s="11"/>
      <c r="IP426" s="11"/>
      <c r="IQ426" s="11"/>
      <c r="IR426" s="11"/>
      <c r="IS426" s="11"/>
      <c r="IT426" s="11"/>
      <c r="IU426" s="11"/>
      <c r="IV426" s="11"/>
      <c r="IW426" s="11"/>
      <c r="IX426" s="11"/>
      <c r="IY426" s="11"/>
      <c r="IZ426" s="11"/>
      <c r="JA426" s="11"/>
      <c r="JB426" s="11"/>
      <c r="JC426" s="11"/>
      <c r="JD426" s="11"/>
      <c r="JE426" s="11"/>
      <c r="JF426" s="11"/>
      <c r="JG426" s="11"/>
      <c r="JH426" s="11"/>
      <c r="JI426" s="11"/>
      <c r="JJ426" s="11"/>
      <c r="JK426" s="11"/>
      <c r="JL426" s="11"/>
      <c r="JM426" s="11"/>
      <c r="JN426" s="11"/>
      <c r="JO426" s="11"/>
      <c r="JP426" s="11"/>
      <c r="JQ426" s="11"/>
      <c r="JR426" s="11"/>
      <c r="JS426" s="11"/>
      <c r="JT426" s="11"/>
      <c r="JU426" s="11"/>
      <c r="JV426" s="11"/>
      <c r="JW426" s="11"/>
      <c r="JX426" s="11"/>
      <c r="JY426" s="11"/>
      <c r="JZ426" s="11"/>
      <c r="KA426" s="11"/>
      <c r="KB426" s="11"/>
      <c r="KC426" s="11"/>
      <c r="KD426" s="11"/>
      <c r="KE426" s="11"/>
      <c r="KF426" s="11"/>
      <c r="KG426" s="11"/>
      <c r="KH426" s="11"/>
      <c r="KI426" s="11"/>
      <c r="KJ426" s="11"/>
      <c r="KK426" s="11"/>
      <c r="KL426" s="11"/>
      <c r="KM426" s="11"/>
      <c r="KN426" s="11"/>
      <c r="KO426" s="11"/>
      <c r="KP426" s="11"/>
      <c r="KQ426" s="11"/>
      <c r="KR426" s="11"/>
      <c r="KS426" s="11"/>
      <c r="KT426" s="11"/>
      <c r="KU426" s="11"/>
      <c r="KV426" s="11"/>
      <c r="KW426" s="11"/>
      <c r="KX426" s="11"/>
      <c r="KY426" s="11"/>
      <c r="KZ426" s="11"/>
      <c r="LA426" s="11"/>
      <c r="LB426" s="11"/>
      <c r="LC426" s="11"/>
      <c r="LD426" s="11"/>
      <c r="LE426" s="11"/>
      <c r="LF426" s="11"/>
      <c r="LG426" s="11"/>
      <c r="LH426" s="11"/>
      <c r="LI426" s="11"/>
      <c r="LJ426" s="11"/>
      <c r="LK426" s="11"/>
      <c r="LL426" s="11"/>
      <c r="LM426" s="11"/>
      <c r="LN426" s="11"/>
      <c r="LO426" s="11"/>
      <c r="LP426" s="11"/>
      <c r="LQ426" s="11"/>
      <c r="LR426" s="11"/>
      <c r="LS426" s="11"/>
      <c r="LT426" s="11"/>
      <c r="LU426" s="11"/>
      <c r="LV426" s="11"/>
      <c r="LW426" s="11"/>
      <c r="LX426" s="11"/>
      <c r="LY426" s="11"/>
      <c r="LZ426" s="11"/>
      <c r="MA426" s="11"/>
      <c r="MB426" s="11"/>
      <c r="MC426" s="11"/>
      <c r="MD426" s="11"/>
      <c r="ME426" s="11"/>
      <c r="MF426" s="11"/>
      <c r="MG426" s="11"/>
      <c r="MH426" s="11"/>
      <c r="MI426" s="11"/>
      <c r="MJ426" s="11"/>
      <c r="MK426" s="11"/>
      <c r="ML426" s="11"/>
      <c r="MM426" s="11"/>
      <c r="MN426" s="11"/>
      <c r="MO426" s="11"/>
      <c r="MP426" s="11"/>
      <c r="MQ426" s="11"/>
      <c r="MR426" s="11"/>
      <c r="MS426" s="11"/>
      <c r="MT426" s="11"/>
      <c r="MU426" s="11"/>
      <c r="MV426" s="11"/>
      <c r="MW426" s="11"/>
      <c r="MX426" s="11"/>
      <c r="MY426" s="11"/>
      <c r="MZ426" s="11"/>
      <c r="NA426" s="11"/>
      <c r="NB426" s="11"/>
      <c r="NC426" s="11"/>
      <c r="ND426" s="11"/>
      <c r="NE426" s="11"/>
      <c r="NF426" s="11"/>
      <c r="NG426" s="11"/>
      <c r="NH426" s="11"/>
      <c r="NI426" s="11"/>
      <c r="NJ426" s="11"/>
      <c r="NK426" s="11"/>
      <c r="NL426" s="11"/>
      <c r="NM426" s="11"/>
      <c r="NN426" s="11"/>
      <c r="NO426" s="11"/>
      <c r="NP426" s="11"/>
      <c r="NQ426" s="11"/>
      <c r="NR426" s="11"/>
      <c r="NS426" s="11"/>
      <c r="NT426" s="11"/>
      <c r="NU426" s="11"/>
      <c r="NV426" s="11"/>
      <c r="NW426" s="11"/>
    </row>
    <row r="427" spans="48:1116" x14ac:dyDescent="0.25">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c r="DA427" s="11"/>
      <c r="DB427" s="11"/>
      <c r="DC427" s="11"/>
      <c r="DD427" s="11"/>
      <c r="DE427" s="11"/>
      <c r="DF427" s="11"/>
      <c r="DG427" s="11"/>
      <c r="DH427" s="11"/>
      <c r="DI427" s="11"/>
      <c r="DJ427" s="11"/>
      <c r="DK427" s="11"/>
      <c r="DL427" s="11"/>
      <c r="DM427" s="11"/>
      <c r="DN427" s="11"/>
      <c r="DO427" s="11"/>
      <c r="DP427" s="11"/>
      <c r="DQ427" s="11"/>
      <c r="DR427" s="11"/>
      <c r="DS427" s="11"/>
      <c r="DT427" s="11"/>
      <c r="DU427" s="11"/>
      <c r="DV427" s="11"/>
      <c r="DW427" s="11"/>
      <c r="DX427" s="11"/>
      <c r="DY427" s="11"/>
      <c r="DZ427" s="11"/>
      <c r="EA427" s="11"/>
      <c r="EB427" s="11"/>
      <c r="EC427" s="11"/>
      <c r="ED427" s="11"/>
      <c r="EE427" s="11"/>
      <c r="EF427" s="11"/>
      <c r="EG427" s="11"/>
      <c r="EH427" s="11"/>
      <c r="EI427" s="11"/>
      <c r="EJ427" s="11"/>
      <c r="EK427" s="11"/>
      <c r="EL427" s="11"/>
      <c r="EM427" s="11"/>
      <c r="EN427" s="11"/>
      <c r="EO427" s="11"/>
      <c r="EP427" s="11"/>
      <c r="EQ427" s="11"/>
      <c r="ER427" s="11"/>
      <c r="ES427" s="11"/>
      <c r="ET427" s="11"/>
      <c r="EU427" s="11"/>
      <c r="EV427" s="11"/>
      <c r="EW427" s="11"/>
      <c r="EX427" s="11"/>
      <c r="EY427" s="11"/>
      <c r="EZ427" s="11"/>
      <c r="FA427" s="11"/>
      <c r="FB427" s="11"/>
      <c r="FC427" s="11"/>
      <c r="FD427" s="11"/>
      <c r="FE427" s="11"/>
      <c r="FF427" s="11"/>
      <c r="FG427" s="11"/>
      <c r="FH427" s="11"/>
      <c r="FI427" s="11"/>
      <c r="FJ427" s="11"/>
      <c r="FK427" s="11"/>
      <c r="FL427" s="11"/>
      <c r="FM427" s="11"/>
      <c r="FN427" s="11"/>
      <c r="FO427" s="11"/>
      <c r="FP427" s="11"/>
      <c r="FQ427" s="11"/>
      <c r="FR427" s="11"/>
      <c r="FS427" s="11"/>
      <c r="FT427" s="11"/>
      <c r="FU427" s="11"/>
      <c r="FV427" s="11"/>
      <c r="FW427" s="11"/>
      <c r="FX427" s="11"/>
      <c r="FY427" s="11"/>
      <c r="FZ427" s="11"/>
      <c r="GA427" s="11"/>
      <c r="GB427" s="11"/>
      <c r="GC427" s="11"/>
      <c r="GD427" s="11"/>
      <c r="GE427" s="11"/>
      <c r="GF427" s="11"/>
      <c r="GG427" s="11"/>
      <c r="GH427" s="11"/>
      <c r="GI427" s="11"/>
      <c r="GJ427" s="11"/>
      <c r="GK427" s="11"/>
      <c r="GL427" s="11"/>
      <c r="GM427" s="11"/>
      <c r="GN427" s="11"/>
      <c r="GO427" s="11"/>
      <c r="GP427" s="11"/>
      <c r="GQ427" s="11"/>
      <c r="GR427" s="11"/>
      <c r="GS427" s="11"/>
      <c r="GT427" s="11"/>
      <c r="GU427" s="11"/>
      <c r="GV427" s="11"/>
      <c r="GW427" s="11"/>
      <c r="GX427" s="11"/>
      <c r="GY427" s="11"/>
      <c r="GZ427" s="11"/>
      <c r="HA427" s="11"/>
      <c r="HB427" s="11"/>
      <c r="HC427" s="11"/>
      <c r="HD427" s="11"/>
      <c r="HE427" s="11"/>
      <c r="HF427" s="11"/>
      <c r="HG427" s="11"/>
      <c r="HH427" s="11"/>
      <c r="HI427" s="11"/>
      <c r="HJ427" s="11"/>
      <c r="HK427" s="11"/>
      <c r="HL427" s="11"/>
      <c r="HM427" s="11"/>
      <c r="HN427" s="11"/>
      <c r="HO427" s="11"/>
      <c r="HP427" s="11"/>
      <c r="HQ427" s="11"/>
      <c r="HR427" s="11"/>
      <c r="HS427" s="11"/>
      <c r="HT427" s="11"/>
      <c r="HU427" s="11"/>
      <c r="HV427" s="11"/>
      <c r="HW427" s="11"/>
      <c r="HX427" s="11"/>
      <c r="HY427" s="11"/>
      <c r="HZ427" s="11"/>
      <c r="IA427" s="11"/>
      <c r="IB427" s="11"/>
      <c r="IC427" s="11"/>
      <c r="ID427" s="11"/>
      <c r="IE427" s="11"/>
      <c r="IF427" s="11"/>
      <c r="IG427" s="11"/>
      <c r="IH427" s="11"/>
      <c r="II427" s="11"/>
      <c r="IJ427" s="11"/>
      <c r="IK427" s="11"/>
      <c r="IL427" s="11"/>
      <c r="IM427" s="11"/>
      <c r="IN427" s="11"/>
      <c r="IO427" s="11"/>
      <c r="IP427" s="11"/>
      <c r="IQ427" s="11"/>
      <c r="IR427" s="11"/>
      <c r="IS427" s="11"/>
      <c r="IT427" s="11"/>
      <c r="IU427" s="11"/>
      <c r="IV427" s="11"/>
      <c r="IW427" s="11"/>
      <c r="IX427" s="11"/>
      <c r="IY427" s="11"/>
      <c r="IZ427" s="11"/>
      <c r="JA427" s="11"/>
      <c r="JB427" s="11"/>
      <c r="JC427" s="11"/>
      <c r="JD427" s="11"/>
      <c r="JE427" s="11"/>
      <c r="JF427" s="11"/>
      <c r="JG427" s="11"/>
      <c r="JH427" s="11"/>
      <c r="JI427" s="11"/>
      <c r="JJ427" s="11"/>
      <c r="JK427" s="11"/>
      <c r="JL427" s="11"/>
      <c r="JM427" s="11"/>
      <c r="JN427" s="11"/>
      <c r="JO427" s="11"/>
      <c r="JP427" s="11"/>
      <c r="JQ427" s="11"/>
      <c r="JR427" s="11"/>
      <c r="JS427" s="11"/>
      <c r="JT427" s="11"/>
      <c r="JU427" s="11"/>
      <c r="JV427" s="11"/>
      <c r="JW427" s="11"/>
      <c r="JX427" s="11"/>
      <c r="JY427" s="11"/>
      <c r="JZ427" s="11"/>
      <c r="KA427" s="11"/>
      <c r="KB427" s="11"/>
      <c r="KC427" s="11"/>
      <c r="KD427" s="11"/>
      <c r="KE427" s="11"/>
      <c r="KF427" s="11"/>
      <c r="KG427" s="11"/>
      <c r="KH427" s="11"/>
      <c r="KI427" s="11"/>
      <c r="KJ427" s="11"/>
      <c r="KK427" s="11"/>
      <c r="KL427" s="11"/>
      <c r="KM427" s="11"/>
      <c r="KN427" s="11"/>
      <c r="KO427" s="11"/>
      <c r="KP427" s="11"/>
      <c r="KQ427" s="11"/>
      <c r="KR427" s="11"/>
      <c r="KS427" s="11"/>
      <c r="KT427" s="11"/>
      <c r="KU427" s="11"/>
      <c r="KV427" s="11"/>
      <c r="KW427" s="11"/>
      <c r="KX427" s="11"/>
      <c r="KY427" s="11"/>
      <c r="KZ427" s="11"/>
      <c r="LA427" s="11"/>
      <c r="LB427" s="11"/>
      <c r="LC427" s="11"/>
      <c r="LD427" s="11"/>
      <c r="LE427" s="11"/>
      <c r="LF427" s="11"/>
      <c r="LG427" s="11"/>
      <c r="LH427" s="11"/>
      <c r="LI427" s="11"/>
      <c r="LJ427" s="11"/>
      <c r="LK427" s="11"/>
      <c r="LL427" s="11"/>
      <c r="LM427" s="11"/>
      <c r="LN427" s="11"/>
      <c r="LO427" s="11"/>
      <c r="LP427" s="11"/>
      <c r="LQ427" s="11"/>
      <c r="LR427" s="11"/>
      <c r="LS427" s="11"/>
      <c r="LT427" s="11"/>
      <c r="LU427" s="11"/>
      <c r="LV427" s="11"/>
      <c r="LW427" s="11"/>
      <c r="LX427" s="11"/>
      <c r="LY427" s="11"/>
      <c r="LZ427" s="11"/>
      <c r="MA427" s="11"/>
      <c r="MB427" s="11"/>
      <c r="MC427" s="11"/>
      <c r="MD427" s="11"/>
      <c r="ME427" s="11"/>
      <c r="MF427" s="11"/>
      <c r="MG427" s="11"/>
      <c r="MH427" s="11"/>
      <c r="MI427" s="11"/>
      <c r="MJ427" s="11"/>
      <c r="MK427" s="11"/>
      <c r="ML427" s="11"/>
      <c r="MM427" s="11"/>
      <c r="MN427" s="11"/>
      <c r="MO427" s="11"/>
      <c r="MP427" s="11"/>
      <c r="MQ427" s="11"/>
      <c r="MR427" s="11"/>
      <c r="MS427" s="11"/>
      <c r="MT427" s="11"/>
      <c r="MU427" s="11"/>
      <c r="MV427" s="11"/>
      <c r="MW427" s="11"/>
      <c r="MX427" s="11"/>
      <c r="MY427" s="11"/>
      <c r="MZ427" s="11"/>
      <c r="NA427" s="11"/>
      <c r="NB427" s="11"/>
      <c r="NC427" s="11"/>
      <c r="ND427" s="11"/>
      <c r="NE427" s="11"/>
      <c r="NF427" s="11"/>
      <c r="NG427" s="11"/>
      <c r="NH427" s="11"/>
      <c r="NI427" s="11"/>
      <c r="NJ427" s="11"/>
      <c r="NK427" s="11"/>
      <c r="NL427" s="11"/>
      <c r="NM427" s="11"/>
      <c r="NN427" s="11"/>
      <c r="NO427" s="11"/>
      <c r="NP427" s="11"/>
      <c r="NQ427" s="11"/>
      <c r="NR427" s="11"/>
      <c r="NS427" s="11"/>
      <c r="NT427" s="11"/>
      <c r="NU427" s="11"/>
      <c r="NV427" s="11"/>
      <c r="NW427" s="11"/>
    </row>
    <row r="428" spans="48:1116" x14ac:dyDescent="0.25">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c r="DQ428" s="11"/>
      <c r="DR428" s="11"/>
      <c r="DS428" s="11"/>
      <c r="DT428" s="11"/>
      <c r="DU428" s="11"/>
      <c r="DV428" s="11"/>
      <c r="DW428" s="11"/>
      <c r="DX428" s="11"/>
      <c r="DY428" s="11"/>
      <c r="DZ428" s="11"/>
      <c r="EA428" s="11"/>
      <c r="EB428" s="11"/>
      <c r="EC428" s="11"/>
      <c r="ED428" s="11"/>
      <c r="EE428" s="11"/>
      <c r="EF428" s="11"/>
      <c r="EG428" s="11"/>
      <c r="EH428" s="11"/>
      <c r="EI428" s="11"/>
      <c r="EJ428" s="11"/>
      <c r="EK428" s="11"/>
      <c r="EL428" s="11"/>
      <c r="EM428" s="11"/>
      <c r="EN428" s="11"/>
      <c r="EO428" s="11"/>
      <c r="EP428" s="11"/>
      <c r="EQ428" s="11"/>
      <c r="ER428" s="11"/>
      <c r="ES428" s="11"/>
      <c r="ET428" s="11"/>
      <c r="EU428" s="11"/>
      <c r="EV428" s="11"/>
      <c r="EW428" s="11"/>
      <c r="EX428" s="11"/>
      <c r="EY428" s="11"/>
      <c r="EZ428" s="11"/>
      <c r="FA428" s="11"/>
      <c r="FB428" s="11"/>
      <c r="FC428" s="11"/>
      <c r="FD428" s="11"/>
      <c r="FE428" s="11"/>
      <c r="FF428" s="11"/>
      <c r="FG428" s="11"/>
      <c r="FH428" s="11"/>
      <c r="FI428" s="11"/>
      <c r="FJ428" s="11"/>
      <c r="FK428" s="11"/>
      <c r="FL428" s="11"/>
      <c r="FM428" s="11"/>
      <c r="FN428" s="11"/>
      <c r="FO428" s="11"/>
      <c r="FP428" s="11"/>
      <c r="FQ428" s="11"/>
      <c r="FR428" s="11"/>
      <c r="FS428" s="11"/>
      <c r="FT428" s="11"/>
      <c r="FU428" s="11"/>
      <c r="FV428" s="11"/>
      <c r="FW428" s="11"/>
      <c r="FX428" s="11"/>
      <c r="FY428" s="11"/>
      <c r="FZ428" s="11"/>
      <c r="GA428" s="11"/>
      <c r="GB428" s="11"/>
      <c r="GC428" s="11"/>
      <c r="GD428" s="11"/>
      <c r="GE428" s="11"/>
      <c r="GF428" s="11"/>
      <c r="GG428" s="11"/>
      <c r="GH428" s="11"/>
      <c r="GI428" s="11"/>
      <c r="GJ428" s="11"/>
      <c r="GK428" s="11"/>
      <c r="GL428" s="11"/>
      <c r="GM428" s="11"/>
      <c r="GN428" s="11"/>
      <c r="GO428" s="11"/>
      <c r="GP428" s="11"/>
      <c r="GQ428" s="11"/>
      <c r="GR428" s="11"/>
      <c r="GS428" s="11"/>
      <c r="GT428" s="11"/>
      <c r="GU428" s="11"/>
      <c r="GV428" s="11"/>
      <c r="GW428" s="11"/>
      <c r="GX428" s="11"/>
      <c r="GY428" s="11"/>
      <c r="GZ428" s="11"/>
      <c r="HA428" s="11"/>
      <c r="HB428" s="11"/>
      <c r="HC428" s="11"/>
      <c r="HD428" s="11"/>
      <c r="HE428" s="11"/>
      <c r="HF428" s="11"/>
      <c r="HG428" s="11"/>
      <c r="HH428" s="11"/>
      <c r="HI428" s="11"/>
      <c r="HJ428" s="11"/>
      <c r="HK428" s="11"/>
      <c r="HL428" s="11"/>
      <c r="HM428" s="11"/>
      <c r="HN428" s="11"/>
      <c r="HO428" s="11"/>
      <c r="HP428" s="11"/>
      <c r="HQ428" s="11"/>
      <c r="HR428" s="11"/>
      <c r="HS428" s="11"/>
      <c r="HT428" s="11"/>
      <c r="HU428" s="11"/>
      <c r="HV428" s="11"/>
      <c r="HW428" s="11"/>
      <c r="HX428" s="11"/>
      <c r="HY428" s="11"/>
      <c r="HZ428" s="11"/>
      <c r="IA428" s="11"/>
      <c r="IB428" s="11"/>
      <c r="IC428" s="11"/>
      <c r="ID428" s="11"/>
      <c r="IE428" s="11"/>
      <c r="IF428" s="11"/>
      <c r="IG428" s="11"/>
      <c r="IH428" s="11"/>
      <c r="II428" s="11"/>
      <c r="IJ428" s="11"/>
      <c r="IK428" s="11"/>
      <c r="IL428" s="11"/>
      <c r="IM428" s="11"/>
      <c r="IN428" s="11"/>
      <c r="IO428" s="11"/>
      <c r="IP428" s="11"/>
      <c r="IQ428" s="11"/>
      <c r="IR428" s="11"/>
      <c r="IS428" s="11"/>
      <c r="IT428" s="11"/>
      <c r="IU428" s="11"/>
      <c r="IV428" s="11"/>
      <c r="IW428" s="11"/>
      <c r="IX428" s="11"/>
      <c r="IY428" s="11"/>
      <c r="IZ428" s="11"/>
      <c r="JA428" s="11"/>
      <c r="JB428" s="11"/>
      <c r="JC428" s="11"/>
      <c r="JD428" s="11"/>
      <c r="JE428" s="11"/>
      <c r="JF428" s="11"/>
      <c r="JG428" s="11"/>
      <c r="JH428" s="11"/>
      <c r="JI428" s="11"/>
      <c r="JJ428" s="11"/>
      <c r="JK428" s="11"/>
      <c r="JL428" s="11"/>
      <c r="JM428" s="11"/>
      <c r="JN428" s="11"/>
      <c r="JO428" s="11"/>
      <c r="JP428" s="11"/>
      <c r="JQ428" s="11"/>
      <c r="JR428" s="11"/>
      <c r="JS428" s="11"/>
      <c r="JT428" s="11"/>
      <c r="JU428" s="11"/>
      <c r="JV428" s="11"/>
      <c r="JW428" s="11"/>
      <c r="JX428" s="11"/>
      <c r="JY428" s="11"/>
      <c r="JZ428" s="11"/>
      <c r="KA428" s="11"/>
      <c r="KB428" s="11"/>
      <c r="KC428" s="11"/>
      <c r="KD428" s="11"/>
      <c r="KE428" s="11"/>
      <c r="KF428" s="11"/>
      <c r="KG428" s="11"/>
      <c r="KH428" s="11"/>
      <c r="KI428" s="11"/>
      <c r="KJ428" s="11"/>
      <c r="KK428" s="11"/>
      <c r="KL428" s="11"/>
      <c r="KM428" s="11"/>
      <c r="KN428" s="11"/>
      <c r="KO428" s="11"/>
      <c r="KP428" s="11"/>
      <c r="KQ428" s="11"/>
      <c r="KR428" s="11"/>
      <c r="KS428" s="11"/>
      <c r="KT428" s="11"/>
      <c r="KU428" s="11"/>
      <c r="KV428" s="11"/>
      <c r="KW428" s="11"/>
      <c r="KX428" s="11"/>
      <c r="KY428" s="11"/>
      <c r="KZ428" s="11"/>
      <c r="LA428" s="11"/>
      <c r="LB428" s="11"/>
      <c r="LC428" s="11"/>
      <c r="LD428" s="11"/>
      <c r="LE428" s="11"/>
      <c r="LF428" s="11"/>
      <c r="LG428" s="11"/>
      <c r="LH428" s="11"/>
      <c r="LI428" s="11"/>
      <c r="LJ428" s="11"/>
      <c r="LK428" s="11"/>
      <c r="LL428" s="11"/>
      <c r="LM428" s="11"/>
      <c r="LN428" s="11"/>
      <c r="LO428" s="11"/>
      <c r="LP428" s="11"/>
      <c r="LQ428" s="11"/>
      <c r="LR428" s="11"/>
      <c r="LS428" s="11"/>
      <c r="LT428" s="11"/>
      <c r="LU428" s="11"/>
      <c r="LV428" s="11"/>
      <c r="LW428" s="11"/>
      <c r="LX428" s="11"/>
      <c r="LY428" s="11"/>
      <c r="LZ428" s="11"/>
      <c r="MA428" s="11"/>
      <c r="MB428" s="11"/>
      <c r="MC428" s="11"/>
      <c r="MD428" s="11"/>
      <c r="ME428" s="11"/>
      <c r="MF428" s="11"/>
      <c r="MG428" s="11"/>
      <c r="MH428" s="11"/>
      <c r="MI428" s="11"/>
      <c r="MJ428" s="11"/>
      <c r="MK428" s="11"/>
      <c r="ML428" s="11"/>
      <c r="MM428" s="11"/>
      <c r="MN428" s="11"/>
      <c r="MO428" s="11"/>
      <c r="MP428" s="11"/>
      <c r="MQ428" s="11"/>
      <c r="MR428" s="11"/>
      <c r="MS428" s="11"/>
      <c r="MT428" s="11"/>
      <c r="MU428" s="11"/>
      <c r="MV428" s="11"/>
      <c r="MW428" s="11"/>
      <c r="MX428" s="11"/>
      <c r="MY428" s="11"/>
      <c r="MZ428" s="11"/>
      <c r="NA428" s="11"/>
      <c r="NB428" s="11"/>
      <c r="NC428" s="11"/>
      <c r="ND428" s="11"/>
      <c r="NE428" s="11"/>
      <c r="NF428" s="11"/>
      <c r="NG428" s="11"/>
      <c r="NH428" s="11"/>
      <c r="NI428" s="11"/>
      <c r="NJ428" s="11"/>
      <c r="NK428" s="11"/>
      <c r="NL428" s="11"/>
      <c r="NM428" s="11"/>
      <c r="NN428" s="11"/>
      <c r="NO428" s="11"/>
      <c r="NP428" s="11"/>
      <c r="NQ428" s="11"/>
      <c r="NR428" s="11"/>
      <c r="NS428" s="11"/>
      <c r="NT428" s="11"/>
      <c r="NU428" s="11"/>
      <c r="NV428" s="11"/>
      <c r="NW428" s="11"/>
    </row>
    <row r="429" spans="48:1116" x14ac:dyDescent="0.25">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B429" s="11"/>
      <c r="DC429" s="11"/>
      <c r="DD429" s="11"/>
      <c r="DE429" s="11"/>
      <c r="DF429" s="11"/>
      <c r="DG429" s="11"/>
      <c r="DH429" s="11"/>
      <c r="DI429" s="11"/>
      <c r="DJ429" s="11"/>
      <c r="DK429" s="11"/>
      <c r="DL429" s="11"/>
      <c r="DM429" s="11"/>
      <c r="DN429" s="11"/>
      <c r="DO429" s="11"/>
      <c r="DP429" s="11"/>
      <c r="DQ429" s="11"/>
      <c r="DR429" s="11"/>
      <c r="DS429" s="11"/>
      <c r="DT429" s="11"/>
      <c r="DU429" s="11"/>
      <c r="DV429" s="11"/>
      <c r="DW429" s="11"/>
      <c r="DX429" s="11"/>
      <c r="DY429" s="11"/>
      <c r="DZ429" s="11"/>
      <c r="EA429" s="11"/>
      <c r="EB429" s="11"/>
      <c r="EC429" s="11"/>
      <c r="ED429" s="11"/>
      <c r="EE429" s="11"/>
      <c r="EF429" s="11"/>
      <c r="EG429" s="11"/>
      <c r="EH429" s="11"/>
      <c r="EI429" s="11"/>
      <c r="EJ429" s="11"/>
      <c r="EK429" s="11"/>
      <c r="EL429" s="11"/>
      <c r="EM429" s="11"/>
      <c r="EN429" s="11"/>
      <c r="EO429" s="11"/>
      <c r="EP429" s="11"/>
      <c r="EQ429" s="11"/>
      <c r="ER429" s="11"/>
      <c r="ES429" s="11"/>
      <c r="ET429" s="11"/>
      <c r="EU429" s="11"/>
      <c r="EV429" s="11"/>
      <c r="EW429" s="11"/>
      <c r="EX429" s="11"/>
      <c r="EY429" s="11"/>
      <c r="EZ429" s="11"/>
      <c r="FA429" s="11"/>
      <c r="FB429" s="11"/>
      <c r="FC429" s="11"/>
      <c r="FD429" s="11"/>
      <c r="FE429" s="11"/>
      <c r="FF429" s="11"/>
      <c r="FG429" s="11"/>
      <c r="FH429" s="11"/>
      <c r="FI429" s="11"/>
      <c r="FJ429" s="11"/>
      <c r="FK429" s="11"/>
      <c r="FL429" s="11"/>
      <c r="FM429" s="11"/>
      <c r="FN429" s="11"/>
      <c r="FO429" s="11"/>
      <c r="FP429" s="11"/>
      <c r="FQ429" s="11"/>
      <c r="FR429" s="11"/>
      <c r="FS429" s="11"/>
      <c r="FT429" s="11"/>
      <c r="FU429" s="11"/>
      <c r="FV429" s="11"/>
      <c r="FW429" s="11"/>
      <c r="FX429" s="11"/>
      <c r="FY429" s="11"/>
      <c r="FZ429" s="11"/>
      <c r="GA429" s="11"/>
      <c r="GB429" s="11"/>
      <c r="GC429" s="11"/>
      <c r="GD429" s="11"/>
      <c r="GE429" s="11"/>
      <c r="GF429" s="11"/>
      <c r="GG429" s="11"/>
      <c r="GH429" s="11"/>
      <c r="GI429" s="11"/>
      <c r="GJ429" s="11"/>
      <c r="GK429" s="11"/>
      <c r="GL429" s="11"/>
      <c r="GM429" s="11"/>
      <c r="GN429" s="11"/>
      <c r="GO429" s="11"/>
      <c r="GP429" s="11"/>
      <c r="GQ429" s="11"/>
      <c r="GR429" s="11"/>
      <c r="GS429" s="11"/>
      <c r="GT429" s="11"/>
      <c r="GU429" s="11"/>
      <c r="GV429" s="11"/>
      <c r="GW429" s="11"/>
      <c r="GX429" s="11"/>
      <c r="GY429" s="11"/>
      <c r="GZ429" s="11"/>
      <c r="HA429" s="11"/>
      <c r="HB429" s="11"/>
      <c r="HC429" s="11"/>
      <c r="HD429" s="11"/>
      <c r="HE429" s="11"/>
      <c r="HF429" s="11"/>
      <c r="HG429" s="11"/>
      <c r="HH429" s="11"/>
      <c r="HI429" s="11"/>
      <c r="HJ429" s="11"/>
      <c r="HK429" s="11"/>
      <c r="HL429" s="11"/>
      <c r="HM429" s="11"/>
      <c r="HN429" s="11"/>
      <c r="HO429" s="11"/>
      <c r="HP429" s="11"/>
      <c r="HQ429" s="11"/>
      <c r="HR429" s="11"/>
      <c r="HS429" s="11"/>
      <c r="HT429" s="11"/>
      <c r="HU429" s="11"/>
      <c r="HV429" s="11"/>
      <c r="HW429" s="11"/>
      <c r="HX429" s="11"/>
      <c r="HY429" s="11"/>
      <c r="HZ429" s="11"/>
      <c r="IA429" s="11"/>
      <c r="IB429" s="11"/>
      <c r="IC429" s="11"/>
      <c r="ID429" s="11"/>
      <c r="IE429" s="11"/>
      <c r="IF429" s="11"/>
      <c r="IG429" s="11"/>
      <c r="IH429" s="11"/>
      <c r="II429" s="11"/>
      <c r="IJ429" s="11"/>
      <c r="IK429" s="11"/>
      <c r="IL429" s="11"/>
      <c r="IM429" s="11"/>
      <c r="IN429" s="11"/>
      <c r="IO429" s="11"/>
      <c r="IP429" s="11"/>
      <c r="IQ429" s="11"/>
      <c r="IR429" s="11"/>
      <c r="IS429" s="11"/>
      <c r="IT429" s="11"/>
      <c r="IU429" s="11"/>
      <c r="IV429" s="11"/>
      <c r="IW429" s="11"/>
      <c r="IX429" s="11"/>
      <c r="IY429" s="11"/>
      <c r="IZ429" s="11"/>
      <c r="JA429" s="11"/>
      <c r="JB429" s="11"/>
      <c r="JC429" s="11"/>
      <c r="JD429" s="11"/>
      <c r="JE429" s="11"/>
      <c r="JF429" s="11"/>
      <c r="JG429" s="11"/>
      <c r="JH429" s="11"/>
      <c r="JI429" s="11"/>
      <c r="JJ429" s="11"/>
      <c r="JK429" s="11"/>
      <c r="JL429" s="11"/>
      <c r="JM429" s="11"/>
      <c r="JN429" s="11"/>
      <c r="JO429" s="11"/>
      <c r="JP429" s="11"/>
      <c r="JQ429" s="11"/>
      <c r="JR429" s="11"/>
      <c r="JS429" s="11"/>
      <c r="JT429" s="11"/>
      <c r="JU429" s="11"/>
      <c r="JV429" s="11"/>
      <c r="JW429" s="11"/>
      <c r="JX429" s="11"/>
      <c r="JY429" s="11"/>
      <c r="JZ429" s="11"/>
      <c r="KA429" s="11"/>
      <c r="KB429" s="11"/>
      <c r="KC429" s="11"/>
      <c r="KD429" s="11"/>
      <c r="KE429" s="11"/>
      <c r="KF429" s="11"/>
      <c r="KG429" s="11"/>
      <c r="KH429" s="11"/>
      <c r="KI429" s="11"/>
      <c r="KJ429" s="11"/>
      <c r="KK429" s="11"/>
      <c r="KL429" s="11"/>
      <c r="KM429" s="11"/>
      <c r="KN429" s="11"/>
      <c r="KO429" s="11"/>
      <c r="KP429" s="11"/>
      <c r="KQ429" s="11"/>
      <c r="KR429" s="11"/>
      <c r="KS429" s="11"/>
      <c r="KT429" s="11"/>
      <c r="KU429" s="11"/>
      <c r="KV429" s="11"/>
      <c r="KW429" s="11"/>
      <c r="KX429" s="11"/>
      <c r="KY429" s="11"/>
      <c r="KZ429" s="11"/>
      <c r="LA429" s="11"/>
      <c r="LB429" s="11"/>
      <c r="LC429" s="11"/>
      <c r="LD429" s="11"/>
      <c r="LE429" s="11"/>
      <c r="LF429" s="11"/>
      <c r="LG429" s="11"/>
      <c r="LH429" s="11"/>
      <c r="LI429" s="11"/>
      <c r="LJ429" s="11"/>
      <c r="LK429" s="11"/>
      <c r="LL429" s="11"/>
      <c r="LM429" s="11"/>
      <c r="LN429" s="11"/>
      <c r="LO429" s="11"/>
      <c r="LP429" s="11"/>
      <c r="LQ429" s="11"/>
      <c r="LR429" s="11"/>
      <c r="LS429" s="11"/>
      <c r="LT429" s="11"/>
      <c r="LU429" s="11"/>
      <c r="LV429" s="11"/>
      <c r="LW429" s="11"/>
      <c r="LX429" s="11"/>
      <c r="LY429" s="11"/>
      <c r="LZ429" s="11"/>
      <c r="MA429" s="11"/>
      <c r="MB429" s="11"/>
      <c r="MC429" s="11"/>
      <c r="MD429" s="11"/>
      <c r="ME429" s="11"/>
      <c r="MF429" s="11"/>
      <c r="MG429" s="11"/>
      <c r="MH429" s="11"/>
      <c r="MI429" s="11"/>
      <c r="MJ429" s="11"/>
      <c r="MK429" s="11"/>
      <c r="ML429" s="11"/>
      <c r="MM429" s="11"/>
      <c r="MN429" s="11"/>
      <c r="MO429" s="11"/>
      <c r="MP429" s="11"/>
      <c r="MQ429" s="11"/>
      <c r="MR429" s="11"/>
      <c r="MS429" s="11"/>
      <c r="MT429" s="11"/>
      <c r="MU429" s="11"/>
      <c r="MV429" s="11"/>
      <c r="MW429" s="11"/>
      <c r="MX429" s="11"/>
      <c r="MY429" s="11"/>
      <c r="MZ429" s="11"/>
      <c r="NA429" s="11"/>
      <c r="NB429" s="11"/>
      <c r="NC429" s="11"/>
      <c r="ND429" s="11"/>
      <c r="NE429" s="11"/>
      <c r="NF429" s="11"/>
      <c r="NG429" s="11"/>
      <c r="NH429" s="11"/>
      <c r="NI429" s="11"/>
      <c r="NJ429" s="11"/>
      <c r="NK429" s="11"/>
      <c r="NL429" s="11"/>
      <c r="NM429" s="11"/>
      <c r="NN429" s="11"/>
      <c r="NO429" s="11"/>
      <c r="NP429" s="11"/>
      <c r="NQ429" s="11"/>
      <c r="NR429" s="11"/>
      <c r="NS429" s="11"/>
      <c r="NT429" s="11"/>
      <c r="NU429" s="11"/>
      <c r="NV429" s="11"/>
      <c r="NW429" s="11"/>
    </row>
    <row r="430" spans="48:1116" x14ac:dyDescent="0.25">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c r="DA430" s="11"/>
      <c r="DB430" s="11"/>
      <c r="DC430" s="11"/>
      <c r="DD430" s="11"/>
      <c r="DE430" s="11"/>
      <c r="DF430" s="11"/>
      <c r="DG430" s="11"/>
      <c r="DH430" s="11"/>
      <c r="DI430" s="11"/>
      <c r="DJ430" s="11"/>
      <c r="DK430" s="11"/>
      <c r="DL430" s="11"/>
      <c r="DM430" s="11"/>
      <c r="DN430" s="11"/>
      <c r="DO430" s="11"/>
      <c r="DP430" s="11"/>
      <c r="DQ430" s="11"/>
      <c r="DR430" s="11"/>
      <c r="DS430" s="11"/>
      <c r="DT430" s="11"/>
      <c r="DU430" s="11"/>
      <c r="DV430" s="11"/>
      <c r="DW430" s="11"/>
      <c r="DX430" s="11"/>
      <c r="DY430" s="11"/>
      <c r="DZ430" s="11"/>
      <c r="EA430" s="11"/>
      <c r="EB430" s="11"/>
      <c r="EC430" s="11"/>
      <c r="ED430" s="11"/>
      <c r="EE430" s="11"/>
      <c r="EF430" s="11"/>
      <c r="EG430" s="11"/>
      <c r="EH430" s="11"/>
      <c r="EI430" s="11"/>
      <c r="EJ430" s="11"/>
      <c r="EK430" s="11"/>
      <c r="EL430" s="11"/>
      <c r="EM430" s="11"/>
      <c r="EN430" s="11"/>
      <c r="EO430" s="11"/>
      <c r="EP430" s="11"/>
      <c r="EQ430" s="11"/>
      <c r="ER430" s="11"/>
      <c r="ES430" s="11"/>
      <c r="ET430" s="11"/>
      <c r="EU430" s="11"/>
      <c r="EV430" s="11"/>
      <c r="EW430" s="11"/>
      <c r="EX430" s="11"/>
      <c r="EY430" s="11"/>
      <c r="EZ430" s="11"/>
      <c r="FA430" s="11"/>
      <c r="FB430" s="11"/>
      <c r="FC430" s="11"/>
      <c r="FD430" s="11"/>
      <c r="FE430" s="11"/>
      <c r="FF430" s="11"/>
      <c r="FG430" s="11"/>
      <c r="FH430" s="11"/>
      <c r="FI430" s="11"/>
      <c r="FJ430" s="11"/>
      <c r="FK430" s="11"/>
      <c r="FL430" s="11"/>
      <c r="FM430" s="11"/>
      <c r="FN430" s="11"/>
      <c r="FO430" s="11"/>
      <c r="FP430" s="11"/>
      <c r="FQ430" s="11"/>
      <c r="FR430" s="11"/>
      <c r="FS430" s="11"/>
      <c r="FT430" s="11"/>
      <c r="FU430" s="11"/>
      <c r="FV430" s="11"/>
      <c r="FW430" s="11"/>
      <c r="FX430" s="11"/>
      <c r="FY430" s="11"/>
      <c r="FZ430" s="11"/>
      <c r="GA430" s="11"/>
      <c r="GB430" s="11"/>
      <c r="GC430" s="11"/>
      <c r="GD430" s="11"/>
      <c r="GE430" s="11"/>
      <c r="GF430" s="11"/>
      <c r="GG430" s="11"/>
      <c r="GH430" s="11"/>
      <c r="GI430" s="11"/>
      <c r="GJ430" s="11"/>
      <c r="GK430" s="11"/>
      <c r="GL430" s="11"/>
      <c r="GM430" s="11"/>
      <c r="GN430" s="11"/>
      <c r="GO430" s="11"/>
      <c r="GP430" s="11"/>
      <c r="GQ430" s="11"/>
      <c r="GR430" s="11"/>
      <c r="GS430" s="11"/>
      <c r="GT430" s="11"/>
      <c r="GU430" s="11"/>
      <c r="GV430" s="11"/>
      <c r="GW430" s="11"/>
      <c r="GX430" s="11"/>
      <c r="GY430" s="11"/>
      <c r="GZ430" s="11"/>
      <c r="HA430" s="11"/>
      <c r="HB430" s="11"/>
      <c r="HC430" s="11"/>
      <c r="HD430" s="11"/>
      <c r="HE430" s="11"/>
      <c r="HF430" s="11"/>
      <c r="HG430" s="11"/>
      <c r="HH430" s="11"/>
      <c r="HI430" s="11"/>
      <c r="HJ430" s="11"/>
      <c r="HK430" s="11"/>
      <c r="HL430" s="11"/>
      <c r="HM430" s="11"/>
      <c r="HN430" s="11"/>
      <c r="HO430" s="11"/>
      <c r="HP430" s="11"/>
      <c r="HQ430" s="11"/>
      <c r="HR430" s="11"/>
      <c r="HS430" s="11"/>
      <c r="HT430" s="11"/>
      <c r="HU430" s="11"/>
      <c r="HV430" s="11"/>
      <c r="HW430" s="11"/>
      <c r="HX430" s="11"/>
      <c r="HY430" s="11"/>
      <c r="HZ430" s="11"/>
      <c r="IA430" s="11"/>
      <c r="IB430" s="11"/>
      <c r="IC430" s="11"/>
      <c r="ID430" s="11"/>
      <c r="IE430" s="11"/>
      <c r="IF430" s="11"/>
      <c r="IG430" s="11"/>
      <c r="IH430" s="11"/>
      <c r="II430" s="11"/>
      <c r="IJ430" s="11"/>
      <c r="IK430" s="11"/>
      <c r="IL430" s="11"/>
      <c r="IM430" s="11"/>
      <c r="IN430" s="11"/>
      <c r="IO430" s="11"/>
      <c r="IP430" s="11"/>
      <c r="IQ430" s="11"/>
      <c r="IR430" s="11"/>
      <c r="IS430" s="11"/>
      <c r="IT430" s="11"/>
      <c r="IU430" s="11"/>
      <c r="IV430" s="11"/>
      <c r="IW430" s="11"/>
      <c r="IX430" s="11"/>
      <c r="IY430" s="11"/>
      <c r="IZ430" s="11"/>
      <c r="JA430" s="11"/>
      <c r="JB430" s="11"/>
      <c r="JC430" s="11"/>
      <c r="JD430" s="11"/>
      <c r="JE430" s="11"/>
      <c r="JF430" s="11"/>
      <c r="JG430" s="11"/>
      <c r="JH430" s="11"/>
      <c r="JI430" s="11"/>
      <c r="JJ430" s="11"/>
      <c r="JK430" s="11"/>
      <c r="JL430" s="11"/>
      <c r="JM430" s="11"/>
      <c r="JN430" s="11"/>
      <c r="JO430" s="11"/>
      <c r="JP430" s="11"/>
      <c r="JQ430" s="11"/>
      <c r="JR430" s="11"/>
      <c r="JS430" s="11"/>
      <c r="JT430" s="11"/>
      <c r="JU430" s="11"/>
      <c r="JV430" s="11"/>
      <c r="JW430" s="11"/>
      <c r="JX430" s="11"/>
      <c r="JY430" s="11"/>
      <c r="JZ430" s="11"/>
      <c r="KA430" s="11"/>
      <c r="KB430" s="11"/>
      <c r="KC430" s="11"/>
      <c r="KD430" s="11"/>
      <c r="KE430" s="11"/>
      <c r="KF430" s="11"/>
      <c r="KG430" s="11"/>
      <c r="KH430" s="11"/>
      <c r="KI430" s="11"/>
      <c r="KJ430" s="11"/>
      <c r="KK430" s="11"/>
      <c r="KL430" s="11"/>
      <c r="KM430" s="11"/>
      <c r="KN430" s="11"/>
      <c r="KO430" s="11"/>
      <c r="KP430" s="11"/>
      <c r="KQ430" s="11"/>
      <c r="KR430" s="11"/>
      <c r="KS430" s="11"/>
      <c r="KT430" s="11"/>
      <c r="KU430" s="11"/>
      <c r="KV430" s="11"/>
      <c r="KW430" s="11"/>
      <c r="KX430" s="11"/>
      <c r="KY430" s="11"/>
      <c r="KZ430" s="11"/>
      <c r="LA430" s="11"/>
      <c r="LB430" s="11"/>
      <c r="LC430" s="11"/>
      <c r="LD430" s="11"/>
      <c r="LE430" s="11"/>
      <c r="LF430" s="11"/>
      <c r="LG430" s="11"/>
      <c r="LH430" s="11"/>
      <c r="LI430" s="11"/>
      <c r="LJ430" s="11"/>
      <c r="LK430" s="11"/>
      <c r="LL430" s="11"/>
      <c r="LM430" s="11"/>
      <c r="LN430" s="11"/>
      <c r="LO430" s="11"/>
      <c r="LP430" s="11"/>
      <c r="LQ430" s="11"/>
      <c r="LR430" s="11"/>
      <c r="LS430" s="11"/>
      <c r="LT430" s="11"/>
      <c r="LU430" s="11"/>
      <c r="LV430" s="11"/>
      <c r="LW430" s="11"/>
      <c r="LX430" s="11"/>
      <c r="LY430" s="11"/>
      <c r="LZ430" s="11"/>
      <c r="MA430" s="11"/>
      <c r="MB430" s="11"/>
      <c r="MC430" s="11"/>
      <c r="MD430" s="11"/>
      <c r="ME430" s="11"/>
      <c r="MF430" s="11"/>
      <c r="MG430" s="11"/>
      <c r="MH430" s="11"/>
      <c r="MI430" s="11"/>
      <c r="MJ430" s="11"/>
      <c r="MK430" s="11"/>
      <c r="ML430" s="11"/>
      <c r="MM430" s="11"/>
      <c r="MN430" s="11"/>
      <c r="MO430" s="11"/>
      <c r="MP430" s="11"/>
      <c r="MQ430" s="11"/>
      <c r="MR430" s="11"/>
      <c r="MS430" s="11"/>
      <c r="MT430" s="11"/>
      <c r="MU430" s="11"/>
      <c r="MV430" s="11"/>
      <c r="MW430" s="11"/>
      <c r="MX430" s="11"/>
      <c r="MY430" s="11"/>
      <c r="MZ430" s="11"/>
      <c r="NA430" s="11"/>
      <c r="NB430" s="11"/>
      <c r="NC430" s="11"/>
      <c r="ND430" s="11"/>
      <c r="NE430" s="11"/>
      <c r="NF430" s="11"/>
      <c r="NG430" s="11"/>
      <c r="NH430" s="11"/>
      <c r="NI430" s="11"/>
      <c r="NJ430" s="11"/>
      <c r="NK430" s="11"/>
      <c r="NL430" s="11"/>
      <c r="NM430" s="11"/>
      <c r="NN430" s="11"/>
      <c r="NO430" s="11"/>
      <c r="NP430" s="11"/>
      <c r="NQ430" s="11"/>
      <c r="NR430" s="11"/>
      <c r="NS430" s="11"/>
      <c r="NT430" s="11"/>
      <c r="NU430" s="11"/>
      <c r="NV430" s="11"/>
      <c r="NW430" s="11"/>
    </row>
    <row r="431" spans="48:1116" x14ac:dyDescent="0.25">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c r="DA431" s="11"/>
      <c r="DB431" s="11"/>
      <c r="DC431" s="11"/>
      <c r="DD431" s="11"/>
      <c r="DE431" s="11"/>
      <c r="DF431" s="11"/>
      <c r="DG431" s="11"/>
      <c r="DH431" s="11"/>
      <c r="DI431" s="11"/>
      <c r="DJ431" s="11"/>
      <c r="DK431" s="11"/>
      <c r="DL431" s="11"/>
      <c r="DM431" s="11"/>
      <c r="DN431" s="11"/>
      <c r="DO431" s="11"/>
      <c r="DP431" s="11"/>
      <c r="DQ431" s="11"/>
      <c r="DR431" s="11"/>
      <c r="DS431" s="11"/>
      <c r="DT431" s="11"/>
      <c r="DU431" s="11"/>
      <c r="DV431" s="11"/>
      <c r="DW431" s="11"/>
      <c r="DX431" s="11"/>
      <c r="DY431" s="11"/>
      <c r="DZ431" s="11"/>
      <c r="EA431" s="11"/>
      <c r="EB431" s="11"/>
      <c r="EC431" s="11"/>
      <c r="ED431" s="11"/>
      <c r="EE431" s="11"/>
      <c r="EF431" s="11"/>
      <c r="EG431" s="11"/>
      <c r="EH431" s="11"/>
      <c r="EI431" s="11"/>
      <c r="EJ431" s="11"/>
      <c r="EK431" s="11"/>
      <c r="EL431" s="11"/>
      <c r="EM431" s="11"/>
      <c r="EN431" s="11"/>
      <c r="EO431" s="11"/>
      <c r="EP431" s="11"/>
      <c r="EQ431" s="11"/>
      <c r="ER431" s="11"/>
      <c r="ES431" s="11"/>
      <c r="ET431" s="11"/>
      <c r="EU431" s="11"/>
      <c r="EV431" s="11"/>
      <c r="EW431" s="11"/>
      <c r="EX431" s="11"/>
      <c r="EY431" s="11"/>
      <c r="EZ431" s="11"/>
      <c r="FA431" s="11"/>
      <c r="FB431" s="11"/>
      <c r="FC431" s="11"/>
      <c r="FD431" s="11"/>
      <c r="FE431" s="11"/>
      <c r="FF431" s="11"/>
      <c r="FG431" s="11"/>
      <c r="FH431" s="11"/>
      <c r="FI431" s="11"/>
      <c r="FJ431" s="11"/>
      <c r="FK431" s="11"/>
      <c r="FL431" s="11"/>
      <c r="FM431" s="11"/>
      <c r="FN431" s="11"/>
      <c r="FO431" s="11"/>
      <c r="FP431" s="11"/>
      <c r="FQ431" s="11"/>
      <c r="FR431" s="11"/>
      <c r="FS431" s="11"/>
      <c r="FT431" s="11"/>
      <c r="FU431" s="11"/>
      <c r="FV431" s="11"/>
      <c r="FW431" s="11"/>
      <c r="FX431" s="11"/>
      <c r="FY431" s="11"/>
      <c r="FZ431" s="11"/>
      <c r="GA431" s="11"/>
      <c r="GB431" s="11"/>
      <c r="GC431" s="11"/>
      <c r="GD431" s="11"/>
      <c r="GE431" s="11"/>
      <c r="GF431" s="11"/>
      <c r="GG431" s="11"/>
      <c r="GH431" s="11"/>
      <c r="GI431" s="11"/>
      <c r="GJ431" s="11"/>
      <c r="GK431" s="11"/>
      <c r="GL431" s="11"/>
      <c r="GM431" s="11"/>
      <c r="GN431" s="11"/>
      <c r="GO431" s="11"/>
      <c r="GP431" s="11"/>
      <c r="GQ431" s="11"/>
      <c r="GR431" s="11"/>
      <c r="GS431" s="11"/>
      <c r="GT431" s="11"/>
      <c r="GU431" s="11"/>
      <c r="GV431" s="11"/>
      <c r="GW431" s="11"/>
      <c r="GX431" s="11"/>
      <c r="GY431" s="11"/>
      <c r="GZ431" s="11"/>
      <c r="HA431" s="11"/>
      <c r="HB431" s="11"/>
      <c r="HC431" s="11"/>
      <c r="HD431" s="11"/>
      <c r="HE431" s="11"/>
      <c r="HF431" s="11"/>
      <c r="HG431" s="11"/>
      <c r="HH431" s="11"/>
      <c r="HI431" s="11"/>
      <c r="HJ431" s="11"/>
      <c r="HK431" s="11"/>
      <c r="HL431" s="11"/>
      <c r="HM431" s="11"/>
      <c r="HN431" s="11"/>
      <c r="HO431" s="11"/>
      <c r="HP431" s="11"/>
      <c r="HQ431" s="11"/>
      <c r="HR431" s="11"/>
      <c r="HS431" s="11"/>
      <c r="HT431" s="11"/>
      <c r="HU431" s="11"/>
      <c r="HV431" s="11"/>
      <c r="HW431" s="11"/>
      <c r="HX431" s="11"/>
      <c r="HY431" s="11"/>
      <c r="HZ431" s="11"/>
      <c r="IA431" s="11"/>
      <c r="IB431" s="11"/>
      <c r="IC431" s="11"/>
      <c r="ID431" s="11"/>
      <c r="IE431" s="11"/>
      <c r="IF431" s="11"/>
      <c r="IG431" s="11"/>
      <c r="IH431" s="11"/>
      <c r="II431" s="11"/>
      <c r="IJ431" s="11"/>
      <c r="IK431" s="11"/>
      <c r="IL431" s="11"/>
      <c r="IM431" s="11"/>
      <c r="IN431" s="11"/>
      <c r="IO431" s="11"/>
      <c r="IP431" s="11"/>
      <c r="IQ431" s="11"/>
      <c r="IR431" s="11"/>
      <c r="IS431" s="11"/>
      <c r="IT431" s="11"/>
      <c r="IU431" s="11"/>
      <c r="IV431" s="11"/>
      <c r="IW431" s="11"/>
      <c r="IX431" s="11"/>
      <c r="IY431" s="11"/>
      <c r="IZ431" s="11"/>
      <c r="JA431" s="11"/>
      <c r="JB431" s="11"/>
      <c r="JC431" s="11"/>
      <c r="JD431" s="11"/>
      <c r="JE431" s="11"/>
      <c r="JF431" s="11"/>
      <c r="JG431" s="11"/>
      <c r="JH431" s="11"/>
      <c r="JI431" s="11"/>
      <c r="JJ431" s="11"/>
      <c r="JK431" s="11"/>
      <c r="JL431" s="11"/>
      <c r="JM431" s="11"/>
      <c r="JN431" s="11"/>
      <c r="JO431" s="11"/>
      <c r="JP431" s="11"/>
      <c r="JQ431" s="11"/>
      <c r="JR431" s="11"/>
      <c r="JS431" s="11"/>
      <c r="JT431" s="11"/>
      <c r="JU431" s="11"/>
      <c r="JV431" s="11"/>
      <c r="JW431" s="11"/>
      <c r="JX431" s="11"/>
      <c r="JY431" s="11"/>
      <c r="JZ431" s="11"/>
      <c r="KA431" s="11"/>
      <c r="KB431" s="11"/>
      <c r="KC431" s="11"/>
      <c r="KD431" s="11"/>
      <c r="KE431" s="11"/>
      <c r="KF431" s="11"/>
      <c r="KG431" s="11"/>
      <c r="KH431" s="11"/>
      <c r="KI431" s="11"/>
      <c r="KJ431" s="11"/>
      <c r="KK431" s="11"/>
      <c r="KL431" s="11"/>
      <c r="KM431" s="11"/>
      <c r="KN431" s="11"/>
      <c r="KO431" s="11"/>
      <c r="KP431" s="11"/>
      <c r="KQ431" s="11"/>
      <c r="KR431" s="11"/>
      <c r="KS431" s="11"/>
      <c r="KT431" s="11"/>
      <c r="KU431" s="11"/>
      <c r="KV431" s="11"/>
      <c r="KW431" s="11"/>
      <c r="KX431" s="11"/>
      <c r="KY431" s="11"/>
      <c r="KZ431" s="11"/>
      <c r="LA431" s="11"/>
      <c r="LB431" s="11"/>
      <c r="LC431" s="11"/>
      <c r="LD431" s="11"/>
      <c r="LE431" s="11"/>
      <c r="LF431" s="11"/>
      <c r="LG431" s="11"/>
      <c r="LH431" s="11"/>
      <c r="LI431" s="11"/>
      <c r="LJ431" s="11"/>
      <c r="LK431" s="11"/>
      <c r="LL431" s="11"/>
      <c r="LM431" s="11"/>
      <c r="LN431" s="11"/>
      <c r="LO431" s="11"/>
      <c r="LP431" s="11"/>
      <c r="LQ431" s="11"/>
      <c r="LR431" s="11"/>
      <c r="LS431" s="11"/>
      <c r="LT431" s="11"/>
      <c r="LU431" s="11"/>
      <c r="LV431" s="11"/>
      <c r="LW431" s="11"/>
      <c r="LX431" s="11"/>
      <c r="LY431" s="11"/>
      <c r="LZ431" s="11"/>
      <c r="MA431" s="11"/>
      <c r="MB431" s="11"/>
      <c r="MC431" s="11"/>
      <c r="MD431" s="11"/>
      <c r="ME431" s="11"/>
      <c r="MF431" s="11"/>
      <c r="MG431" s="11"/>
      <c r="MH431" s="11"/>
      <c r="MI431" s="11"/>
      <c r="MJ431" s="11"/>
      <c r="MK431" s="11"/>
      <c r="ML431" s="11"/>
      <c r="MM431" s="11"/>
      <c r="MN431" s="11"/>
      <c r="MO431" s="11"/>
      <c r="MP431" s="11"/>
      <c r="MQ431" s="11"/>
      <c r="MR431" s="11"/>
      <c r="MS431" s="11"/>
      <c r="MT431" s="11"/>
      <c r="MU431" s="11"/>
      <c r="MV431" s="11"/>
      <c r="MW431" s="11"/>
      <c r="MX431" s="11"/>
      <c r="MY431" s="11"/>
      <c r="MZ431" s="11"/>
      <c r="NA431" s="11"/>
      <c r="NB431" s="11"/>
      <c r="NC431" s="11"/>
      <c r="ND431" s="11"/>
      <c r="NE431" s="11"/>
      <c r="NF431" s="11"/>
      <c r="NG431" s="11"/>
      <c r="NH431" s="11"/>
      <c r="NI431" s="11"/>
      <c r="NJ431" s="11"/>
      <c r="NK431" s="11"/>
      <c r="NL431" s="11"/>
      <c r="NM431" s="11"/>
      <c r="NN431" s="11"/>
      <c r="NO431" s="11"/>
      <c r="NP431" s="11"/>
      <c r="NQ431" s="11"/>
      <c r="NR431" s="11"/>
      <c r="NS431" s="11"/>
      <c r="NT431" s="11"/>
      <c r="NU431" s="11"/>
      <c r="NV431" s="11"/>
      <c r="NW431" s="11"/>
    </row>
    <row r="432" spans="48:1116" x14ac:dyDescent="0.25">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B432" s="11"/>
      <c r="DC432" s="11"/>
      <c r="DD432" s="11"/>
      <c r="DE432" s="11"/>
      <c r="DF432" s="11"/>
      <c r="DG432" s="11"/>
      <c r="DH432" s="11"/>
      <c r="DI432" s="11"/>
      <c r="DJ432" s="11"/>
      <c r="DK432" s="11"/>
      <c r="DL432" s="11"/>
      <c r="DM432" s="11"/>
      <c r="DN432" s="11"/>
      <c r="DO432" s="11"/>
      <c r="DP432" s="11"/>
      <c r="DQ432" s="11"/>
      <c r="DR432" s="11"/>
      <c r="DS432" s="11"/>
      <c r="DT432" s="11"/>
      <c r="DU432" s="11"/>
      <c r="DV432" s="11"/>
      <c r="DW432" s="11"/>
      <c r="DX432" s="11"/>
      <c r="DY432" s="11"/>
      <c r="DZ432" s="11"/>
      <c r="EA432" s="11"/>
      <c r="EB432" s="11"/>
      <c r="EC432" s="11"/>
      <c r="ED432" s="11"/>
      <c r="EE432" s="11"/>
      <c r="EF432" s="11"/>
      <c r="EG432" s="11"/>
      <c r="EH432" s="11"/>
      <c r="EI432" s="11"/>
      <c r="EJ432" s="11"/>
      <c r="EK432" s="11"/>
      <c r="EL432" s="11"/>
      <c r="EM432" s="11"/>
      <c r="EN432" s="11"/>
      <c r="EO432" s="11"/>
      <c r="EP432" s="11"/>
      <c r="EQ432" s="11"/>
      <c r="ER432" s="11"/>
      <c r="ES432" s="11"/>
      <c r="ET432" s="11"/>
      <c r="EU432" s="11"/>
      <c r="EV432" s="11"/>
      <c r="EW432" s="11"/>
      <c r="EX432" s="11"/>
      <c r="EY432" s="11"/>
      <c r="EZ432" s="11"/>
      <c r="FA432" s="11"/>
      <c r="FB432" s="11"/>
      <c r="FC432" s="11"/>
      <c r="FD432" s="11"/>
      <c r="FE432" s="11"/>
      <c r="FF432" s="11"/>
      <c r="FG432" s="11"/>
      <c r="FH432" s="11"/>
      <c r="FI432" s="11"/>
      <c r="FJ432" s="11"/>
      <c r="FK432" s="11"/>
      <c r="FL432" s="11"/>
      <c r="FM432" s="11"/>
      <c r="FN432" s="11"/>
      <c r="FO432" s="11"/>
      <c r="FP432" s="11"/>
      <c r="FQ432" s="11"/>
      <c r="FR432" s="11"/>
      <c r="FS432" s="11"/>
      <c r="FT432" s="11"/>
      <c r="FU432" s="11"/>
      <c r="FV432" s="11"/>
      <c r="FW432" s="11"/>
      <c r="FX432" s="11"/>
      <c r="FY432" s="11"/>
      <c r="FZ432" s="11"/>
      <c r="GA432" s="11"/>
      <c r="GB432" s="11"/>
      <c r="GC432" s="11"/>
      <c r="GD432" s="11"/>
      <c r="GE432" s="11"/>
      <c r="GF432" s="11"/>
      <c r="GG432" s="11"/>
      <c r="GH432" s="11"/>
      <c r="GI432" s="11"/>
      <c r="GJ432" s="11"/>
      <c r="GK432" s="11"/>
      <c r="GL432" s="11"/>
      <c r="GM432" s="11"/>
      <c r="GN432" s="11"/>
      <c r="GO432" s="11"/>
      <c r="GP432" s="11"/>
      <c r="GQ432" s="11"/>
      <c r="GR432" s="11"/>
      <c r="GS432" s="11"/>
      <c r="GT432" s="11"/>
      <c r="GU432" s="11"/>
      <c r="GV432" s="11"/>
      <c r="GW432" s="11"/>
      <c r="GX432" s="11"/>
      <c r="GY432" s="11"/>
      <c r="GZ432" s="11"/>
      <c r="HA432" s="11"/>
      <c r="HB432" s="11"/>
      <c r="HC432" s="11"/>
      <c r="HD432" s="11"/>
      <c r="HE432" s="11"/>
      <c r="HF432" s="11"/>
      <c r="HG432" s="11"/>
      <c r="HH432" s="11"/>
      <c r="HI432" s="11"/>
      <c r="HJ432" s="11"/>
      <c r="HK432" s="11"/>
      <c r="HL432" s="11"/>
      <c r="HM432" s="11"/>
      <c r="HN432" s="11"/>
      <c r="HO432" s="11"/>
      <c r="HP432" s="11"/>
      <c r="HQ432" s="11"/>
      <c r="HR432" s="11"/>
      <c r="HS432" s="11"/>
      <c r="HT432" s="11"/>
      <c r="HU432" s="11"/>
      <c r="HV432" s="11"/>
      <c r="HW432" s="11"/>
      <c r="HX432" s="11"/>
      <c r="HY432" s="11"/>
      <c r="HZ432" s="11"/>
      <c r="IA432" s="11"/>
      <c r="IB432" s="11"/>
      <c r="IC432" s="11"/>
      <c r="ID432" s="11"/>
      <c r="IE432" s="11"/>
      <c r="IF432" s="11"/>
      <c r="IG432" s="11"/>
      <c r="IH432" s="11"/>
      <c r="II432" s="11"/>
      <c r="IJ432" s="11"/>
      <c r="IK432" s="11"/>
      <c r="IL432" s="11"/>
      <c r="IM432" s="11"/>
      <c r="IN432" s="11"/>
      <c r="IO432" s="11"/>
      <c r="IP432" s="11"/>
      <c r="IQ432" s="11"/>
      <c r="IR432" s="11"/>
      <c r="IS432" s="11"/>
      <c r="IT432" s="11"/>
      <c r="IU432" s="11"/>
      <c r="IV432" s="11"/>
      <c r="IW432" s="11"/>
      <c r="IX432" s="11"/>
      <c r="IY432" s="11"/>
      <c r="IZ432" s="11"/>
      <c r="JA432" s="11"/>
      <c r="JB432" s="11"/>
      <c r="JC432" s="11"/>
      <c r="JD432" s="11"/>
      <c r="JE432" s="11"/>
      <c r="JF432" s="11"/>
      <c r="JG432" s="11"/>
      <c r="JH432" s="11"/>
      <c r="JI432" s="11"/>
      <c r="JJ432" s="11"/>
      <c r="JK432" s="11"/>
      <c r="JL432" s="11"/>
      <c r="JM432" s="11"/>
      <c r="JN432" s="11"/>
      <c r="JO432" s="11"/>
      <c r="JP432" s="11"/>
      <c r="JQ432" s="11"/>
      <c r="JR432" s="11"/>
      <c r="JS432" s="11"/>
      <c r="JT432" s="11"/>
      <c r="JU432" s="11"/>
      <c r="JV432" s="11"/>
      <c r="JW432" s="11"/>
      <c r="JX432" s="11"/>
      <c r="JY432" s="11"/>
      <c r="JZ432" s="11"/>
      <c r="KA432" s="11"/>
      <c r="KB432" s="11"/>
      <c r="KC432" s="11"/>
      <c r="KD432" s="11"/>
      <c r="KE432" s="11"/>
      <c r="KF432" s="11"/>
      <c r="KG432" s="11"/>
      <c r="KH432" s="11"/>
      <c r="KI432" s="11"/>
      <c r="KJ432" s="11"/>
      <c r="KK432" s="11"/>
      <c r="KL432" s="11"/>
      <c r="KM432" s="11"/>
      <c r="KN432" s="11"/>
      <c r="KO432" s="11"/>
      <c r="KP432" s="11"/>
      <c r="KQ432" s="11"/>
      <c r="KR432" s="11"/>
      <c r="KS432" s="11"/>
      <c r="KT432" s="11"/>
      <c r="KU432" s="11"/>
      <c r="KV432" s="11"/>
      <c r="KW432" s="11"/>
      <c r="KX432" s="11"/>
      <c r="KY432" s="11"/>
      <c r="KZ432" s="11"/>
      <c r="LA432" s="11"/>
      <c r="LB432" s="11"/>
      <c r="LC432" s="11"/>
      <c r="LD432" s="11"/>
      <c r="LE432" s="11"/>
      <c r="LF432" s="11"/>
      <c r="LG432" s="11"/>
      <c r="LH432" s="11"/>
      <c r="LI432" s="11"/>
      <c r="LJ432" s="11"/>
      <c r="LK432" s="11"/>
      <c r="LL432" s="11"/>
      <c r="LM432" s="11"/>
      <c r="LN432" s="11"/>
      <c r="LO432" s="11"/>
      <c r="LP432" s="11"/>
      <c r="LQ432" s="11"/>
      <c r="LR432" s="11"/>
      <c r="LS432" s="11"/>
      <c r="LT432" s="11"/>
      <c r="LU432" s="11"/>
      <c r="LV432" s="11"/>
      <c r="LW432" s="11"/>
      <c r="LX432" s="11"/>
      <c r="LY432" s="11"/>
      <c r="LZ432" s="11"/>
      <c r="MA432" s="11"/>
      <c r="MB432" s="11"/>
      <c r="MC432" s="11"/>
      <c r="MD432" s="11"/>
      <c r="ME432" s="11"/>
      <c r="MF432" s="11"/>
      <c r="MG432" s="11"/>
      <c r="MH432" s="11"/>
      <c r="MI432" s="11"/>
      <c r="MJ432" s="11"/>
      <c r="MK432" s="11"/>
      <c r="ML432" s="11"/>
      <c r="MM432" s="11"/>
      <c r="MN432" s="11"/>
      <c r="MO432" s="11"/>
      <c r="MP432" s="11"/>
      <c r="MQ432" s="11"/>
      <c r="MR432" s="11"/>
      <c r="MS432" s="11"/>
      <c r="MT432" s="11"/>
      <c r="MU432" s="11"/>
      <c r="MV432" s="11"/>
      <c r="MW432" s="11"/>
      <c r="MX432" s="11"/>
      <c r="MY432" s="11"/>
      <c r="MZ432" s="11"/>
      <c r="NA432" s="11"/>
      <c r="NB432" s="11"/>
      <c r="NC432" s="11"/>
      <c r="ND432" s="11"/>
      <c r="NE432" s="11"/>
      <c r="NF432" s="11"/>
      <c r="NG432" s="11"/>
      <c r="NH432" s="11"/>
      <c r="NI432" s="11"/>
      <c r="NJ432" s="11"/>
      <c r="NK432" s="11"/>
      <c r="NL432" s="11"/>
      <c r="NM432" s="11"/>
      <c r="NN432" s="11"/>
      <c r="NO432" s="11"/>
      <c r="NP432" s="11"/>
      <c r="NQ432" s="11"/>
      <c r="NR432" s="11"/>
      <c r="NS432" s="11"/>
      <c r="NT432" s="11"/>
      <c r="NU432" s="11"/>
      <c r="NV432" s="11"/>
      <c r="NW432" s="11"/>
    </row>
    <row r="433" spans="48:387" x14ac:dyDescent="0.25">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c r="DA433" s="11"/>
      <c r="DB433" s="11"/>
      <c r="DC433" s="11"/>
      <c r="DD433" s="11"/>
      <c r="DE433" s="11"/>
      <c r="DF433" s="11"/>
      <c r="DG433" s="11"/>
      <c r="DH433" s="11"/>
      <c r="DI433" s="11"/>
      <c r="DJ433" s="11"/>
      <c r="DK433" s="11"/>
      <c r="DL433" s="11"/>
      <c r="DM433" s="11"/>
      <c r="DN433" s="11"/>
      <c r="DO433" s="11"/>
      <c r="DP433" s="11"/>
      <c r="DQ433" s="11"/>
      <c r="DR433" s="11"/>
      <c r="DS433" s="11"/>
      <c r="DT433" s="11"/>
      <c r="DU433" s="11"/>
      <c r="DV433" s="11"/>
      <c r="DW433" s="11"/>
      <c r="DX433" s="11"/>
      <c r="DY433" s="11"/>
      <c r="DZ433" s="11"/>
      <c r="EA433" s="11"/>
      <c r="EB433" s="11"/>
      <c r="EC433" s="11"/>
      <c r="ED433" s="11"/>
      <c r="EE433" s="11"/>
      <c r="EF433" s="11"/>
      <c r="EG433" s="11"/>
      <c r="EH433" s="11"/>
      <c r="EI433" s="11"/>
      <c r="EJ433" s="11"/>
      <c r="EK433" s="11"/>
      <c r="EL433" s="11"/>
      <c r="EM433" s="11"/>
      <c r="EN433" s="11"/>
      <c r="EO433" s="11"/>
      <c r="EP433" s="11"/>
      <c r="EQ433" s="11"/>
      <c r="ER433" s="11"/>
      <c r="ES433" s="11"/>
      <c r="ET433" s="11"/>
      <c r="EU433" s="11"/>
      <c r="EV433" s="11"/>
      <c r="EW433" s="11"/>
      <c r="EX433" s="11"/>
      <c r="EY433" s="11"/>
      <c r="EZ433" s="11"/>
      <c r="FA433" s="11"/>
      <c r="FB433" s="11"/>
      <c r="FC433" s="11"/>
      <c r="FD433" s="11"/>
      <c r="FE433" s="11"/>
      <c r="FF433" s="11"/>
      <c r="FG433" s="11"/>
      <c r="FH433" s="11"/>
      <c r="FI433" s="11"/>
      <c r="FJ433" s="11"/>
      <c r="FK433" s="11"/>
      <c r="FL433" s="11"/>
      <c r="FM433" s="11"/>
      <c r="FN433" s="11"/>
      <c r="FO433" s="11"/>
      <c r="FP433" s="11"/>
      <c r="FQ433" s="11"/>
      <c r="FR433" s="11"/>
      <c r="FS433" s="11"/>
      <c r="FT433" s="11"/>
      <c r="FU433" s="11"/>
      <c r="FV433" s="11"/>
      <c r="FW433" s="11"/>
      <c r="FX433" s="11"/>
      <c r="FY433" s="11"/>
      <c r="FZ433" s="11"/>
      <c r="GA433" s="11"/>
      <c r="GB433" s="11"/>
      <c r="GC433" s="11"/>
      <c r="GD433" s="11"/>
      <c r="GE433" s="11"/>
      <c r="GF433" s="11"/>
      <c r="GG433" s="11"/>
      <c r="GH433" s="11"/>
      <c r="GI433" s="11"/>
      <c r="GJ433" s="11"/>
      <c r="GK433" s="11"/>
      <c r="GL433" s="11"/>
      <c r="GM433" s="11"/>
      <c r="GN433" s="11"/>
      <c r="GO433" s="11"/>
      <c r="GP433" s="11"/>
      <c r="GQ433" s="11"/>
      <c r="GR433" s="11"/>
      <c r="GS433" s="11"/>
      <c r="GT433" s="11"/>
      <c r="GU433" s="11"/>
      <c r="GV433" s="11"/>
      <c r="GW433" s="11"/>
      <c r="GX433" s="11"/>
      <c r="GY433" s="11"/>
      <c r="GZ433" s="11"/>
      <c r="HA433" s="11"/>
      <c r="HB433" s="11"/>
      <c r="HC433" s="11"/>
      <c r="HD433" s="11"/>
      <c r="HE433" s="11"/>
      <c r="HF433" s="11"/>
      <c r="HG433" s="11"/>
      <c r="HH433" s="11"/>
      <c r="HI433" s="11"/>
      <c r="HJ433" s="11"/>
      <c r="HK433" s="11"/>
      <c r="HL433" s="11"/>
      <c r="HM433" s="11"/>
      <c r="HN433" s="11"/>
      <c r="HO433" s="11"/>
      <c r="HP433" s="11"/>
      <c r="HQ433" s="11"/>
      <c r="HR433" s="11"/>
      <c r="HS433" s="11"/>
      <c r="HT433" s="11"/>
      <c r="HU433" s="11"/>
      <c r="HV433" s="11"/>
      <c r="HW433" s="11"/>
      <c r="HX433" s="11"/>
      <c r="HY433" s="11"/>
      <c r="HZ433" s="11"/>
      <c r="IA433" s="11"/>
      <c r="IB433" s="11"/>
      <c r="IC433" s="11"/>
      <c r="ID433" s="11"/>
      <c r="IE433" s="11"/>
      <c r="IF433" s="11"/>
      <c r="IG433" s="11"/>
      <c r="IH433" s="11"/>
      <c r="II433" s="11"/>
      <c r="IJ433" s="11"/>
      <c r="IK433" s="11"/>
      <c r="IL433" s="11"/>
      <c r="IM433" s="11"/>
      <c r="IN433" s="11"/>
      <c r="IO433" s="11"/>
      <c r="IP433" s="11"/>
      <c r="IQ433" s="11"/>
      <c r="IR433" s="11"/>
      <c r="IS433" s="11"/>
      <c r="IT433" s="11"/>
      <c r="IU433" s="11"/>
      <c r="IV433" s="11"/>
      <c r="IW433" s="11"/>
      <c r="IX433" s="11"/>
      <c r="IY433" s="11"/>
      <c r="IZ433" s="11"/>
      <c r="JA433" s="11"/>
      <c r="JB433" s="11"/>
      <c r="JC433" s="11"/>
      <c r="JD433" s="11"/>
      <c r="JE433" s="11"/>
      <c r="JF433" s="11"/>
      <c r="JG433" s="11"/>
      <c r="JH433" s="11"/>
      <c r="JI433" s="11"/>
      <c r="JJ433" s="11"/>
      <c r="JK433" s="11"/>
      <c r="JL433" s="11"/>
      <c r="JM433" s="11"/>
      <c r="JN433" s="11"/>
      <c r="JO433" s="11"/>
      <c r="JP433" s="11"/>
      <c r="JQ433" s="11"/>
      <c r="JR433" s="11"/>
      <c r="JS433" s="11"/>
      <c r="JT433" s="11"/>
      <c r="JU433" s="11"/>
      <c r="JV433" s="11"/>
      <c r="JW433" s="11"/>
      <c r="JX433" s="11"/>
      <c r="JY433" s="11"/>
      <c r="JZ433" s="11"/>
      <c r="KA433" s="11"/>
      <c r="KB433" s="11"/>
      <c r="KC433" s="11"/>
      <c r="KD433" s="11"/>
      <c r="KE433" s="11"/>
      <c r="KF433" s="11"/>
      <c r="KG433" s="11"/>
      <c r="KH433" s="11"/>
      <c r="KI433" s="11"/>
      <c r="KJ433" s="11"/>
      <c r="KK433" s="11"/>
      <c r="KL433" s="11"/>
      <c r="KM433" s="11"/>
      <c r="KN433" s="11"/>
      <c r="KO433" s="11"/>
      <c r="KP433" s="11"/>
      <c r="KQ433" s="11"/>
      <c r="KR433" s="11"/>
      <c r="KS433" s="11"/>
      <c r="KT433" s="11"/>
      <c r="KU433" s="11"/>
      <c r="KV433" s="11"/>
      <c r="KW433" s="11"/>
      <c r="KX433" s="11"/>
      <c r="KY433" s="11"/>
      <c r="KZ433" s="11"/>
      <c r="LA433" s="11"/>
      <c r="LB433" s="11"/>
      <c r="LC433" s="11"/>
      <c r="LD433" s="11"/>
      <c r="LE433" s="11"/>
      <c r="LF433" s="11"/>
      <c r="LG433" s="11"/>
      <c r="LH433" s="11"/>
      <c r="LI433" s="11"/>
      <c r="LJ433" s="11"/>
      <c r="LK433" s="11"/>
      <c r="LL433" s="11"/>
      <c r="LM433" s="11"/>
      <c r="LN433" s="11"/>
      <c r="LO433" s="11"/>
      <c r="LP433" s="11"/>
      <c r="LQ433" s="11"/>
      <c r="LR433" s="11"/>
      <c r="LS433" s="11"/>
      <c r="LT433" s="11"/>
      <c r="LU433" s="11"/>
      <c r="LV433" s="11"/>
      <c r="LW433" s="11"/>
      <c r="LX433" s="11"/>
      <c r="LY433" s="11"/>
      <c r="LZ433" s="11"/>
      <c r="MA433" s="11"/>
      <c r="MB433" s="11"/>
      <c r="MC433" s="11"/>
      <c r="MD433" s="11"/>
      <c r="ME433" s="11"/>
      <c r="MF433" s="11"/>
      <c r="MG433" s="11"/>
      <c r="MH433" s="11"/>
      <c r="MI433" s="11"/>
      <c r="MJ433" s="11"/>
      <c r="MK433" s="11"/>
      <c r="ML433" s="11"/>
      <c r="MM433" s="11"/>
      <c r="MN433" s="11"/>
      <c r="MO433" s="11"/>
      <c r="MP433" s="11"/>
      <c r="MQ433" s="11"/>
      <c r="MR433" s="11"/>
      <c r="MS433" s="11"/>
      <c r="MT433" s="11"/>
      <c r="MU433" s="11"/>
      <c r="MV433" s="11"/>
      <c r="MW433" s="11"/>
      <c r="MX433" s="11"/>
      <c r="MY433" s="11"/>
      <c r="MZ433" s="11"/>
      <c r="NA433" s="11"/>
      <c r="NB433" s="11"/>
      <c r="NC433" s="11"/>
      <c r="ND433" s="11"/>
      <c r="NE433" s="11"/>
      <c r="NF433" s="11"/>
      <c r="NG433" s="11"/>
      <c r="NH433" s="11"/>
      <c r="NI433" s="11"/>
      <c r="NJ433" s="11"/>
      <c r="NK433" s="11"/>
      <c r="NL433" s="11"/>
      <c r="NM433" s="11"/>
      <c r="NN433" s="11"/>
      <c r="NO433" s="11"/>
      <c r="NP433" s="11"/>
      <c r="NQ433" s="11"/>
      <c r="NR433" s="11"/>
      <c r="NS433" s="11"/>
      <c r="NT433" s="11"/>
      <c r="NU433" s="11"/>
      <c r="NV433" s="11"/>
      <c r="NW433" s="11"/>
    </row>
    <row r="434" spans="48:387" x14ac:dyDescent="0.25">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B434" s="11"/>
      <c r="DC434" s="11"/>
      <c r="DD434" s="11"/>
      <c r="DE434" s="11"/>
      <c r="DF434" s="11"/>
      <c r="DG434" s="11"/>
      <c r="DH434" s="11"/>
      <c r="DI434" s="11"/>
      <c r="DJ434" s="11"/>
      <c r="DK434" s="11"/>
      <c r="DL434" s="11"/>
      <c r="DM434" s="11"/>
      <c r="DN434" s="11"/>
      <c r="DO434" s="11"/>
      <c r="DP434" s="11"/>
      <c r="DQ434" s="11"/>
      <c r="DR434" s="11"/>
      <c r="DS434" s="11"/>
      <c r="DT434" s="11"/>
      <c r="DU434" s="11"/>
      <c r="DV434" s="11"/>
      <c r="DW434" s="11"/>
      <c r="DX434" s="11"/>
      <c r="DY434" s="11"/>
      <c r="DZ434" s="11"/>
      <c r="EA434" s="11"/>
      <c r="EB434" s="11"/>
      <c r="EC434" s="11"/>
      <c r="ED434" s="11"/>
      <c r="EE434" s="11"/>
      <c r="EF434" s="11"/>
      <c r="EG434" s="11"/>
      <c r="EH434" s="11"/>
      <c r="EI434" s="11"/>
      <c r="EJ434" s="11"/>
      <c r="EK434" s="11"/>
      <c r="EL434" s="11"/>
      <c r="EM434" s="11"/>
      <c r="EN434" s="11"/>
      <c r="EO434" s="11"/>
      <c r="EP434" s="11"/>
      <c r="EQ434" s="11"/>
      <c r="ER434" s="11"/>
      <c r="ES434" s="11"/>
      <c r="ET434" s="11"/>
      <c r="EU434" s="11"/>
      <c r="EV434" s="11"/>
      <c r="EW434" s="11"/>
      <c r="EX434" s="11"/>
      <c r="EY434" s="11"/>
      <c r="EZ434" s="11"/>
      <c r="FA434" s="11"/>
      <c r="FB434" s="11"/>
      <c r="FC434" s="11"/>
      <c r="FD434" s="11"/>
      <c r="FE434" s="11"/>
      <c r="FF434" s="11"/>
      <c r="FG434" s="11"/>
      <c r="FH434" s="11"/>
      <c r="FI434" s="11"/>
      <c r="FJ434" s="11"/>
      <c r="FK434" s="11"/>
      <c r="FL434" s="11"/>
      <c r="FM434" s="11"/>
      <c r="FN434" s="11"/>
      <c r="FO434" s="11"/>
      <c r="FP434" s="11"/>
      <c r="FQ434" s="11"/>
      <c r="FR434" s="11"/>
      <c r="FS434" s="11"/>
      <c r="FT434" s="11"/>
      <c r="FU434" s="11"/>
      <c r="FV434" s="11"/>
      <c r="FW434" s="11"/>
      <c r="FX434" s="11"/>
      <c r="FY434" s="11"/>
      <c r="FZ434" s="11"/>
      <c r="GA434" s="11"/>
      <c r="GB434" s="11"/>
      <c r="GC434" s="11"/>
      <c r="GD434" s="11"/>
      <c r="GE434" s="11"/>
      <c r="GF434" s="11"/>
      <c r="GG434" s="11"/>
      <c r="GH434" s="11"/>
      <c r="GI434" s="11"/>
      <c r="GJ434" s="11"/>
      <c r="GK434" s="11"/>
      <c r="GL434" s="11"/>
      <c r="GM434" s="11"/>
      <c r="GN434" s="11"/>
      <c r="GO434" s="11"/>
      <c r="GP434" s="11"/>
      <c r="GQ434" s="11"/>
      <c r="GR434" s="11"/>
      <c r="GS434" s="11"/>
      <c r="GT434" s="11"/>
      <c r="GU434" s="11"/>
      <c r="GV434" s="11"/>
      <c r="GW434" s="11"/>
      <c r="GX434" s="11"/>
      <c r="GY434" s="11"/>
      <c r="GZ434" s="11"/>
      <c r="HA434" s="11"/>
      <c r="HB434" s="11"/>
      <c r="HC434" s="11"/>
      <c r="HD434" s="11"/>
      <c r="HE434" s="11"/>
      <c r="HF434" s="11"/>
      <c r="HG434" s="11"/>
      <c r="HH434" s="11"/>
      <c r="HI434" s="11"/>
      <c r="HJ434" s="11"/>
      <c r="HK434" s="11"/>
      <c r="HL434" s="11"/>
      <c r="HM434" s="11"/>
      <c r="HN434" s="11"/>
      <c r="HO434" s="11"/>
      <c r="HP434" s="11"/>
      <c r="HQ434" s="11"/>
      <c r="HR434" s="11"/>
      <c r="HS434" s="11"/>
      <c r="HT434" s="11"/>
      <c r="HU434" s="11"/>
      <c r="HV434" s="11"/>
      <c r="HW434" s="11"/>
      <c r="HX434" s="11"/>
      <c r="HY434" s="11"/>
      <c r="HZ434" s="11"/>
      <c r="IA434" s="11"/>
      <c r="IB434" s="11"/>
      <c r="IC434" s="11"/>
      <c r="ID434" s="11"/>
      <c r="IE434" s="11"/>
      <c r="IF434" s="11"/>
      <c r="IG434" s="11"/>
      <c r="IH434" s="11"/>
      <c r="II434" s="11"/>
      <c r="IJ434" s="11"/>
      <c r="IK434" s="11"/>
      <c r="IL434" s="11"/>
      <c r="IM434" s="11"/>
      <c r="IN434" s="11"/>
      <c r="IO434" s="11"/>
      <c r="IP434" s="11"/>
      <c r="IQ434" s="11"/>
      <c r="IR434" s="11"/>
      <c r="IS434" s="11"/>
      <c r="IT434" s="11"/>
      <c r="IU434" s="11"/>
      <c r="IV434" s="11"/>
      <c r="IW434" s="11"/>
      <c r="IX434" s="11"/>
      <c r="IY434" s="11"/>
      <c r="IZ434" s="11"/>
      <c r="JA434" s="11"/>
      <c r="JB434" s="11"/>
      <c r="JC434" s="11"/>
      <c r="JD434" s="11"/>
      <c r="JE434" s="11"/>
      <c r="JF434" s="11"/>
      <c r="JG434" s="11"/>
      <c r="JH434" s="11"/>
      <c r="JI434" s="11"/>
      <c r="JJ434" s="11"/>
      <c r="JK434" s="11"/>
      <c r="JL434" s="11"/>
      <c r="JM434" s="11"/>
      <c r="JN434" s="11"/>
      <c r="JO434" s="11"/>
      <c r="JP434" s="11"/>
      <c r="JQ434" s="11"/>
      <c r="JR434" s="11"/>
      <c r="JS434" s="11"/>
      <c r="JT434" s="11"/>
      <c r="JU434" s="11"/>
      <c r="JV434" s="11"/>
      <c r="JW434" s="11"/>
      <c r="JX434" s="11"/>
      <c r="JY434" s="11"/>
      <c r="JZ434" s="11"/>
      <c r="KA434" s="11"/>
      <c r="KB434" s="11"/>
      <c r="KC434" s="11"/>
      <c r="KD434" s="11"/>
      <c r="KE434" s="11"/>
      <c r="KF434" s="11"/>
      <c r="KG434" s="11"/>
      <c r="KH434" s="11"/>
      <c r="KI434" s="11"/>
      <c r="KJ434" s="11"/>
      <c r="KK434" s="11"/>
      <c r="KL434" s="11"/>
      <c r="KM434" s="11"/>
      <c r="KN434" s="11"/>
      <c r="KO434" s="11"/>
      <c r="KP434" s="11"/>
      <c r="KQ434" s="11"/>
      <c r="KR434" s="11"/>
      <c r="KS434" s="11"/>
      <c r="KT434" s="11"/>
      <c r="KU434" s="11"/>
      <c r="KV434" s="11"/>
      <c r="KW434" s="11"/>
      <c r="KX434" s="11"/>
      <c r="KY434" s="11"/>
      <c r="KZ434" s="11"/>
      <c r="LA434" s="11"/>
      <c r="LB434" s="11"/>
      <c r="LC434" s="11"/>
      <c r="LD434" s="11"/>
      <c r="LE434" s="11"/>
      <c r="LF434" s="11"/>
      <c r="LG434" s="11"/>
      <c r="LH434" s="11"/>
      <c r="LI434" s="11"/>
      <c r="LJ434" s="11"/>
      <c r="LK434" s="11"/>
      <c r="LL434" s="11"/>
      <c r="LM434" s="11"/>
      <c r="LN434" s="11"/>
      <c r="LO434" s="11"/>
      <c r="LP434" s="11"/>
      <c r="LQ434" s="11"/>
      <c r="LR434" s="11"/>
      <c r="LS434" s="11"/>
      <c r="LT434" s="11"/>
      <c r="LU434" s="11"/>
      <c r="LV434" s="11"/>
      <c r="LW434" s="11"/>
      <c r="LX434" s="11"/>
      <c r="LY434" s="11"/>
      <c r="LZ434" s="11"/>
      <c r="MA434" s="11"/>
      <c r="MB434" s="11"/>
      <c r="MC434" s="11"/>
      <c r="MD434" s="11"/>
      <c r="ME434" s="11"/>
      <c r="MF434" s="11"/>
      <c r="MG434" s="11"/>
      <c r="MH434" s="11"/>
      <c r="MI434" s="11"/>
      <c r="MJ434" s="11"/>
      <c r="MK434" s="11"/>
      <c r="ML434" s="11"/>
      <c r="MM434" s="11"/>
      <c r="MN434" s="11"/>
      <c r="MO434" s="11"/>
      <c r="MP434" s="11"/>
      <c r="MQ434" s="11"/>
      <c r="MR434" s="11"/>
      <c r="MS434" s="11"/>
      <c r="MT434" s="11"/>
      <c r="MU434" s="11"/>
      <c r="MV434" s="11"/>
      <c r="MW434" s="11"/>
      <c r="MX434" s="11"/>
      <c r="MY434" s="11"/>
      <c r="MZ434" s="11"/>
      <c r="NA434" s="11"/>
      <c r="NB434" s="11"/>
      <c r="NC434" s="11"/>
      <c r="ND434" s="11"/>
      <c r="NE434" s="11"/>
      <c r="NF434" s="11"/>
      <c r="NG434" s="11"/>
      <c r="NH434" s="11"/>
      <c r="NI434" s="11"/>
      <c r="NJ434" s="11"/>
      <c r="NK434" s="11"/>
      <c r="NL434" s="11"/>
      <c r="NM434" s="11"/>
      <c r="NN434" s="11"/>
      <c r="NO434" s="11"/>
      <c r="NP434" s="11"/>
      <c r="NQ434" s="11"/>
      <c r="NR434" s="11"/>
      <c r="NS434" s="11"/>
      <c r="NT434" s="11"/>
      <c r="NU434" s="11"/>
      <c r="NV434" s="11"/>
      <c r="NW434" s="11"/>
    </row>
    <row r="435" spans="48:387" x14ac:dyDescent="0.25">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c r="DQ435" s="11"/>
      <c r="DR435" s="11"/>
      <c r="DS435" s="11"/>
      <c r="DT435" s="11"/>
      <c r="DU435" s="11"/>
      <c r="DV435" s="11"/>
      <c r="DW435" s="11"/>
      <c r="DX435" s="11"/>
      <c r="DY435" s="11"/>
      <c r="DZ435" s="11"/>
      <c r="EA435" s="11"/>
      <c r="EB435" s="11"/>
      <c r="EC435" s="11"/>
      <c r="ED435" s="11"/>
      <c r="EE435" s="11"/>
      <c r="EF435" s="11"/>
      <c r="EG435" s="11"/>
      <c r="EH435" s="11"/>
      <c r="EI435" s="11"/>
      <c r="EJ435" s="11"/>
      <c r="EK435" s="11"/>
      <c r="EL435" s="11"/>
      <c r="EM435" s="11"/>
      <c r="EN435" s="11"/>
      <c r="EO435" s="11"/>
      <c r="EP435" s="11"/>
      <c r="EQ435" s="11"/>
      <c r="ER435" s="11"/>
      <c r="ES435" s="11"/>
      <c r="ET435" s="11"/>
      <c r="EU435" s="11"/>
      <c r="EV435" s="11"/>
      <c r="EW435" s="11"/>
      <c r="EX435" s="11"/>
      <c r="EY435" s="11"/>
      <c r="EZ435" s="11"/>
      <c r="FA435" s="11"/>
      <c r="FB435" s="11"/>
      <c r="FC435" s="11"/>
      <c r="FD435" s="11"/>
      <c r="FE435" s="11"/>
      <c r="FF435" s="11"/>
      <c r="FG435" s="11"/>
      <c r="FH435" s="11"/>
      <c r="FI435" s="11"/>
      <c r="FJ435" s="11"/>
      <c r="FK435" s="11"/>
      <c r="FL435" s="11"/>
      <c r="FM435" s="11"/>
      <c r="FN435" s="11"/>
      <c r="FO435" s="11"/>
      <c r="FP435" s="11"/>
      <c r="FQ435" s="11"/>
      <c r="FR435" s="11"/>
      <c r="FS435" s="11"/>
      <c r="FT435" s="11"/>
      <c r="FU435" s="11"/>
      <c r="FV435" s="11"/>
      <c r="FW435" s="11"/>
      <c r="FX435" s="11"/>
      <c r="FY435" s="11"/>
      <c r="FZ435" s="11"/>
      <c r="GA435" s="11"/>
      <c r="GB435" s="11"/>
      <c r="GC435" s="11"/>
      <c r="GD435" s="11"/>
      <c r="GE435" s="11"/>
      <c r="GF435" s="11"/>
      <c r="GG435" s="11"/>
      <c r="GH435" s="11"/>
      <c r="GI435" s="11"/>
      <c r="GJ435" s="11"/>
      <c r="GK435" s="11"/>
      <c r="GL435" s="11"/>
      <c r="GM435" s="11"/>
      <c r="GN435" s="11"/>
      <c r="GO435" s="11"/>
      <c r="GP435" s="11"/>
      <c r="GQ435" s="11"/>
      <c r="GR435" s="11"/>
      <c r="GS435" s="11"/>
      <c r="GT435" s="11"/>
      <c r="GU435" s="11"/>
      <c r="GV435" s="11"/>
      <c r="GW435" s="11"/>
      <c r="GX435" s="11"/>
      <c r="GY435" s="11"/>
      <c r="GZ435" s="11"/>
      <c r="HA435" s="11"/>
      <c r="HB435" s="11"/>
      <c r="HC435" s="11"/>
      <c r="HD435" s="11"/>
      <c r="HE435" s="11"/>
      <c r="HF435" s="11"/>
      <c r="HG435" s="11"/>
      <c r="HH435" s="11"/>
      <c r="HI435" s="11"/>
      <c r="HJ435" s="11"/>
      <c r="HK435" s="11"/>
      <c r="HL435" s="11"/>
      <c r="HM435" s="11"/>
      <c r="HN435" s="11"/>
      <c r="HO435" s="11"/>
      <c r="HP435" s="11"/>
      <c r="HQ435" s="11"/>
      <c r="HR435" s="11"/>
      <c r="HS435" s="11"/>
      <c r="HT435" s="11"/>
      <c r="HU435" s="11"/>
      <c r="HV435" s="11"/>
      <c r="HW435" s="11"/>
      <c r="HX435" s="11"/>
      <c r="HY435" s="11"/>
      <c r="HZ435" s="11"/>
      <c r="IA435" s="11"/>
      <c r="IB435" s="11"/>
      <c r="IC435" s="11"/>
      <c r="ID435" s="11"/>
      <c r="IE435" s="11"/>
      <c r="IF435" s="11"/>
      <c r="IG435" s="11"/>
      <c r="IH435" s="11"/>
      <c r="II435" s="11"/>
      <c r="IJ435" s="11"/>
      <c r="IK435" s="11"/>
      <c r="IL435" s="11"/>
      <c r="IM435" s="11"/>
      <c r="IN435" s="11"/>
      <c r="IO435" s="11"/>
      <c r="IP435" s="11"/>
      <c r="IQ435" s="11"/>
      <c r="IR435" s="11"/>
      <c r="IS435" s="11"/>
      <c r="IT435" s="11"/>
      <c r="IU435" s="11"/>
      <c r="IV435" s="11"/>
      <c r="IW435" s="11"/>
      <c r="IX435" s="11"/>
      <c r="IY435" s="11"/>
      <c r="IZ435" s="11"/>
      <c r="JA435" s="11"/>
      <c r="JB435" s="11"/>
      <c r="JC435" s="11"/>
      <c r="JD435" s="11"/>
      <c r="JE435" s="11"/>
      <c r="JF435" s="11"/>
      <c r="JG435" s="11"/>
      <c r="JH435" s="11"/>
      <c r="JI435" s="11"/>
      <c r="JJ435" s="11"/>
      <c r="JK435" s="11"/>
      <c r="JL435" s="11"/>
      <c r="JM435" s="11"/>
      <c r="JN435" s="11"/>
      <c r="JO435" s="11"/>
      <c r="JP435" s="11"/>
      <c r="JQ435" s="11"/>
      <c r="JR435" s="11"/>
      <c r="JS435" s="11"/>
      <c r="JT435" s="11"/>
      <c r="JU435" s="11"/>
      <c r="JV435" s="11"/>
      <c r="JW435" s="11"/>
      <c r="JX435" s="11"/>
      <c r="JY435" s="11"/>
      <c r="JZ435" s="11"/>
      <c r="KA435" s="11"/>
      <c r="KB435" s="11"/>
      <c r="KC435" s="11"/>
      <c r="KD435" s="11"/>
      <c r="KE435" s="11"/>
      <c r="KF435" s="11"/>
      <c r="KG435" s="11"/>
      <c r="KH435" s="11"/>
      <c r="KI435" s="11"/>
      <c r="KJ435" s="11"/>
      <c r="KK435" s="11"/>
      <c r="KL435" s="11"/>
      <c r="KM435" s="11"/>
      <c r="KN435" s="11"/>
      <c r="KO435" s="11"/>
      <c r="KP435" s="11"/>
      <c r="KQ435" s="11"/>
      <c r="KR435" s="11"/>
      <c r="KS435" s="11"/>
      <c r="KT435" s="11"/>
      <c r="KU435" s="11"/>
      <c r="KV435" s="11"/>
      <c r="KW435" s="11"/>
      <c r="KX435" s="11"/>
      <c r="KY435" s="11"/>
      <c r="KZ435" s="11"/>
      <c r="LA435" s="11"/>
      <c r="LB435" s="11"/>
      <c r="LC435" s="11"/>
      <c r="LD435" s="11"/>
      <c r="LE435" s="11"/>
      <c r="LF435" s="11"/>
      <c r="LG435" s="11"/>
      <c r="LH435" s="11"/>
      <c r="LI435" s="11"/>
      <c r="LJ435" s="11"/>
      <c r="LK435" s="11"/>
      <c r="LL435" s="11"/>
      <c r="LM435" s="11"/>
      <c r="LN435" s="11"/>
      <c r="LO435" s="11"/>
      <c r="LP435" s="11"/>
      <c r="LQ435" s="11"/>
      <c r="LR435" s="11"/>
      <c r="LS435" s="11"/>
      <c r="LT435" s="11"/>
      <c r="LU435" s="11"/>
      <c r="LV435" s="11"/>
      <c r="LW435" s="11"/>
      <c r="LX435" s="11"/>
      <c r="LY435" s="11"/>
      <c r="LZ435" s="11"/>
      <c r="MA435" s="11"/>
      <c r="MB435" s="11"/>
      <c r="MC435" s="11"/>
      <c r="MD435" s="11"/>
      <c r="ME435" s="11"/>
      <c r="MF435" s="11"/>
      <c r="MG435" s="11"/>
      <c r="MH435" s="11"/>
      <c r="MI435" s="11"/>
      <c r="MJ435" s="11"/>
      <c r="MK435" s="11"/>
      <c r="ML435" s="11"/>
      <c r="MM435" s="11"/>
      <c r="MN435" s="11"/>
      <c r="MO435" s="11"/>
      <c r="MP435" s="11"/>
      <c r="MQ435" s="11"/>
      <c r="MR435" s="11"/>
      <c r="MS435" s="11"/>
      <c r="MT435" s="11"/>
      <c r="MU435" s="11"/>
      <c r="MV435" s="11"/>
      <c r="MW435" s="11"/>
      <c r="MX435" s="11"/>
      <c r="MY435" s="11"/>
      <c r="MZ435" s="11"/>
      <c r="NA435" s="11"/>
      <c r="NB435" s="11"/>
      <c r="NC435" s="11"/>
      <c r="ND435" s="11"/>
      <c r="NE435" s="11"/>
      <c r="NF435" s="11"/>
      <c r="NG435" s="11"/>
      <c r="NH435" s="11"/>
      <c r="NI435" s="11"/>
      <c r="NJ435" s="11"/>
      <c r="NK435" s="11"/>
      <c r="NL435" s="11"/>
      <c r="NM435" s="11"/>
      <c r="NN435" s="11"/>
      <c r="NO435" s="11"/>
      <c r="NP435" s="11"/>
      <c r="NQ435" s="11"/>
      <c r="NR435" s="11"/>
      <c r="NS435" s="11"/>
      <c r="NT435" s="11"/>
      <c r="NU435" s="11"/>
      <c r="NV435" s="11"/>
      <c r="NW435" s="11"/>
    </row>
    <row r="436" spans="48:387" x14ac:dyDescent="0.25">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c r="DA436" s="11"/>
      <c r="DB436" s="11"/>
      <c r="DC436" s="11"/>
      <c r="DD436" s="11"/>
      <c r="DE436" s="11"/>
      <c r="DF436" s="11"/>
      <c r="DG436" s="11"/>
      <c r="DH436" s="11"/>
      <c r="DI436" s="11"/>
      <c r="DJ436" s="11"/>
      <c r="DK436" s="11"/>
      <c r="DL436" s="11"/>
      <c r="DM436" s="11"/>
      <c r="DN436" s="11"/>
      <c r="DO436" s="11"/>
      <c r="DP436" s="11"/>
      <c r="DQ436" s="11"/>
      <c r="DR436" s="11"/>
      <c r="DS436" s="11"/>
      <c r="DT436" s="11"/>
      <c r="DU436" s="11"/>
      <c r="DV436" s="11"/>
      <c r="DW436" s="11"/>
      <c r="DX436" s="11"/>
      <c r="DY436" s="11"/>
      <c r="DZ436" s="11"/>
      <c r="EA436" s="11"/>
      <c r="EB436" s="11"/>
      <c r="EC436" s="11"/>
      <c r="ED436" s="11"/>
      <c r="EE436" s="11"/>
      <c r="EF436" s="11"/>
      <c r="EG436" s="11"/>
      <c r="EH436" s="11"/>
      <c r="EI436" s="11"/>
      <c r="EJ436" s="11"/>
      <c r="EK436" s="11"/>
      <c r="EL436" s="11"/>
      <c r="EM436" s="11"/>
      <c r="EN436" s="11"/>
      <c r="EO436" s="11"/>
      <c r="EP436" s="11"/>
      <c r="EQ436" s="11"/>
      <c r="ER436" s="11"/>
      <c r="ES436" s="11"/>
      <c r="ET436" s="11"/>
      <c r="EU436" s="11"/>
      <c r="EV436" s="11"/>
      <c r="EW436" s="11"/>
      <c r="EX436" s="11"/>
      <c r="EY436" s="11"/>
      <c r="EZ436" s="11"/>
      <c r="FA436" s="11"/>
      <c r="FB436" s="11"/>
      <c r="FC436" s="11"/>
      <c r="FD436" s="11"/>
      <c r="FE436" s="11"/>
      <c r="FF436" s="11"/>
      <c r="FG436" s="11"/>
      <c r="FH436" s="11"/>
      <c r="FI436" s="11"/>
      <c r="FJ436" s="11"/>
      <c r="FK436" s="11"/>
      <c r="FL436" s="11"/>
      <c r="FM436" s="11"/>
      <c r="FN436" s="11"/>
      <c r="FO436" s="11"/>
      <c r="FP436" s="11"/>
      <c r="FQ436" s="11"/>
      <c r="FR436" s="11"/>
      <c r="FS436" s="11"/>
      <c r="FT436" s="11"/>
      <c r="FU436" s="11"/>
      <c r="FV436" s="11"/>
      <c r="FW436" s="11"/>
      <c r="FX436" s="11"/>
      <c r="FY436" s="11"/>
      <c r="FZ436" s="11"/>
      <c r="GA436" s="11"/>
      <c r="GB436" s="11"/>
      <c r="GC436" s="11"/>
      <c r="GD436" s="11"/>
      <c r="GE436" s="11"/>
      <c r="GF436" s="11"/>
      <c r="GG436" s="11"/>
      <c r="GH436" s="11"/>
      <c r="GI436" s="11"/>
      <c r="GJ436" s="11"/>
      <c r="GK436" s="11"/>
      <c r="GL436" s="11"/>
      <c r="GM436" s="11"/>
      <c r="GN436" s="11"/>
      <c r="GO436" s="11"/>
      <c r="GP436" s="11"/>
      <c r="GQ436" s="11"/>
      <c r="GR436" s="11"/>
      <c r="GS436" s="11"/>
      <c r="GT436" s="11"/>
      <c r="GU436" s="11"/>
      <c r="GV436" s="11"/>
      <c r="GW436" s="11"/>
      <c r="GX436" s="11"/>
      <c r="GY436" s="11"/>
      <c r="GZ436" s="11"/>
      <c r="HA436" s="11"/>
      <c r="HB436" s="11"/>
      <c r="HC436" s="11"/>
      <c r="HD436" s="11"/>
      <c r="HE436" s="11"/>
      <c r="HF436" s="11"/>
      <c r="HG436" s="11"/>
      <c r="HH436" s="11"/>
      <c r="HI436" s="11"/>
      <c r="HJ436" s="11"/>
      <c r="HK436" s="11"/>
      <c r="HL436" s="11"/>
      <c r="HM436" s="11"/>
      <c r="HN436" s="11"/>
      <c r="HO436" s="11"/>
      <c r="HP436" s="11"/>
      <c r="HQ436" s="11"/>
      <c r="HR436" s="11"/>
      <c r="HS436" s="11"/>
      <c r="HT436" s="11"/>
      <c r="HU436" s="11"/>
      <c r="HV436" s="11"/>
      <c r="HW436" s="11"/>
      <c r="HX436" s="11"/>
      <c r="HY436" s="11"/>
      <c r="HZ436" s="11"/>
      <c r="IA436" s="11"/>
      <c r="IB436" s="11"/>
      <c r="IC436" s="11"/>
      <c r="ID436" s="11"/>
      <c r="IE436" s="11"/>
      <c r="IF436" s="11"/>
      <c r="IG436" s="11"/>
      <c r="IH436" s="11"/>
      <c r="II436" s="11"/>
      <c r="IJ436" s="11"/>
      <c r="IK436" s="11"/>
      <c r="IL436" s="11"/>
      <c r="IM436" s="11"/>
      <c r="IN436" s="11"/>
      <c r="IO436" s="11"/>
      <c r="IP436" s="11"/>
      <c r="IQ436" s="11"/>
      <c r="IR436" s="11"/>
      <c r="IS436" s="11"/>
      <c r="IT436" s="11"/>
      <c r="IU436" s="11"/>
      <c r="IV436" s="11"/>
      <c r="IW436" s="11"/>
      <c r="IX436" s="11"/>
      <c r="IY436" s="11"/>
      <c r="IZ436" s="11"/>
      <c r="JA436" s="11"/>
      <c r="JB436" s="11"/>
      <c r="JC436" s="11"/>
      <c r="JD436" s="11"/>
      <c r="JE436" s="11"/>
      <c r="JF436" s="11"/>
      <c r="JG436" s="11"/>
      <c r="JH436" s="11"/>
      <c r="JI436" s="11"/>
      <c r="JJ436" s="11"/>
      <c r="JK436" s="11"/>
      <c r="JL436" s="11"/>
      <c r="JM436" s="11"/>
      <c r="JN436" s="11"/>
      <c r="JO436" s="11"/>
      <c r="JP436" s="11"/>
      <c r="JQ436" s="11"/>
      <c r="JR436" s="11"/>
      <c r="JS436" s="11"/>
      <c r="JT436" s="11"/>
      <c r="JU436" s="11"/>
      <c r="JV436" s="11"/>
      <c r="JW436" s="11"/>
      <c r="JX436" s="11"/>
      <c r="JY436" s="11"/>
      <c r="JZ436" s="11"/>
      <c r="KA436" s="11"/>
      <c r="KB436" s="11"/>
      <c r="KC436" s="11"/>
      <c r="KD436" s="11"/>
      <c r="KE436" s="11"/>
      <c r="KF436" s="11"/>
      <c r="KG436" s="11"/>
      <c r="KH436" s="11"/>
      <c r="KI436" s="11"/>
      <c r="KJ436" s="11"/>
      <c r="KK436" s="11"/>
      <c r="KL436" s="11"/>
      <c r="KM436" s="11"/>
      <c r="KN436" s="11"/>
      <c r="KO436" s="11"/>
      <c r="KP436" s="11"/>
      <c r="KQ436" s="11"/>
      <c r="KR436" s="11"/>
      <c r="KS436" s="11"/>
      <c r="KT436" s="11"/>
      <c r="KU436" s="11"/>
      <c r="KV436" s="11"/>
      <c r="KW436" s="11"/>
      <c r="KX436" s="11"/>
      <c r="KY436" s="11"/>
      <c r="KZ436" s="11"/>
      <c r="LA436" s="11"/>
      <c r="LB436" s="11"/>
      <c r="LC436" s="11"/>
      <c r="LD436" s="11"/>
      <c r="LE436" s="11"/>
      <c r="LF436" s="11"/>
      <c r="LG436" s="11"/>
      <c r="LH436" s="11"/>
      <c r="LI436" s="11"/>
      <c r="LJ436" s="11"/>
      <c r="LK436" s="11"/>
      <c r="LL436" s="11"/>
      <c r="LM436" s="11"/>
      <c r="LN436" s="11"/>
      <c r="LO436" s="11"/>
      <c r="LP436" s="11"/>
      <c r="LQ436" s="11"/>
      <c r="LR436" s="11"/>
      <c r="LS436" s="11"/>
      <c r="LT436" s="11"/>
      <c r="LU436" s="11"/>
      <c r="LV436" s="11"/>
      <c r="LW436" s="11"/>
      <c r="LX436" s="11"/>
      <c r="LY436" s="11"/>
      <c r="LZ436" s="11"/>
      <c r="MA436" s="11"/>
      <c r="MB436" s="11"/>
      <c r="MC436" s="11"/>
      <c r="MD436" s="11"/>
      <c r="ME436" s="11"/>
      <c r="MF436" s="11"/>
      <c r="MG436" s="11"/>
      <c r="MH436" s="11"/>
      <c r="MI436" s="11"/>
      <c r="MJ436" s="11"/>
      <c r="MK436" s="11"/>
      <c r="ML436" s="11"/>
      <c r="MM436" s="11"/>
      <c r="MN436" s="11"/>
      <c r="MO436" s="11"/>
      <c r="MP436" s="11"/>
      <c r="MQ436" s="11"/>
      <c r="MR436" s="11"/>
      <c r="MS436" s="11"/>
      <c r="MT436" s="11"/>
      <c r="MU436" s="11"/>
      <c r="MV436" s="11"/>
      <c r="MW436" s="11"/>
      <c r="MX436" s="11"/>
      <c r="MY436" s="11"/>
      <c r="MZ436" s="11"/>
      <c r="NA436" s="11"/>
      <c r="NB436" s="11"/>
      <c r="NC436" s="11"/>
      <c r="ND436" s="11"/>
      <c r="NE436" s="11"/>
      <c r="NF436" s="11"/>
      <c r="NG436" s="11"/>
      <c r="NH436" s="11"/>
      <c r="NI436" s="11"/>
      <c r="NJ436" s="11"/>
      <c r="NK436" s="11"/>
      <c r="NL436" s="11"/>
      <c r="NM436" s="11"/>
      <c r="NN436" s="11"/>
      <c r="NO436" s="11"/>
      <c r="NP436" s="11"/>
      <c r="NQ436" s="11"/>
      <c r="NR436" s="11"/>
      <c r="NS436" s="11"/>
      <c r="NT436" s="11"/>
      <c r="NU436" s="11"/>
      <c r="NV436" s="11"/>
      <c r="NW436" s="11"/>
    </row>
    <row r="437" spans="48:387" x14ac:dyDescent="0.25">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c r="DA437" s="11"/>
      <c r="DB437" s="11"/>
      <c r="DC437" s="11"/>
      <c r="DD437" s="11"/>
      <c r="DE437" s="11"/>
      <c r="DF437" s="11"/>
      <c r="DG437" s="11"/>
      <c r="DH437" s="11"/>
      <c r="DI437" s="11"/>
      <c r="DJ437" s="11"/>
      <c r="DK437" s="11"/>
      <c r="DL437" s="11"/>
      <c r="DM437" s="11"/>
      <c r="DN437" s="11"/>
      <c r="DO437" s="11"/>
      <c r="DP437" s="11"/>
      <c r="DQ437" s="11"/>
      <c r="DR437" s="11"/>
      <c r="DS437" s="11"/>
      <c r="DT437" s="11"/>
      <c r="DU437" s="11"/>
      <c r="DV437" s="11"/>
      <c r="DW437" s="11"/>
      <c r="DX437" s="11"/>
      <c r="DY437" s="11"/>
      <c r="DZ437" s="11"/>
      <c r="EA437" s="11"/>
      <c r="EB437" s="11"/>
      <c r="EC437" s="11"/>
      <c r="ED437" s="11"/>
      <c r="EE437" s="11"/>
      <c r="EF437" s="11"/>
      <c r="EG437" s="11"/>
      <c r="EH437" s="11"/>
      <c r="EI437" s="11"/>
      <c r="EJ437" s="11"/>
      <c r="EK437" s="11"/>
      <c r="EL437" s="11"/>
      <c r="EM437" s="11"/>
      <c r="EN437" s="11"/>
      <c r="EO437" s="11"/>
      <c r="EP437" s="11"/>
      <c r="EQ437" s="11"/>
      <c r="ER437" s="11"/>
      <c r="ES437" s="11"/>
      <c r="ET437" s="11"/>
      <c r="EU437" s="11"/>
      <c r="EV437" s="11"/>
      <c r="EW437" s="11"/>
      <c r="EX437" s="11"/>
      <c r="EY437" s="11"/>
      <c r="EZ437" s="11"/>
      <c r="FA437" s="11"/>
      <c r="FB437" s="11"/>
      <c r="FC437" s="11"/>
      <c r="FD437" s="11"/>
      <c r="FE437" s="11"/>
      <c r="FF437" s="11"/>
      <c r="FG437" s="11"/>
      <c r="FH437" s="11"/>
      <c r="FI437" s="11"/>
      <c r="FJ437" s="11"/>
      <c r="FK437" s="11"/>
      <c r="FL437" s="11"/>
      <c r="FM437" s="11"/>
      <c r="FN437" s="11"/>
      <c r="FO437" s="11"/>
      <c r="FP437" s="11"/>
      <c r="FQ437" s="11"/>
      <c r="FR437" s="11"/>
      <c r="FS437" s="11"/>
      <c r="FT437" s="11"/>
      <c r="FU437" s="11"/>
      <c r="FV437" s="11"/>
      <c r="FW437" s="11"/>
      <c r="FX437" s="11"/>
      <c r="FY437" s="11"/>
      <c r="FZ437" s="11"/>
      <c r="GA437" s="11"/>
      <c r="GB437" s="11"/>
      <c r="GC437" s="11"/>
      <c r="GD437" s="11"/>
      <c r="GE437" s="11"/>
      <c r="GF437" s="11"/>
      <c r="GG437" s="11"/>
      <c r="GH437" s="11"/>
      <c r="GI437" s="11"/>
      <c r="GJ437" s="11"/>
      <c r="GK437" s="11"/>
      <c r="GL437" s="11"/>
      <c r="GM437" s="11"/>
      <c r="GN437" s="11"/>
      <c r="GO437" s="11"/>
      <c r="GP437" s="11"/>
      <c r="GQ437" s="11"/>
      <c r="GR437" s="11"/>
      <c r="GS437" s="11"/>
      <c r="GT437" s="11"/>
      <c r="GU437" s="11"/>
      <c r="GV437" s="11"/>
      <c r="GW437" s="11"/>
      <c r="GX437" s="11"/>
      <c r="GY437" s="11"/>
      <c r="GZ437" s="11"/>
      <c r="HA437" s="11"/>
      <c r="HB437" s="11"/>
      <c r="HC437" s="11"/>
      <c r="HD437" s="11"/>
      <c r="HE437" s="11"/>
      <c r="HF437" s="11"/>
      <c r="HG437" s="11"/>
      <c r="HH437" s="11"/>
      <c r="HI437" s="11"/>
      <c r="HJ437" s="11"/>
      <c r="HK437" s="11"/>
      <c r="HL437" s="11"/>
      <c r="HM437" s="11"/>
      <c r="HN437" s="11"/>
      <c r="HO437" s="11"/>
      <c r="HP437" s="11"/>
      <c r="HQ437" s="11"/>
      <c r="HR437" s="11"/>
      <c r="HS437" s="11"/>
      <c r="HT437" s="11"/>
      <c r="HU437" s="11"/>
      <c r="HV437" s="11"/>
      <c r="HW437" s="11"/>
      <c r="HX437" s="11"/>
      <c r="HY437" s="11"/>
      <c r="HZ437" s="11"/>
      <c r="IA437" s="11"/>
      <c r="IB437" s="11"/>
      <c r="IC437" s="11"/>
      <c r="ID437" s="11"/>
      <c r="IE437" s="11"/>
      <c r="IF437" s="11"/>
      <c r="IG437" s="11"/>
      <c r="IH437" s="11"/>
      <c r="II437" s="11"/>
      <c r="IJ437" s="11"/>
      <c r="IK437" s="11"/>
      <c r="IL437" s="11"/>
      <c r="IM437" s="11"/>
      <c r="IN437" s="11"/>
      <c r="IO437" s="11"/>
      <c r="IP437" s="11"/>
      <c r="IQ437" s="11"/>
      <c r="IR437" s="11"/>
      <c r="IS437" s="11"/>
      <c r="IT437" s="11"/>
      <c r="IU437" s="11"/>
      <c r="IV437" s="11"/>
      <c r="IW437" s="11"/>
      <c r="IX437" s="11"/>
      <c r="IY437" s="11"/>
      <c r="IZ437" s="11"/>
      <c r="JA437" s="11"/>
      <c r="JB437" s="11"/>
      <c r="JC437" s="11"/>
      <c r="JD437" s="11"/>
      <c r="JE437" s="11"/>
      <c r="JF437" s="11"/>
      <c r="JG437" s="11"/>
      <c r="JH437" s="11"/>
      <c r="JI437" s="11"/>
      <c r="JJ437" s="11"/>
      <c r="JK437" s="11"/>
      <c r="JL437" s="11"/>
      <c r="JM437" s="11"/>
      <c r="JN437" s="11"/>
      <c r="JO437" s="11"/>
      <c r="JP437" s="11"/>
      <c r="JQ437" s="11"/>
      <c r="JR437" s="11"/>
      <c r="JS437" s="11"/>
      <c r="JT437" s="11"/>
      <c r="JU437" s="11"/>
      <c r="JV437" s="11"/>
      <c r="JW437" s="11"/>
      <c r="JX437" s="11"/>
      <c r="JY437" s="11"/>
      <c r="JZ437" s="11"/>
      <c r="KA437" s="11"/>
      <c r="KB437" s="11"/>
      <c r="KC437" s="11"/>
      <c r="KD437" s="11"/>
      <c r="KE437" s="11"/>
      <c r="KF437" s="11"/>
      <c r="KG437" s="11"/>
      <c r="KH437" s="11"/>
      <c r="KI437" s="11"/>
      <c r="KJ437" s="11"/>
      <c r="KK437" s="11"/>
      <c r="KL437" s="11"/>
      <c r="KM437" s="11"/>
      <c r="KN437" s="11"/>
      <c r="KO437" s="11"/>
      <c r="KP437" s="11"/>
      <c r="KQ437" s="11"/>
      <c r="KR437" s="11"/>
      <c r="KS437" s="11"/>
      <c r="KT437" s="11"/>
      <c r="KU437" s="11"/>
      <c r="KV437" s="11"/>
      <c r="KW437" s="11"/>
      <c r="KX437" s="11"/>
      <c r="KY437" s="11"/>
      <c r="KZ437" s="11"/>
      <c r="LA437" s="11"/>
      <c r="LB437" s="11"/>
      <c r="LC437" s="11"/>
      <c r="LD437" s="11"/>
      <c r="LE437" s="11"/>
      <c r="LF437" s="11"/>
      <c r="LG437" s="11"/>
      <c r="LH437" s="11"/>
      <c r="LI437" s="11"/>
      <c r="LJ437" s="11"/>
      <c r="LK437" s="11"/>
      <c r="LL437" s="11"/>
      <c r="LM437" s="11"/>
      <c r="LN437" s="11"/>
      <c r="LO437" s="11"/>
      <c r="LP437" s="11"/>
      <c r="LQ437" s="11"/>
      <c r="LR437" s="11"/>
      <c r="LS437" s="11"/>
      <c r="LT437" s="11"/>
      <c r="LU437" s="11"/>
      <c r="LV437" s="11"/>
      <c r="LW437" s="11"/>
      <c r="LX437" s="11"/>
      <c r="LY437" s="11"/>
      <c r="LZ437" s="11"/>
      <c r="MA437" s="11"/>
      <c r="MB437" s="11"/>
      <c r="MC437" s="11"/>
      <c r="MD437" s="11"/>
      <c r="ME437" s="11"/>
      <c r="MF437" s="11"/>
      <c r="MG437" s="11"/>
      <c r="MH437" s="11"/>
      <c r="MI437" s="11"/>
      <c r="MJ437" s="11"/>
      <c r="MK437" s="11"/>
      <c r="ML437" s="11"/>
      <c r="MM437" s="11"/>
      <c r="MN437" s="11"/>
      <c r="MO437" s="11"/>
      <c r="MP437" s="11"/>
      <c r="MQ437" s="11"/>
      <c r="MR437" s="11"/>
      <c r="MS437" s="11"/>
      <c r="MT437" s="11"/>
      <c r="MU437" s="11"/>
      <c r="MV437" s="11"/>
      <c r="MW437" s="11"/>
      <c r="MX437" s="11"/>
      <c r="MY437" s="11"/>
      <c r="MZ437" s="11"/>
      <c r="NA437" s="11"/>
      <c r="NB437" s="11"/>
      <c r="NC437" s="11"/>
      <c r="ND437" s="11"/>
      <c r="NE437" s="11"/>
      <c r="NF437" s="11"/>
      <c r="NG437" s="11"/>
      <c r="NH437" s="11"/>
      <c r="NI437" s="11"/>
      <c r="NJ437" s="11"/>
      <c r="NK437" s="11"/>
      <c r="NL437" s="11"/>
      <c r="NM437" s="11"/>
      <c r="NN437" s="11"/>
      <c r="NO437" s="11"/>
      <c r="NP437" s="11"/>
      <c r="NQ437" s="11"/>
      <c r="NR437" s="11"/>
      <c r="NS437" s="11"/>
      <c r="NT437" s="11"/>
      <c r="NU437" s="11"/>
      <c r="NV437" s="11"/>
      <c r="NW437" s="11"/>
    </row>
    <row r="438" spans="48:387" x14ac:dyDescent="0.25">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c r="DA438" s="11"/>
      <c r="DB438" s="11"/>
      <c r="DC438" s="11"/>
      <c r="DD438" s="11"/>
      <c r="DE438" s="11"/>
      <c r="DF438" s="11"/>
      <c r="DG438" s="11"/>
      <c r="DH438" s="11"/>
      <c r="DI438" s="11"/>
      <c r="DJ438" s="11"/>
      <c r="DK438" s="11"/>
      <c r="DL438" s="11"/>
      <c r="DM438" s="11"/>
      <c r="DN438" s="11"/>
      <c r="DO438" s="11"/>
      <c r="DP438" s="11"/>
      <c r="DQ438" s="11"/>
      <c r="DR438" s="11"/>
      <c r="DS438" s="11"/>
      <c r="DT438" s="11"/>
      <c r="DU438" s="11"/>
      <c r="DV438" s="11"/>
      <c r="DW438" s="11"/>
      <c r="DX438" s="11"/>
      <c r="DY438" s="11"/>
      <c r="DZ438" s="11"/>
      <c r="EA438" s="11"/>
      <c r="EB438" s="11"/>
      <c r="EC438" s="11"/>
      <c r="ED438" s="11"/>
      <c r="EE438" s="11"/>
      <c r="EF438" s="11"/>
      <c r="EG438" s="11"/>
      <c r="EH438" s="11"/>
      <c r="EI438" s="11"/>
      <c r="EJ438" s="11"/>
      <c r="EK438" s="11"/>
      <c r="EL438" s="11"/>
      <c r="EM438" s="11"/>
      <c r="EN438" s="11"/>
      <c r="EO438" s="11"/>
      <c r="EP438" s="11"/>
      <c r="EQ438" s="11"/>
      <c r="ER438" s="11"/>
      <c r="ES438" s="11"/>
      <c r="ET438" s="11"/>
      <c r="EU438" s="11"/>
      <c r="EV438" s="11"/>
      <c r="EW438" s="11"/>
      <c r="EX438" s="11"/>
      <c r="EY438" s="11"/>
      <c r="EZ438" s="11"/>
      <c r="FA438" s="11"/>
      <c r="FB438" s="11"/>
      <c r="FC438" s="11"/>
      <c r="FD438" s="11"/>
      <c r="FE438" s="11"/>
      <c r="FF438" s="11"/>
      <c r="FG438" s="11"/>
      <c r="FH438" s="11"/>
      <c r="FI438" s="11"/>
      <c r="FJ438" s="11"/>
      <c r="FK438" s="11"/>
      <c r="FL438" s="11"/>
      <c r="FM438" s="11"/>
      <c r="FN438" s="11"/>
      <c r="FO438" s="11"/>
      <c r="FP438" s="11"/>
      <c r="FQ438" s="11"/>
      <c r="FR438" s="11"/>
      <c r="FS438" s="11"/>
      <c r="FT438" s="11"/>
      <c r="FU438" s="11"/>
      <c r="FV438" s="11"/>
      <c r="FW438" s="11"/>
      <c r="FX438" s="11"/>
      <c r="FY438" s="11"/>
      <c r="FZ438" s="11"/>
      <c r="GA438" s="11"/>
      <c r="GB438" s="11"/>
      <c r="GC438" s="11"/>
      <c r="GD438" s="11"/>
      <c r="GE438" s="11"/>
      <c r="GF438" s="11"/>
      <c r="GG438" s="11"/>
      <c r="GH438" s="11"/>
      <c r="GI438" s="11"/>
      <c r="GJ438" s="11"/>
      <c r="GK438" s="11"/>
      <c r="GL438" s="11"/>
      <c r="GM438" s="11"/>
      <c r="GN438" s="11"/>
      <c r="GO438" s="11"/>
      <c r="GP438" s="11"/>
      <c r="GQ438" s="11"/>
      <c r="GR438" s="11"/>
      <c r="GS438" s="11"/>
      <c r="GT438" s="11"/>
      <c r="GU438" s="11"/>
      <c r="GV438" s="11"/>
      <c r="GW438" s="11"/>
      <c r="GX438" s="11"/>
      <c r="GY438" s="11"/>
      <c r="GZ438" s="11"/>
      <c r="HA438" s="11"/>
      <c r="HB438" s="11"/>
      <c r="HC438" s="11"/>
      <c r="HD438" s="11"/>
      <c r="HE438" s="11"/>
      <c r="HF438" s="11"/>
      <c r="HG438" s="11"/>
      <c r="HH438" s="11"/>
      <c r="HI438" s="11"/>
      <c r="HJ438" s="11"/>
      <c r="HK438" s="11"/>
      <c r="HL438" s="11"/>
      <c r="HM438" s="11"/>
      <c r="HN438" s="11"/>
      <c r="HO438" s="11"/>
      <c r="HP438" s="11"/>
      <c r="HQ438" s="11"/>
      <c r="HR438" s="11"/>
      <c r="HS438" s="11"/>
      <c r="HT438" s="11"/>
      <c r="HU438" s="11"/>
      <c r="HV438" s="11"/>
      <c r="HW438" s="11"/>
      <c r="HX438" s="11"/>
      <c r="HY438" s="11"/>
      <c r="HZ438" s="11"/>
      <c r="IA438" s="11"/>
      <c r="IB438" s="11"/>
      <c r="IC438" s="11"/>
      <c r="ID438" s="11"/>
      <c r="IE438" s="11"/>
      <c r="IF438" s="11"/>
      <c r="IG438" s="11"/>
      <c r="IH438" s="11"/>
      <c r="II438" s="11"/>
      <c r="IJ438" s="11"/>
      <c r="IK438" s="11"/>
      <c r="IL438" s="11"/>
      <c r="IM438" s="11"/>
      <c r="IN438" s="11"/>
      <c r="IO438" s="11"/>
      <c r="IP438" s="11"/>
      <c r="IQ438" s="11"/>
      <c r="IR438" s="11"/>
      <c r="IS438" s="11"/>
      <c r="IT438" s="11"/>
      <c r="IU438" s="11"/>
      <c r="IV438" s="11"/>
      <c r="IW438" s="11"/>
      <c r="IX438" s="11"/>
      <c r="IY438" s="11"/>
      <c r="IZ438" s="11"/>
      <c r="JA438" s="11"/>
      <c r="JB438" s="11"/>
      <c r="JC438" s="11"/>
      <c r="JD438" s="11"/>
      <c r="JE438" s="11"/>
      <c r="JF438" s="11"/>
      <c r="JG438" s="11"/>
      <c r="JH438" s="11"/>
      <c r="JI438" s="11"/>
      <c r="JJ438" s="11"/>
      <c r="JK438" s="11"/>
      <c r="JL438" s="11"/>
      <c r="JM438" s="11"/>
      <c r="JN438" s="11"/>
      <c r="JO438" s="11"/>
      <c r="JP438" s="11"/>
      <c r="JQ438" s="11"/>
      <c r="JR438" s="11"/>
      <c r="JS438" s="11"/>
      <c r="JT438" s="11"/>
      <c r="JU438" s="11"/>
      <c r="JV438" s="11"/>
      <c r="JW438" s="11"/>
      <c r="JX438" s="11"/>
      <c r="JY438" s="11"/>
      <c r="JZ438" s="11"/>
      <c r="KA438" s="11"/>
      <c r="KB438" s="11"/>
      <c r="KC438" s="11"/>
      <c r="KD438" s="11"/>
      <c r="KE438" s="11"/>
      <c r="KF438" s="11"/>
      <c r="KG438" s="11"/>
      <c r="KH438" s="11"/>
      <c r="KI438" s="11"/>
      <c r="KJ438" s="11"/>
      <c r="KK438" s="11"/>
      <c r="KL438" s="11"/>
      <c r="KM438" s="11"/>
      <c r="KN438" s="11"/>
      <c r="KO438" s="11"/>
      <c r="KP438" s="11"/>
      <c r="KQ438" s="11"/>
      <c r="KR438" s="11"/>
      <c r="KS438" s="11"/>
      <c r="KT438" s="11"/>
      <c r="KU438" s="11"/>
      <c r="KV438" s="11"/>
      <c r="KW438" s="11"/>
      <c r="KX438" s="11"/>
      <c r="KY438" s="11"/>
      <c r="KZ438" s="11"/>
      <c r="LA438" s="11"/>
      <c r="LB438" s="11"/>
      <c r="LC438" s="11"/>
      <c r="LD438" s="11"/>
      <c r="LE438" s="11"/>
      <c r="LF438" s="11"/>
      <c r="LG438" s="11"/>
      <c r="LH438" s="11"/>
      <c r="LI438" s="11"/>
      <c r="LJ438" s="11"/>
      <c r="LK438" s="11"/>
      <c r="LL438" s="11"/>
      <c r="LM438" s="11"/>
      <c r="LN438" s="11"/>
      <c r="LO438" s="11"/>
      <c r="LP438" s="11"/>
      <c r="LQ438" s="11"/>
      <c r="LR438" s="11"/>
      <c r="LS438" s="11"/>
      <c r="LT438" s="11"/>
      <c r="LU438" s="11"/>
      <c r="LV438" s="11"/>
      <c r="LW438" s="11"/>
      <c r="LX438" s="11"/>
      <c r="LY438" s="11"/>
      <c r="LZ438" s="11"/>
      <c r="MA438" s="11"/>
      <c r="MB438" s="11"/>
      <c r="MC438" s="11"/>
      <c r="MD438" s="11"/>
      <c r="ME438" s="11"/>
      <c r="MF438" s="11"/>
      <c r="MG438" s="11"/>
      <c r="MH438" s="11"/>
      <c r="MI438" s="11"/>
      <c r="MJ438" s="11"/>
      <c r="MK438" s="11"/>
      <c r="ML438" s="11"/>
      <c r="MM438" s="11"/>
      <c r="MN438" s="11"/>
      <c r="MO438" s="11"/>
      <c r="MP438" s="11"/>
      <c r="MQ438" s="11"/>
      <c r="MR438" s="11"/>
      <c r="MS438" s="11"/>
      <c r="MT438" s="11"/>
      <c r="MU438" s="11"/>
      <c r="MV438" s="11"/>
      <c r="MW438" s="11"/>
      <c r="MX438" s="11"/>
      <c r="MY438" s="11"/>
      <c r="MZ438" s="11"/>
      <c r="NA438" s="11"/>
      <c r="NB438" s="11"/>
      <c r="NC438" s="11"/>
      <c r="ND438" s="11"/>
      <c r="NE438" s="11"/>
      <c r="NF438" s="11"/>
      <c r="NG438" s="11"/>
      <c r="NH438" s="11"/>
      <c r="NI438" s="11"/>
      <c r="NJ438" s="11"/>
      <c r="NK438" s="11"/>
      <c r="NL438" s="11"/>
      <c r="NM438" s="11"/>
      <c r="NN438" s="11"/>
      <c r="NO438" s="11"/>
      <c r="NP438" s="11"/>
      <c r="NQ438" s="11"/>
      <c r="NR438" s="11"/>
      <c r="NS438" s="11"/>
      <c r="NT438" s="11"/>
      <c r="NU438" s="11"/>
      <c r="NV438" s="11"/>
      <c r="NW438" s="11"/>
    </row>
    <row r="439" spans="48:387" x14ac:dyDescent="0.25">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c r="DA439" s="11"/>
      <c r="DB439" s="11"/>
      <c r="DC439" s="11"/>
      <c r="DD439" s="11"/>
      <c r="DE439" s="11"/>
      <c r="DF439" s="11"/>
      <c r="DG439" s="11"/>
      <c r="DH439" s="11"/>
      <c r="DI439" s="11"/>
      <c r="DJ439" s="11"/>
      <c r="DK439" s="11"/>
      <c r="DL439" s="11"/>
      <c r="DM439" s="11"/>
      <c r="DN439" s="11"/>
      <c r="DO439" s="11"/>
      <c r="DP439" s="11"/>
      <c r="DQ439" s="11"/>
      <c r="DR439" s="11"/>
      <c r="DS439" s="11"/>
      <c r="DT439" s="11"/>
      <c r="DU439" s="11"/>
      <c r="DV439" s="11"/>
      <c r="DW439" s="11"/>
      <c r="DX439" s="11"/>
      <c r="DY439" s="11"/>
      <c r="DZ439" s="11"/>
      <c r="EA439" s="11"/>
      <c r="EB439" s="11"/>
      <c r="EC439" s="11"/>
      <c r="ED439" s="11"/>
      <c r="EE439" s="11"/>
      <c r="EF439" s="11"/>
      <c r="EG439" s="11"/>
      <c r="EH439" s="11"/>
      <c r="EI439" s="11"/>
      <c r="EJ439" s="11"/>
      <c r="EK439" s="11"/>
      <c r="EL439" s="11"/>
      <c r="EM439" s="11"/>
      <c r="EN439" s="11"/>
      <c r="EO439" s="11"/>
      <c r="EP439" s="11"/>
      <c r="EQ439" s="11"/>
      <c r="ER439" s="11"/>
      <c r="ES439" s="11"/>
      <c r="ET439" s="11"/>
      <c r="EU439" s="11"/>
      <c r="EV439" s="11"/>
      <c r="EW439" s="11"/>
      <c r="EX439" s="11"/>
      <c r="EY439" s="11"/>
      <c r="EZ439" s="11"/>
      <c r="FA439" s="11"/>
      <c r="FB439" s="11"/>
      <c r="FC439" s="11"/>
      <c r="FD439" s="11"/>
      <c r="FE439" s="11"/>
      <c r="FF439" s="11"/>
      <c r="FG439" s="11"/>
      <c r="FH439" s="11"/>
      <c r="FI439" s="11"/>
      <c r="FJ439" s="11"/>
      <c r="FK439" s="11"/>
      <c r="FL439" s="11"/>
      <c r="FM439" s="11"/>
      <c r="FN439" s="11"/>
      <c r="FO439" s="11"/>
      <c r="FP439" s="11"/>
      <c r="FQ439" s="11"/>
      <c r="FR439" s="11"/>
      <c r="FS439" s="11"/>
      <c r="FT439" s="11"/>
      <c r="FU439" s="11"/>
      <c r="FV439" s="11"/>
      <c r="FW439" s="11"/>
      <c r="FX439" s="11"/>
      <c r="FY439" s="11"/>
      <c r="FZ439" s="11"/>
      <c r="GA439" s="11"/>
      <c r="GB439" s="11"/>
      <c r="GC439" s="11"/>
      <c r="GD439" s="11"/>
      <c r="GE439" s="11"/>
      <c r="GF439" s="11"/>
      <c r="GG439" s="11"/>
      <c r="GH439" s="11"/>
      <c r="GI439" s="11"/>
      <c r="GJ439" s="11"/>
      <c r="GK439" s="11"/>
      <c r="GL439" s="11"/>
      <c r="GM439" s="11"/>
      <c r="GN439" s="11"/>
      <c r="GO439" s="11"/>
      <c r="GP439" s="11"/>
      <c r="GQ439" s="11"/>
      <c r="GR439" s="11"/>
      <c r="GS439" s="11"/>
      <c r="GT439" s="11"/>
      <c r="GU439" s="11"/>
      <c r="GV439" s="11"/>
      <c r="GW439" s="11"/>
      <c r="GX439" s="11"/>
      <c r="GY439" s="11"/>
      <c r="GZ439" s="11"/>
      <c r="HA439" s="11"/>
      <c r="HB439" s="11"/>
      <c r="HC439" s="11"/>
      <c r="HD439" s="11"/>
      <c r="HE439" s="11"/>
      <c r="HF439" s="11"/>
      <c r="HG439" s="11"/>
      <c r="HH439" s="11"/>
      <c r="HI439" s="11"/>
      <c r="HJ439" s="11"/>
      <c r="HK439" s="11"/>
      <c r="HL439" s="11"/>
      <c r="HM439" s="11"/>
      <c r="HN439" s="11"/>
      <c r="HO439" s="11"/>
      <c r="HP439" s="11"/>
      <c r="HQ439" s="11"/>
      <c r="HR439" s="11"/>
      <c r="HS439" s="11"/>
      <c r="HT439" s="11"/>
      <c r="HU439" s="11"/>
      <c r="HV439" s="11"/>
      <c r="HW439" s="11"/>
      <c r="HX439" s="11"/>
      <c r="HY439" s="11"/>
      <c r="HZ439" s="11"/>
      <c r="IA439" s="11"/>
      <c r="IB439" s="11"/>
      <c r="IC439" s="11"/>
      <c r="ID439" s="11"/>
      <c r="IE439" s="11"/>
      <c r="IF439" s="11"/>
      <c r="IG439" s="11"/>
      <c r="IH439" s="11"/>
      <c r="II439" s="11"/>
      <c r="IJ439" s="11"/>
      <c r="IK439" s="11"/>
      <c r="IL439" s="11"/>
      <c r="IM439" s="11"/>
      <c r="IN439" s="11"/>
      <c r="IO439" s="11"/>
      <c r="IP439" s="11"/>
      <c r="IQ439" s="11"/>
      <c r="IR439" s="11"/>
      <c r="IS439" s="11"/>
      <c r="IT439" s="11"/>
      <c r="IU439" s="11"/>
      <c r="IV439" s="11"/>
      <c r="IW439" s="11"/>
      <c r="IX439" s="11"/>
      <c r="IY439" s="11"/>
      <c r="IZ439" s="11"/>
      <c r="JA439" s="11"/>
      <c r="JB439" s="11"/>
      <c r="JC439" s="11"/>
      <c r="JD439" s="11"/>
      <c r="JE439" s="11"/>
      <c r="JF439" s="11"/>
      <c r="JG439" s="11"/>
      <c r="JH439" s="11"/>
      <c r="JI439" s="11"/>
      <c r="JJ439" s="11"/>
      <c r="JK439" s="11"/>
      <c r="JL439" s="11"/>
      <c r="JM439" s="11"/>
      <c r="JN439" s="11"/>
      <c r="JO439" s="11"/>
      <c r="JP439" s="11"/>
      <c r="JQ439" s="11"/>
      <c r="JR439" s="11"/>
      <c r="JS439" s="11"/>
      <c r="JT439" s="11"/>
      <c r="JU439" s="11"/>
      <c r="JV439" s="11"/>
      <c r="JW439" s="11"/>
      <c r="JX439" s="11"/>
      <c r="JY439" s="11"/>
      <c r="JZ439" s="11"/>
      <c r="KA439" s="11"/>
      <c r="KB439" s="11"/>
      <c r="KC439" s="11"/>
      <c r="KD439" s="11"/>
      <c r="KE439" s="11"/>
      <c r="KF439" s="11"/>
      <c r="KG439" s="11"/>
      <c r="KH439" s="11"/>
      <c r="KI439" s="11"/>
      <c r="KJ439" s="11"/>
      <c r="KK439" s="11"/>
      <c r="KL439" s="11"/>
      <c r="KM439" s="11"/>
      <c r="KN439" s="11"/>
      <c r="KO439" s="11"/>
      <c r="KP439" s="11"/>
      <c r="KQ439" s="11"/>
      <c r="KR439" s="11"/>
      <c r="KS439" s="11"/>
      <c r="KT439" s="11"/>
      <c r="KU439" s="11"/>
      <c r="KV439" s="11"/>
      <c r="KW439" s="11"/>
      <c r="KX439" s="11"/>
      <c r="KY439" s="11"/>
      <c r="KZ439" s="11"/>
      <c r="LA439" s="11"/>
      <c r="LB439" s="11"/>
      <c r="LC439" s="11"/>
      <c r="LD439" s="11"/>
      <c r="LE439" s="11"/>
      <c r="LF439" s="11"/>
      <c r="LG439" s="11"/>
      <c r="LH439" s="11"/>
      <c r="LI439" s="11"/>
      <c r="LJ439" s="11"/>
      <c r="LK439" s="11"/>
      <c r="LL439" s="11"/>
      <c r="LM439" s="11"/>
      <c r="LN439" s="11"/>
      <c r="LO439" s="11"/>
      <c r="LP439" s="11"/>
      <c r="LQ439" s="11"/>
      <c r="LR439" s="11"/>
      <c r="LS439" s="11"/>
      <c r="LT439" s="11"/>
      <c r="LU439" s="11"/>
      <c r="LV439" s="11"/>
      <c r="LW439" s="11"/>
      <c r="LX439" s="11"/>
      <c r="LY439" s="11"/>
      <c r="LZ439" s="11"/>
      <c r="MA439" s="11"/>
      <c r="MB439" s="11"/>
      <c r="MC439" s="11"/>
      <c r="MD439" s="11"/>
      <c r="ME439" s="11"/>
      <c r="MF439" s="11"/>
      <c r="MG439" s="11"/>
      <c r="MH439" s="11"/>
      <c r="MI439" s="11"/>
      <c r="MJ439" s="11"/>
      <c r="MK439" s="11"/>
      <c r="ML439" s="11"/>
      <c r="MM439" s="11"/>
      <c r="MN439" s="11"/>
      <c r="MO439" s="11"/>
      <c r="MP439" s="11"/>
      <c r="MQ439" s="11"/>
      <c r="MR439" s="11"/>
      <c r="MS439" s="11"/>
      <c r="MT439" s="11"/>
      <c r="MU439" s="11"/>
      <c r="MV439" s="11"/>
      <c r="MW439" s="11"/>
      <c r="MX439" s="11"/>
      <c r="MY439" s="11"/>
      <c r="MZ439" s="11"/>
      <c r="NA439" s="11"/>
      <c r="NB439" s="11"/>
      <c r="NC439" s="11"/>
      <c r="ND439" s="11"/>
      <c r="NE439" s="11"/>
      <c r="NF439" s="11"/>
      <c r="NG439" s="11"/>
      <c r="NH439" s="11"/>
      <c r="NI439" s="11"/>
      <c r="NJ439" s="11"/>
      <c r="NK439" s="11"/>
      <c r="NL439" s="11"/>
      <c r="NM439" s="11"/>
      <c r="NN439" s="11"/>
      <c r="NO439" s="11"/>
      <c r="NP439" s="11"/>
      <c r="NQ439" s="11"/>
      <c r="NR439" s="11"/>
      <c r="NS439" s="11"/>
      <c r="NT439" s="11"/>
      <c r="NU439" s="11"/>
      <c r="NV439" s="11"/>
      <c r="NW439" s="11"/>
    </row>
    <row r="440" spans="48:387" x14ac:dyDescent="0.25">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B440" s="11"/>
      <c r="DC440" s="11"/>
      <c r="DD440" s="11"/>
      <c r="DE440" s="11"/>
      <c r="DF440" s="11"/>
      <c r="DG440" s="11"/>
      <c r="DH440" s="11"/>
      <c r="DI440" s="11"/>
      <c r="DJ440" s="11"/>
      <c r="DK440" s="11"/>
      <c r="DL440" s="11"/>
      <c r="DM440" s="11"/>
      <c r="DN440" s="11"/>
      <c r="DO440" s="11"/>
      <c r="DP440" s="11"/>
      <c r="DQ440" s="11"/>
      <c r="DR440" s="11"/>
      <c r="DS440" s="11"/>
      <c r="DT440" s="11"/>
      <c r="DU440" s="11"/>
      <c r="DV440" s="11"/>
      <c r="DW440" s="11"/>
      <c r="DX440" s="11"/>
      <c r="DY440" s="11"/>
      <c r="DZ440" s="11"/>
      <c r="EA440" s="11"/>
      <c r="EB440" s="11"/>
      <c r="EC440" s="11"/>
      <c r="ED440" s="11"/>
      <c r="EE440" s="11"/>
      <c r="EF440" s="11"/>
      <c r="EG440" s="11"/>
      <c r="EH440" s="11"/>
      <c r="EI440" s="11"/>
      <c r="EJ440" s="11"/>
      <c r="EK440" s="11"/>
      <c r="EL440" s="11"/>
      <c r="EM440" s="11"/>
      <c r="EN440" s="11"/>
      <c r="EO440" s="11"/>
      <c r="EP440" s="11"/>
      <c r="EQ440" s="11"/>
      <c r="ER440" s="11"/>
      <c r="ES440" s="11"/>
      <c r="ET440" s="11"/>
      <c r="EU440" s="11"/>
      <c r="EV440" s="11"/>
      <c r="EW440" s="11"/>
      <c r="EX440" s="11"/>
      <c r="EY440" s="11"/>
      <c r="EZ440" s="11"/>
      <c r="FA440" s="11"/>
      <c r="FB440" s="11"/>
      <c r="FC440" s="11"/>
      <c r="FD440" s="11"/>
      <c r="FE440" s="11"/>
      <c r="FF440" s="11"/>
      <c r="FG440" s="11"/>
      <c r="FH440" s="11"/>
      <c r="FI440" s="11"/>
      <c r="FJ440" s="11"/>
      <c r="FK440" s="11"/>
      <c r="FL440" s="11"/>
      <c r="FM440" s="11"/>
      <c r="FN440" s="11"/>
      <c r="FO440" s="11"/>
      <c r="FP440" s="11"/>
      <c r="FQ440" s="11"/>
      <c r="FR440" s="11"/>
      <c r="FS440" s="11"/>
      <c r="FT440" s="11"/>
      <c r="FU440" s="11"/>
      <c r="FV440" s="11"/>
      <c r="FW440" s="11"/>
      <c r="FX440" s="11"/>
      <c r="FY440" s="11"/>
      <c r="FZ440" s="11"/>
      <c r="GA440" s="11"/>
      <c r="GB440" s="11"/>
      <c r="GC440" s="11"/>
      <c r="GD440" s="11"/>
      <c r="GE440" s="11"/>
      <c r="GF440" s="11"/>
      <c r="GG440" s="11"/>
      <c r="GH440" s="11"/>
      <c r="GI440" s="11"/>
      <c r="GJ440" s="11"/>
      <c r="GK440" s="11"/>
      <c r="GL440" s="11"/>
      <c r="GM440" s="11"/>
      <c r="GN440" s="11"/>
      <c r="GO440" s="11"/>
      <c r="GP440" s="11"/>
      <c r="GQ440" s="11"/>
      <c r="GR440" s="11"/>
      <c r="GS440" s="11"/>
      <c r="GT440" s="11"/>
      <c r="GU440" s="11"/>
      <c r="GV440" s="11"/>
      <c r="GW440" s="11"/>
      <c r="GX440" s="11"/>
      <c r="GY440" s="11"/>
      <c r="GZ440" s="11"/>
      <c r="HA440" s="11"/>
      <c r="HB440" s="11"/>
      <c r="HC440" s="11"/>
      <c r="HD440" s="11"/>
      <c r="HE440" s="11"/>
      <c r="HF440" s="11"/>
      <c r="HG440" s="11"/>
      <c r="HH440" s="11"/>
      <c r="HI440" s="11"/>
      <c r="HJ440" s="11"/>
      <c r="HK440" s="11"/>
      <c r="HL440" s="11"/>
      <c r="HM440" s="11"/>
      <c r="HN440" s="11"/>
      <c r="HO440" s="11"/>
      <c r="HP440" s="11"/>
      <c r="HQ440" s="11"/>
      <c r="HR440" s="11"/>
      <c r="HS440" s="11"/>
      <c r="HT440" s="11"/>
      <c r="HU440" s="11"/>
      <c r="HV440" s="11"/>
      <c r="HW440" s="11"/>
      <c r="HX440" s="11"/>
      <c r="HY440" s="11"/>
      <c r="HZ440" s="11"/>
      <c r="IA440" s="11"/>
      <c r="IB440" s="11"/>
      <c r="IC440" s="11"/>
      <c r="ID440" s="11"/>
      <c r="IE440" s="11"/>
      <c r="IF440" s="11"/>
      <c r="IG440" s="11"/>
      <c r="IH440" s="11"/>
      <c r="II440" s="11"/>
      <c r="IJ440" s="11"/>
      <c r="IK440" s="11"/>
      <c r="IL440" s="11"/>
      <c r="IM440" s="11"/>
      <c r="IN440" s="11"/>
      <c r="IO440" s="11"/>
      <c r="IP440" s="11"/>
      <c r="IQ440" s="11"/>
      <c r="IR440" s="11"/>
      <c r="IS440" s="11"/>
      <c r="IT440" s="11"/>
      <c r="IU440" s="11"/>
      <c r="IV440" s="11"/>
      <c r="IW440" s="11"/>
      <c r="IX440" s="11"/>
      <c r="IY440" s="11"/>
      <c r="IZ440" s="11"/>
      <c r="JA440" s="11"/>
      <c r="JB440" s="11"/>
      <c r="JC440" s="11"/>
      <c r="JD440" s="11"/>
      <c r="JE440" s="11"/>
      <c r="JF440" s="11"/>
      <c r="JG440" s="11"/>
      <c r="JH440" s="11"/>
      <c r="JI440" s="11"/>
      <c r="JJ440" s="11"/>
      <c r="JK440" s="11"/>
      <c r="JL440" s="11"/>
      <c r="JM440" s="11"/>
      <c r="JN440" s="11"/>
      <c r="JO440" s="11"/>
      <c r="JP440" s="11"/>
      <c r="JQ440" s="11"/>
      <c r="JR440" s="11"/>
      <c r="JS440" s="11"/>
      <c r="JT440" s="11"/>
      <c r="JU440" s="11"/>
      <c r="JV440" s="11"/>
      <c r="JW440" s="11"/>
      <c r="JX440" s="11"/>
      <c r="JY440" s="11"/>
      <c r="JZ440" s="11"/>
      <c r="KA440" s="11"/>
      <c r="KB440" s="11"/>
      <c r="KC440" s="11"/>
      <c r="KD440" s="11"/>
      <c r="KE440" s="11"/>
      <c r="KF440" s="11"/>
      <c r="KG440" s="11"/>
      <c r="KH440" s="11"/>
      <c r="KI440" s="11"/>
      <c r="KJ440" s="11"/>
      <c r="KK440" s="11"/>
      <c r="KL440" s="11"/>
      <c r="KM440" s="11"/>
      <c r="KN440" s="11"/>
      <c r="KO440" s="11"/>
      <c r="KP440" s="11"/>
      <c r="KQ440" s="11"/>
      <c r="KR440" s="11"/>
      <c r="KS440" s="11"/>
      <c r="KT440" s="11"/>
      <c r="KU440" s="11"/>
      <c r="KV440" s="11"/>
      <c r="KW440" s="11"/>
      <c r="KX440" s="11"/>
      <c r="KY440" s="11"/>
      <c r="KZ440" s="11"/>
      <c r="LA440" s="11"/>
      <c r="LB440" s="11"/>
      <c r="LC440" s="11"/>
      <c r="LD440" s="11"/>
      <c r="LE440" s="11"/>
      <c r="LF440" s="11"/>
      <c r="LG440" s="11"/>
      <c r="LH440" s="11"/>
      <c r="LI440" s="11"/>
      <c r="LJ440" s="11"/>
      <c r="LK440" s="11"/>
      <c r="LL440" s="11"/>
      <c r="LM440" s="11"/>
      <c r="LN440" s="11"/>
      <c r="LO440" s="11"/>
      <c r="LP440" s="11"/>
      <c r="LQ440" s="11"/>
      <c r="LR440" s="11"/>
      <c r="LS440" s="11"/>
      <c r="LT440" s="11"/>
      <c r="LU440" s="11"/>
      <c r="LV440" s="11"/>
      <c r="LW440" s="11"/>
      <c r="LX440" s="11"/>
      <c r="LY440" s="11"/>
      <c r="LZ440" s="11"/>
      <c r="MA440" s="11"/>
      <c r="MB440" s="11"/>
      <c r="MC440" s="11"/>
      <c r="MD440" s="11"/>
      <c r="ME440" s="11"/>
      <c r="MF440" s="11"/>
      <c r="MG440" s="11"/>
      <c r="MH440" s="11"/>
      <c r="MI440" s="11"/>
      <c r="MJ440" s="11"/>
      <c r="MK440" s="11"/>
      <c r="ML440" s="11"/>
      <c r="MM440" s="11"/>
      <c r="MN440" s="11"/>
      <c r="MO440" s="11"/>
      <c r="MP440" s="11"/>
      <c r="MQ440" s="11"/>
      <c r="MR440" s="11"/>
      <c r="MS440" s="11"/>
      <c r="MT440" s="11"/>
      <c r="MU440" s="11"/>
      <c r="MV440" s="11"/>
      <c r="MW440" s="11"/>
      <c r="MX440" s="11"/>
      <c r="MY440" s="11"/>
      <c r="MZ440" s="11"/>
      <c r="NA440" s="11"/>
      <c r="NB440" s="11"/>
      <c r="NC440" s="11"/>
      <c r="ND440" s="11"/>
      <c r="NE440" s="11"/>
      <c r="NF440" s="11"/>
      <c r="NG440" s="11"/>
      <c r="NH440" s="11"/>
      <c r="NI440" s="11"/>
      <c r="NJ440" s="11"/>
      <c r="NK440" s="11"/>
      <c r="NL440" s="11"/>
      <c r="NM440" s="11"/>
      <c r="NN440" s="11"/>
      <c r="NO440" s="11"/>
      <c r="NP440" s="11"/>
      <c r="NQ440" s="11"/>
      <c r="NR440" s="11"/>
      <c r="NS440" s="11"/>
      <c r="NT440" s="11"/>
      <c r="NU440" s="11"/>
      <c r="NV440" s="11"/>
      <c r="NW440" s="11"/>
    </row>
    <row r="441" spans="48:387" x14ac:dyDescent="0.25">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c r="DQ441" s="11"/>
      <c r="DR441" s="11"/>
      <c r="DS441" s="11"/>
      <c r="DT441" s="11"/>
      <c r="DU441" s="11"/>
      <c r="DV441" s="11"/>
      <c r="DW441" s="11"/>
      <c r="DX441" s="11"/>
      <c r="DY441" s="11"/>
      <c r="DZ441" s="11"/>
      <c r="EA441" s="11"/>
      <c r="EB441" s="11"/>
      <c r="EC441" s="11"/>
      <c r="ED441" s="11"/>
      <c r="EE441" s="11"/>
      <c r="EF441" s="11"/>
      <c r="EG441" s="11"/>
      <c r="EH441" s="11"/>
      <c r="EI441" s="11"/>
      <c r="EJ441" s="11"/>
      <c r="EK441" s="11"/>
      <c r="EL441" s="11"/>
      <c r="EM441" s="11"/>
      <c r="EN441" s="11"/>
      <c r="EO441" s="11"/>
      <c r="EP441" s="11"/>
      <c r="EQ441" s="11"/>
      <c r="ER441" s="11"/>
      <c r="ES441" s="11"/>
      <c r="ET441" s="11"/>
      <c r="EU441" s="11"/>
      <c r="EV441" s="11"/>
      <c r="EW441" s="11"/>
      <c r="EX441" s="11"/>
      <c r="EY441" s="11"/>
      <c r="EZ441" s="11"/>
      <c r="FA441" s="11"/>
      <c r="FB441" s="11"/>
      <c r="FC441" s="11"/>
      <c r="FD441" s="11"/>
      <c r="FE441" s="11"/>
      <c r="FF441" s="11"/>
      <c r="FG441" s="11"/>
      <c r="FH441" s="11"/>
      <c r="FI441" s="11"/>
      <c r="FJ441" s="11"/>
      <c r="FK441" s="11"/>
      <c r="FL441" s="11"/>
      <c r="FM441" s="11"/>
      <c r="FN441" s="11"/>
      <c r="FO441" s="11"/>
      <c r="FP441" s="11"/>
      <c r="FQ441" s="11"/>
      <c r="FR441" s="11"/>
      <c r="FS441" s="11"/>
      <c r="FT441" s="11"/>
      <c r="FU441" s="11"/>
      <c r="FV441" s="11"/>
      <c r="FW441" s="11"/>
      <c r="FX441" s="11"/>
      <c r="FY441" s="11"/>
      <c r="FZ441" s="11"/>
      <c r="GA441" s="11"/>
      <c r="GB441" s="11"/>
      <c r="GC441" s="11"/>
      <c r="GD441" s="11"/>
      <c r="GE441" s="11"/>
      <c r="GF441" s="11"/>
      <c r="GG441" s="11"/>
      <c r="GH441" s="11"/>
      <c r="GI441" s="11"/>
      <c r="GJ441" s="11"/>
      <c r="GK441" s="11"/>
      <c r="GL441" s="11"/>
      <c r="GM441" s="11"/>
      <c r="GN441" s="11"/>
      <c r="GO441" s="11"/>
      <c r="GP441" s="11"/>
      <c r="GQ441" s="11"/>
      <c r="GR441" s="11"/>
      <c r="GS441" s="11"/>
      <c r="GT441" s="11"/>
      <c r="GU441" s="11"/>
      <c r="GV441" s="11"/>
      <c r="GW441" s="11"/>
      <c r="GX441" s="11"/>
      <c r="GY441" s="11"/>
      <c r="GZ441" s="11"/>
      <c r="HA441" s="11"/>
      <c r="HB441" s="11"/>
      <c r="HC441" s="11"/>
      <c r="HD441" s="11"/>
      <c r="HE441" s="11"/>
      <c r="HF441" s="11"/>
      <c r="HG441" s="11"/>
      <c r="HH441" s="11"/>
      <c r="HI441" s="11"/>
      <c r="HJ441" s="11"/>
      <c r="HK441" s="11"/>
      <c r="HL441" s="11"/>
      <c r="HM441" s="11"/>
      <c r="HN441" s="11"/>
      <c r="HO441" s="11"/>
      <c r="HP441" s="11"/>
      <c r="HQ441" s="11"/>
      <c r="HR441" s="11"/>
      <c r="HS441" s="11"/>
      <c r="HT441" s="11"/>
      <c r="HU441" s="11"/>
      <c r="HV441" s="11"/>
      <c r="HW441" s="11"/>
      <c r="HX441" s="11"/>
      <c r="HY441" s="11"/>
      <c r="HZ441" s="11"/>
      <c r="IA441" s="11"/>
      <c r="IB441" s="11"/>
      <c r="IC441" s="11"/>
      <c r="ID441" s="11"/>
      <c r="IE441" s="11"/>
      <c r="IF441" s="11"/>
      <c r="IG441" s="11"/>
      <c r="IH441" s="11"/>
      <c r="II441" s="11"/>
      <c r="IJ441" s="11"/>
      <c r="IK441" s="11"/>
      <c r="IL441" s="11"/>
      <c r="IM441" s="11"/>
      <c r="IN441" s="11"/>
      <c r="IO441" s="11"/>
      <c r="IP441" s="11"/>
      <c r="IQ441" s="11"/>
      <c r="IR441" s="11"/>
      <c r="IS441" s="11"/>
      <c r="IT441" s="11"/>
      <c r="IU441" s="11"/>
      <c r="IV441" s="11"/>
      <c r="IW441" s="11"/>
      <c r="IX441" s="11"/>
      <c r="IY441" s="11"/>
      <c r="IZ441" s="11"/>
      <c r="JA441" s="11"/>
      <c r="JB441" s="11"/>
      <c r="JC441" s="11"/>
      <c r="JD441" s="11"/>
      <c r="JE441" s="11"/>
      <c r="JF441" s="11"/>
      <c r="JG441" s="11"/>
      <c r="JH441" s="11"/>
      <c r="JI441" s="11"/>
      <c r="JJ441" s="11"/>
      <c r="JK441" s="11"/>
      <c r="JL441" s="11"/>
      <c r="JM441" s="11"/>
      <c r="JN441" s="11"/>
      <c r="JO441" s="11"/>
      <c r="JP441" s="11"/>
      <c r="JQ441" s="11"/>
      <c r="JR441" s="11"/>
      <c r="JS441" s="11"/>
      <c r="JT441" s="11"/>
      <c r="JU441" s="11"/>
      <c r="JV441" s="11"/>
      <c r="JW441" s="11"/>
      <c r="JX441" s="11"/>
      <c r="JY441" s="11"/>
      <c r="JZ441" s="11"/>
      <c r="KA441" s="11"/>
      <c r="KB441" s="11"/>
      <c r="KC441" s="11"/>
      <c r="KD441" s="11"/>
      <c r="KE441" s="11"/>
      <c r="KF441" s="11"/>
      <c r="KG441" s="11"/>
      <c r="KH441" s="11"/>
      <c r="KI441" s="11"/>
      <c r="KJ441" s="11"/>
      <c r="KK441" s="11"/>
      <c r="KL441" s="11"/>
      <c r="KM441" s="11"/>
      <c r="KN441" s="11"/>
      <c r="KO441" s="11"/>
      <c r="KP441" s="11"/>
      <c r="KQ441" s="11"/>
      <c r="KR441" s="11"/>
      <c r="KS441" s="11"/>
      <c r="KT441" s="11"/>
      <c r="KU441" s="11"/>
      <c r="KV441" s="11"/>
      <c r="KW441" s="11"/>
      <c r="KX441" s="11"/>
      <c r="KY441" s="11"/>
      <c r="KZ441" s="11"/>
      <c r="LA441" s="11"/>
      <c r="LB441" s="11"/>
      <c r="LC441" s="11"/>
      <c r="LD441" s="11"/>
      <c r="LE441" s="11"/>
      <c r="LF441" s="11"/>
      <c r="LG441" s="11"/>
      <c r="LH441" s="11"/>
      <c r="LI441" s="11"/>
      <c r="LJ441" s="11"/>
      <c r="LK441" s="11"/>
      <c r="LL441" s="11"/>
      <c r="LM441" s="11"/>
      <c r="LN441" s="11"/>
      <c r="LO441" s="11"/>
      <c r="LP441" s="11"/>
      <c r="LQ441" s="11"/>
      <c r="LR441" s="11"/>
      <c r="LS441" s="11"/>
      <c r="LT441" s="11"/>
      <c r="LU441" s="11"/>
      <c r="LV441" s="11"/>
      <c r="LW441" s="11"/>
      <c r="LX441" s="11"/>
      <c r="LY441" s="11"/>
      <c r="LZ441" s="11"/>
      <c r="MA441" s="11"/>
      <c r="MB441" s="11"/>
      <c r="MC441" s="11"/>
      <c r="MD441" s="11"/>
      <c r="ME441" s="11"/>
      <c r="MF441" s="11"/>
      <c r="MG441" s="11"/>
      <c r="MH441" s="11"/>
      <c r="MI441" s="11"/>
      <c r="MJ441" s="11"/>
      <c r="MK441" s="11"/>
      <c r="ML441" s="11"/>
      <c r="MM441" s="11"/>
      <c r="MN441" s="11"/>
      <c r="MO441" s="11"/>
      <c r="MP441" s="11"/>
      <c r="MQ441" s="11"/>
      <c r="MR441" s="11"/>
      <c r="MS441" s="11"/>
      <c r="MT441" s="11"/>
      <c r="MU441" s="11"/>
      <c r="MV441" s="11"/>
      <c r="MW441" s="11"/>
      <c r="MX441" s="11"/>
      <c r="MY441" s="11"/>
      <c r="MZ441" s="11"/>
      <c r="NA441" s="11"/>
      <c r="NB441" s="11"/>
      <c r="NC441" s="11"/>
      <c r="ND441" s="11"/>
      <c r="NE441" s="11"/>
      <c r="NF441" s="11"/>
      <c r="NG441" s="11"/>
      <c r="NH441" s="11"/>
      <c r="NI441" s="11"/>
      <c r="NJ441" s="11"/>
      <c r="NK441" s="11"/>
      <c r="NL441" s="11"/>
      <c r="NM441" s="11"/>
      <c r="NN441" s="11"/>
      <c r="NO441" s="11"/>
      <c r="NP441" s="11"/>
      <c r="NQ441" s="11"/>
      <c r="NR441" s="11"/>
      <c r="NS441" s="11"/>
      <c r="NT441" s="11"/>
      <c r="NU441" s="11"/>
      <c r="NV441" s="11"/>
      <c r="NW441" s="11"/>
    </row>
    <row r="442" spans="48:387" x14ac:dyDescent="0.25">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c r="DQ442" s="11"/>
      <c r="DR442" s="11"/>
      <c r="DS442" s="11"/>
      <c r="DT442" s="11"/>
      <c r="DU442" s="11"/>
      <c r="DV442" s="11"/>
      <c r="DW442" s="11"/>
      <c r="DX442" s="11"/>
      <c r="DY442" s="11"/>
      <c r="DZ442" s="11"/>
      <c r="EA442" s="11"/>
      <c r="EB442" s="11"/>
      <c r="EC442" s="11"/>
      <c r="ED442" s="11"/>
      <c r="EE442" s="11"/>
      <c r="EF442" s="11"/>
      <c r="EG442" s="11"/>
      <c r="EH442" s="11"/>
      <c r="EI442" s="11"/>
      <c r="EJ442" s="11"/>
      <c r="EK442" s="11"/>
      <c r="EL442" s="11"/>
      <c r="EM442" s="11"/>
      <c r="EN442" s="11"/>
      <c r="EO442" s="11"/>
      <c r="EP442" s="11"/>
      <c r="EQ442" s="11"/>
      <c r="ER442" s="11"/>
      <c r="ES442" s="11"/>
      <c r="ET442" s="11"/>
      <c r="EU442" s="11"/>
      <c r="EV442" s="11"/>
      <c r="EW442" s="11"/>
      <c r="EX442" s="11"/>
      <c r="EY442" s="11"/>
      <c r="EZ442" s="11"/>
      <c r="FA442" s="11"/>
      <c r="FB442" s="11"/>
      <c r="FC442" s="11"/>
      <c r="FD442" s="11"/>
      <c r="FE442" s="11"/>
      <c r="FF442" s="11"/>
      <c r="FG442" s="11"/>
      <c r="FH442" s="11"/>
      <c r="FI442" s="11"/>
      <c r="FJ442" s="11"/>
      <c r="FK442" s="11"/>
      <c r="FL442" s="11"/>
      <c r="FM442" s="11"/>
      <c r="FN442" s="11"/>
      <c r="FO442" s="11"/>
      <c r="FP442" s="11"/>
      <c r="FQ442" s="11"/>
      <c r="FR442" s="11"/>
      <c r="FS442" s="11"/>
      <c r="FT442" s="11"/>
      <c r="FU442" s="11"/>
      <c r="FV442" s="11"/>
      <c r="FW442" s="11"/>
      <c r="FX442" s="11"/>
      <c r="FY442" s="11"/>
      <c r="FZ442" s="11"/>
      <c r="GA442" s="11"/>
      <c r="GB442" s="11"/>
      <c r="GC442" s="11"/>
      <c r="GD442" s="11"/>
      <c r="GE442" s="11"/>
      <c r="GF442" s="11"/>
      <c r="GG442" s="11"/>
      <c r="GH442" s="11"/>
      <c r="GI442" s="11"/>
      <c r="GJ442" s="11"/>
      <c r="GK442" s="11"/>
      <c r="GL442" s="11"/>
      <c r="GM442" s="11"/>
      <c r="GN442" s="11"/>
      <c r="GO442" s="11"/>
      <c r="GP442" s="11"/>
      <c r="GQ442" s="11"/>
      <c r="GR442" s="11"/>
      <c r="GS442" s="11"/>
      <c r="GT442" s="11"/>
      <c r="GU442" s="11"/>
      <c r="GV442" s="11"/>
      <c r="GW442" s="11"/>
      <c r="GX442" s="11"/>
      <c r="GY442" s="11"/>
      <c r="GZ442" s="11"/>
      <c r="HA442" s="11"/>
      <c r="HB442" s="11"/>
      <c r="HC442" s="11"/>
      <c r="HD442" s="11"/>
      <c r="HE442" s="11"/>
      <c r="HF442" s="11"/>
      <c r="HG442" s="11"/>
      <c r="HH442" s="11"/>
      <c r="HI442" s="11"/>
      <c r="HJ442" s="11"/>
      <c r="HK442" s="11"/>
      <c r="HL442" s="11"/>
      <c r="HM442" s="11"/>
      <c r="HN442" s="11"/>
      <c r="HO442" s="11"/>
      <c r="HP442" s="11"/>
      <c r="HQ442" s="11"/>
      <c r="HR442" s="11"/>
      <c r="HS442" s="11"/>
      <c r="HT442" s="11"/>
      <c r="HU442" s="11"/>
      <c r="HV442" s="11"/>
      <c r="HW442" s="11"/>
      <c r="HX442" s="11"/>
      <c r="HY442" s="11"/>
      <c r="HZ442" s="11"/>
      <c r="IA442" s="11"/>
      <c r="IB442" s="11"/>
      <c r="IC442" s="11"/>
      <c r="ID442" s="11"/>
      <c r="IE442" s="11"/>
      <c r="IF442" s="11"/>
      <c r="IG442" s="11"/>
      <c r="IH442" s="11"/>
      <c r="II442" s="11"/>
      <c r="IJ442" s="11"/>
      <c r="IK442" s="11"/>
      <c r="IL442" s="11"/>
      <c r="IM442" s="11"/>
      <c r="IN442" s="11"/>
      <c r="IO442" s="11"/>
      <c r="IP442" s="11"/>
      <c r="IQ442" s="11"/>
      <c r="IR442" s="11"/>
      <c r="IS442" s="11"/>
      <c r="IT442" s="11"/>
      <c r="IU442" s="11"/>
      <c r="IV442" s="11"/>
      <c r="IW442" s="11"/>
      <c r="IX442" s="11"/>
      <c r="IY442" s="11"/>
      <c r="IZ442" s="11"/>
      <c r="JA442" s="11"/>
      <c r="JB442" s="11"/>
      <c r="JC442" s="11"/>
      <c r="JD442" s="11"/>
      <c r="JE442" s="11"/>
      <c r="JF442" s="11"/>
      <c r="JG442" s="11"/>
      <c r="JH442" s="11"/>
      <c r="JI442" s="11"/>
      <c r="JJ442" s="11"/>
      <c r="JK442" s="11"/>
      <c r="JL442" s="11"/>
      <c r="JM442" s="11"/>
      <c r="JN442" s="11"/>
      <c r="JO442" s="11"/>
      <c r="JP442" s="11"/>
      <c r="JQ442" s="11"/>
      <c r="JR442" s="11"/>
      <c r="JS442" s="11"/>
      <c r="JT442" s="11"/>
      <c r="JU442" s="11"/>
      <c r="JV442" s="11"/>
      <c r="JW442" s="11"/>
      <c r="JX442" s="11"/>
      <c r="JY442" s="11"/>
      <c r="JZ442" s="11"/>
      <c r="KA442" s="11"/>
      <c r="KB442" s="11"/>
      <c r="KC442" s="11"/>
      <c r="KD442" s="11"/>
      <c r="KE442" s="11"/>
      <c r="KF442" s="11"/>
      <c r="KG442" s="11"/>
      <c r="KH442" s="11"/>
      <c r="KI442" s="11"/>
      <c r="KJ442" s="11"/>
      <c r="KK442" s="11"/>
      <c r="KL442" s="11"/>
      <c r="KM442" s="11"/>
      <c r="KN442" s="11"/>
      <c r="KO442" s="11"/>
      <c r="KP442" s="11"/>
      <c r="KQ442" s="11"/>
      <c r="KR442" s="11"/>
      <c r="KS442" s="11"/>
      <c r="KT442" s="11"/>
      <c r="KU442" s="11"/>
      <c r="KV442" s="11"/>
      <c r="KW442" s="11"/>
      <c r="KX442" s="11"/>
      <c r="KY442" s="11"/>
      <c r="KZ442" s="11"/>
      <c r="LA442" s="11"/>
      <c r="LB442" s="11"/>
      <c r="LC442" s="11"/>
      <c r="LD442" s="11"/>
      <c r="LE442" s="11"/>
      <c r="LF442" s="11"/>
      <c r="LG442" s="11"/>
      <c r="LH442" s="11"/>
      <c r="LI442" s="11"/>
      <c r="LJ442" s="11"/>
      <c r="LK442" s="11"/>
      <c r="LL442" s="11"/>
      <c r="LM442" s="11"/>
      <c r="LN442" s="11"/>
      <c r="LO442" s="11"/>
      <c r="LP442" s="11"/>
      <c r="LQ442" s="11"/>
      <c r="LR442" s="11"/>
      <c r="LS442" s="11"/>
      <c r="LT442" s="11"/>
      <c r="LU442" s="11"/>
      <c r="LV442" s="11"/>
      <c r="LW442" s="11"/>
      <c r="LX442" s="11"/>
      <c r="LY442" s="11"/>
      <c r="LZ442" s="11"/>
      <c r="MA442" s="11"/>
      <c r="MB442" s="11"/>
      <c r="MC442" s="11"/>
      <c r="MD442" s="11"/>
      <c r="ME442" s="11"/>
      <c r="MF442" s="11"/>
      <c r="MG442" s="11"/>
      <c r="MH442" s="11"/>
      <c r="MI442" s="11"/>
      <c r="MJ442" s="11"/>
      <c r="MK442" s="11"/>
      <c r="ML442" s="11"/>
      <c r="MM442" s="11"/>
      <c r="MN442" s="11"/>
      <c r="MO442" s="11"/>
      <c r="MP442" s="11"/>
      <c r="MQ442" s="11"/>
      <c r="MR442" s="11"/>
      <c r="MS442" s="11"/>
      <c r="MT442" s="11"/>
      <c r="MU442" s="11"/>
      <c r="MV442" s="11"/>
      <c r="MW442" s="11"/>
      <c r="MX442" s="11"/>
      <c r="MY442" s="11"/>
      <c r="MZ442" s="11"/>
      <c r="NA442" s="11"/>
      <c r="NB442" s="11"/>
      <c r="NC442" s="11"/>
      <c r="ND442" s="11"/>
      <c r="NE442" s="11"/>
      <c r="NF442" s="11"/>
      <c r="NG442" s="11"/>
      <c r="NH442" s="11"/>
      <c r="NI442" s="11"/>
      <c r="NJ442" s="11"/>
      <c r="NK442" s="11"/>
      <c r="NL442" s="11"/>
      <c r="NM442" s="11"/>
      <c r="NN442" s="11"/>
      <c r="NO442" s="11"/>
      <c r="NP442" s="11"/>
      <c r="NQ442" s="11"/>
      <c r="NR442" s="11"/>
      <c r="NS442" s="11"/>
      <c r="NT442" s="11"/>
      <c r="NU442" s="11"/>
      <c r="NV442" s="11"/>
      <c r="NW442" s="11"/>
    </row>
    <row r="443" spans="48:387" x14ac:dyDescent="0.25">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B443" s="11"/>
      <c r="DC443" s="11"/>
      <c r="DD443" s="11"/>
      <c r="DE443" s="11"/>
      <c r="DF443" s="11"/>
      <c r="DG443" s="11"/>
      <c r="DH443" s="11"/>
      <c r="DI443" s="11"/>
      <c r="DJ443" s="11"/>
      <c r="DK443" s="11"/>
      <c r="DL443" s="11"/>
      <c r="DM443" s="11"/>
      <c r="DN443" s="11"/>
      <c r="DO443" s="11"/>
      <c r="DP443" s="11"/>
      <c r="DQ443" s="11"/>
      <c r="DR443" s="11"/>
      <c r="DS443" s="11"/>
      <c r="DT443" s="11"/>
      <c r="DU443" s="11"/>
      <c r="DV443" s="11"/>
      <c r="DW443" s="11"/>
      <c r="DX443" s="11"/>
      <c r="DY443" s="11"/>
      <c r="DZ443" s="11"/>
      <c r="EA443" s="11"/>
      <c r="EB443" s="11"/>
      <c r="EC443" s="11"/>
      <c r="ED443" s="11"/>
      <c r="EE443" s="11"/>
      <c r="EF443" s="11"/>
      <c r="EG443" s="11"/>
      <c r="EH443" s="11"/>
      <c r="EI443" s="11"/>
      <c r="EJ443" s="11"/>
      <c r="EK443" s="11"/>
      <c r="EL443" s="11"/>
      <c r="EM443" s="11"/>
      <c r="EN443" s="11"/>
      <c r="EO443" s="11"/>
      <c r="EP443" s="11"/>
      <c r="EQ443" s="11"/>
      <c r="ER443" s="11"/>
      <c r="ES443" s="11"/>
      <c r="ET443" s="11"/>
      <c r="EU443" s="11"/>
      <c r="EV443" s="11"/>
      <c r="EW443" s="11"/>
      <c r="EX443" s="11"/>
      <c r="EY443" s="11"/>
      <c r="EZ443" s="11"/>
      <c r="FA443" s="11"/>
      <c r="FB443" s="11"/>
      <c r="FC443" s="11"/>
      <c r="FD443" s="11"/>
      <c r="FE443" s="11"/>
      <c r="FF443" s="11"/>
      <c r="FG443" s="11"/>
      <c r="FH443" s="11"/>
      <c r="FI443" s="11"/>
      <c r="FJ443" s="11"/>
      <c r="FK443" s="11"/>
      <c r="FL443" s="11"/>
      <c r="FM443" s="11"/>
      <c r="FN443" s="11"/>
      <c r="FO443" s="11"/>
      <c r="FP443" s="11"/>
      <c r="FQ443" s="11"/>
      <c r="FR443" s="11"/>
      <c r="FS443" s="11"/>
      <c r="FT443" s="11"/>
      <c r="FU443" s="11"/>
      <c r="FV443" s="11"/>
      <c r="FW443" s="11"/>
      <c r="FX443" s="11"/>
      <c r="FY443" s="11"/>
      <c r="FZ443" s="11"/>
      <c r="GA443" s="11"/>
      <c r="GB443" s="11"/>
      <c r="GC443" s="11"/>
      <c r="GD443" s="11"/>
      <c r="GE443" s="11"/>
      <c r="GF443" s="11"/>
      <c r="GG443" s="11"/>
      <c r="GH443" s="11"/>
      <c r="GI443" s="11"/>
      <c r="GJ443" s="11"/>
      <c r="GK443" s="11"/>
      <c r="GL443" s="11"/>
      <c r="GM443" s="11"/>
      <c r="GN443" s="11"/>
      <c r="GO443" s="11"/>
      <c r="GP443" s="11"/>
      <c r="GQ443" s="11"/>
      <c r="GR443" s="11"/>
      <c r="GS443" s="11"/>
      <c r="GT443" s="11"/>
      <c r="GU443" s="11"/>
      <c r="GV443" s="11"/>
      <c r="GW443" s="11"/>
      <c r="GX443" s="11"/>
      <c r="GY443" s="11"/>
      <c r="GZ443" s="11"/>
      <c r="HA443" s="11"/>
      <c r="HB443" s="11"/>
      <c r="HC443" s="11"/>
      <c r="HD443" s="11"/>
      <c r="HE443" s="11"/>
      <c r="HF443" s="11"/>
      <c r="HG443" s="11"/>
      <c r="HH443" s="11"/>
      <c r="HI443" s="11"/>
      <c r="HJ443" s="11"/>
      <c r="HK443" s="11"/>
      <c r="HL443" s="11"/>
      <c r="HM443" s="11"/>
      <c r="HN443" s="11"/>
      <c r="HO443" s="11"/>
      <c r="HP443" s="11"/>
      <c r="HQ443" s="11"/>
      <c r="HR443" s="11"/>
      <c r="HS443" s="11"/>
      <c r="HT443" s="11"/>
      <c r="HU443" s="11"/>
      <c r="HV443" s="11"/>
      <c r="HW443" s="11"/>
      <c r="HX443" s="11"/>
      <c r="HY443" s="11"/>
      <c r="HZ443" s="11"/>
      <c r="IA443" s="11"/>
      <c r="IB443" s="11"/>
      <c r="IC443" s="11"/>
      <c r="ID443" s="11"/>
      <c r="IE443" s="11"/>
      <c r="IF443" s="11"/>
      <c r="IG443" s="11"/>
      <c r="IH443" s="11"/>
      <c r="II443" s="11"/>
      <c r="IJ443" s="11"/>
      <c r="IK443" s="11"/>
      <c r="IL443" s="11"/>
      <c r="IM443" s="11"/>
      <c r="IN443" s="11"/>
      <c r="IO443" s="11"/>
      <c r="IP443" s="11"/>
      <c r="IQ443" s="11"/>
      <c r="IR443" s="11"/>
      <c r="IS443" s="11"/>
      <c r="IT443" s="11"/>
      <c r="IU443" s="11"/>
      <c r="IV443" s="11"/>
      <c r="IW443" s="11"/>
      <c r="IX443" s="11"/>
      <c r="IY443" s="11"/>
      <c r="IZ443" s="11"/>
      <c r="JA443" s="11"/>
      <c r="JB443" s="11"/>
      <c r="JC443" s="11"/>
      <c r="JD443" s="11"/>
      <c r="JE443" s="11"/>
      <c r="JF443" s="11"/>
      <c r="JG443" s="11"/>
      <c r="JH443" s="11"/>
      <c r="JI443" s="11"/>
      <c r="JJ443" s="11"/>
      <c r="JK443" s="11"/>
      <c r="JL443" s="11"/>
      <c r="JM443" s="11"/>
      <c r="JN443" s="11"/>
      <c r="JO443" s="11"/>
      <c r="JP443" s="11"/>
      <c r="JQ443" s="11"/>
      <c r="JR443" s="11"/>
      <c r="JS443" s="11"/>
      <c r="JT443" s="11"/>
      <c r="JU443" s="11"/>
      <c r="JV443" s="11"/>
      <c r="JW443" s="11"/>
      <c r="JX443" s="11"/>
      <c r="JY443" s="11"/>
      <c r="JZ443" s="11"/>
      <c r="KA443" s="11"/>
      <c r="KB443" s="11"/>
      <c r="KC443" s="11"/>
      <c r="KD443" s="11"/>
      <c r="KE443" s="11"/>
      <c r="KF443" s="11"/>
      <c r="KG443" s="11"/>
      <c r="KH443" s="11"/>
      <c r="KI443" s="11"/>
      <c r="KJ443" s="11"/>
      <c r="KK443" s="11"/>
      <c r="KL443" s="11"/>
      <c r="KM443" s="11"/>
      <c r="KN443" s="11"/>
      <c r="KO443" s="11"/>
      <c r="KP443" s="11"/>
      <c r="KQ443" s="11"/>
      <c r="KR443" s="11"/>
      <c r="KS443" s="11"/>
      <c r="KT443" s="11"/>
      <c r="KU443" s="11"/>
      <c r="KV443" s="11"/>
      <c r="KW443" s="11"/>
      <c r="KX443" s="11"/>
      <c r="KY443" s="11"/>
      <c r="KZ443" s="11"/>
      <c r="LA443" s="11"/>
      <c r="LB443" s="11"/>
      <c r="LC443" s="11"/>
      <c r="LD443" s="11"/>
      <c r="LE443" s="11"/>
      <c r="LF443" s="11"/>
      <c r="LG443" s="11"/>
      <c r="LH443" s="11"/>
      <c r="LI443" s="11"/>
      <c r="LJ443" s="11"/>
      <c r="LK443" s="11"/>
      <c r="LL443" s="11"/>
      <c r="LM443" s="11"/>
      <c r="LN443" s="11"/>
      <c r="LO443" s="11"/>
      <c r="LP443" s="11"/>
      <c r="LQ443" s="11"/>
      <c r="LR443" s="11"/>
      <c r="LS443" s="11"/>
      <c r="LT443" s="11"/>
      <c r="LU443" s="11"/>
      <c r="LV443" s="11"/>
      <c r="LW443" s="11"/>
      <c r="LX443" s="11"/>
      <c r="LY443" s="11"/>
      <c r="LZ443" s="11"/>
      <c r="MA443" s="11"/>
      <c r="MB443" s="11"/>
      <c r="MC443" s="11"/>
      <c r="MD443" s="11"/>
      <c r="ME443" s="11"/>
      <c r="MF443" s="11"/>
      <c r="MG443" s="11"/>
      <c r="MH443" s="11"/>
      <c r="MI443" s="11"/>
      <c r="MJ443" s="11"/>
      <c r="MK443" s="11"/>
      <c r="ML443" s="11"/>
      <c r="MM443" s="11"/>
      <c r="MN443" s="11"/>
      <c r="MO443" s="11"/>
      <c r="MP443" s="11"/>
      <c r="MQ443" s="11"/>
      <c r="MR443" s="11"/>
      <c r="MS443" s="11"/>
      <c r="MT443" s="11"/>
      <c r="MU443" s="11"/>
      <c r="MV443" s="11"/>
      <c r="MW443" s="11"/>
      <c r="MX443" s="11"/>
      <c r="MY443" s="11"/>
      <c r="MZ443" s="11"/>
      <c r="NA443" s="11"/>
      <c r="NB443" s="11"/>
      <c r="NC443" s="11"/>
      <c r="ND443" s="11"/>
      <c r="NE443" s="11"/>
      <c r="NF443" s="11"/>
      <c r="NG443" s="11"/>
      <c r="NH443" s="11"/>
      <c r="NI443" s="11"/>
      <c r="NJ443" s="11"/>
      <c r="NK443" s="11"/>
      <c r="NL443" s="11"/>
      <c r="NM443" s="11"/>
      <c r="NN443" s="11"/>
      <c r="NO443" s="11"/>
      <c r="NP443" s="11"/>
      <c r="NQ443" s="11"/>
      <c r="NR443" s="11"/>
      <c r="NS443" s="11"/>
      <c r="NT443" s="11"/>
      <c r="NU443" s="11"/>
      <c r="NV443" s="11"/>
      <c r="NW443" s="11"/>
    </row>
    <row r="444" spans="48:387" x14ac:dyDescent="0.25">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B444" s="11"/>
      <c r="DC444" s="11"/>
      <c r="DD444" s="11"/>
      <c r="DE444" s="11"/>
      <c r="DF444" s="11"/>
      <c r="DG444" s="11"/>
      <c r="DH444" s="11"/>
      <c r="DI444" s="11"/>
      <c r="DJ444" s="11"/>
      <c r="DK444" s="11"/>
      <c r="DL444" s="11"/>
      <c r="DM444" s="11"/>
      <c r="DN444" s="11"/>
      <c r="DO444" s="11"/>
      <c r="DP444" s="11"/>
      <c r="DQ444" s="11"/>
      <c r="DR444" s="11"/>
      <c r="DS444" s="11"/>
      <c r="DT444" s="11"/>
      <c r="DU444" s="11"/>
      <c r="DV444" s="11"/>
      <c r="DW444" s="11"/>
      <c r="DX444" s="11"/>
      <c r="DY444" s="11"/>
      <c r="DZ444" s="11"/>
      <c r="EA444" s="11"/>
      <c r="EB444" s="11"/>
      <c r="EC444" s="11"/>
      <c r="ED444" s="11"/>
      <c r="EE444" s="11"/>
      <c r="EF444" s="11"/>
      <c r="EG444" s="11"/>
      <c r="EH444" s="11"/>
      <c r="EI444" s="11"/>
      <c r="EJ444" s="11"/>
      <c r="EK444" s="11"/>
      <c r="EL444" s="11"/>
      <c r="EM444" s="11"/>
      <c r="EN444" s="11"/>
      <c r="EO444" s="11"/>
      <c r="EP444" s="11"/>
      <c r="EQ444" s="11"/>
      <c r="ER444" s="11"/>
      <c r="ES444" s="11"/>
      <c r="ET444" s="11"/>
      <c r="EU444" s="11"/>
      <c r="EV444" s="11"/>
      <c r="EW444" s="11"/>
      <c r="EX444" s="11"/>
      <c r="EY444" s="11"/>
      <c r="EZ444" s="11"/>
      <c r="FA444" s="11"/>
      <c r="FB444" s="11"/>
      <c r="FC444" s="11"/>
      <c r="FD444" s="11"/>
      <c r="FE444" s="11"/>
      <c r="FF444" s="11"/>
      <c r="FG444" s="11"/>
      <c r="FH444" s="11"/>
      <c r="FI444" s="11"/>
      <c r="FJ444" s="11"/>
      <c r="FK444" s="11"/>
      <c r="FL444" s="11"/>
      <c r="FM444" s="11"/>
      <c r="FN444" s="11"/>
      <c r="FO444" s="11"/>
      <c r="FP444" s="11"/>
      <c r="FQ444" s="11"/>
      <c r="FR444" s="11"/>
      <c r="FS444" s="11"/>
      <c r="FT444" s="11"/>
      <c r="FU444" s="11"/>
      <c r="FV444" s="11"/>
      <c r="FW444" s="11"/>
      <c r="FX444" s="11"/>
      <c r="FY444" s="11"/>
      <c r="FZ444" s="11"/>
      <c r="GA444" s="11"/>
      <c r="GB444" s="11"/>
      <c r="GC444" s="11"/>
      <c r="GD444" s="11"/>
      <c r="GE444" s="11"/>
      <c r="GF444" s="11"/>
      <c r="GG444" s="11"/>
      <c r="GH444" s="11"/>
      <c r="GI444" s="11"/>
      <c r="GJ444" s="11"/>
      <c r="GK444" s="11"/>
      <c r="GL444" s="11"/>
      <c r="GM444" s="11"/>
      <c r="GN444" s="11"/>
      <c r="GO444" s="11"/>
      <c r="GP444" s="11"/>
      <c r="GQ444" s="11"/>
      <c r="GR444" s="11"/>
      <c r="GS444" s="11"/>
      <c r="GT444" s="11"/>
      <c r="GU444" s="11"/>
      <c r="GV444" s="11"/>
      <c r="GW444" s="11"/>
      <c r="GX444" s="11"/>
      <c r="GY444" s="11"/>
      <c r="GZ444" s="11"/>
      <c r="HA444" s="11"/>
      <c r="HB444" s="11"/>
      <c r="HC444" s="11"/>
      <c r="HD444" s="11"/>
      <c r="HE444" s="11"/>
      <c r="HF444" s="11"/>
      <c r="HG444" s="11"/>
      <c r="HH444" s="11"/>
      <c r="HI444" s="11"/>
      <c r="HJ444" s="11"/>
      <c r="HK444" s="11"/>
      <c r="HL444" s="11"/>
      <c r="HM444" s="11"/>
      <c r="HN444" s="11"/>
      <c r="HO444" s="11"/>
      <c r="HP444" s="11"/>
      <c r="HQ444" s="11"/>
      <c r="HR444" s="11"/>
      <c r="HS444" s="11"/>
      <c r="HT444" s="11"/>
      <c r="HU444" s="11"/>
      <c r="HV444" s="11"/>
      <c r="HW444" s="11"/>
      <c r="HX444" s="11"/>
      <c r="HY444" s="11"/>
      <c r="HZ444" s="11"/>
      <c r="IA444" s="11"/>
      <c r="IB444" s="11"/>
      <c r="IC444" s="11"/>
      <c r="ID444" s="11"/>
      <c r="IE444" s="11"/>
      <c r="IF444" s="11"/>
      <c r="IG444" s="11"/>
      <c r="IH444" s="11"/>
      <c r="II444" s="11"/>
      <c r="IJ444" s="11"/>
      <c r="IK444" s="11"/>
      <c r="IL444" s="11"/>
      <c r="IM444" s="11"/>
      <c r="IN444" s="11"/>
      <c r="IO444" s="11"/>
      <c r="IP444" s="11"/>
      <c r="IQ444" s="11"/>
      <c r="IR444" s="11"/>
      <c r="IS444" s="11"/>
      <c r="IT444" s="11"/>
      <c r="IU444" s="11"/>
      <c r="IV444" s="11"/>
      <c r="IW444" s="11"/>
      <c r="IX444" s="11"/>
      <c r="IY444" s="11"/>
      <c r="IZ444" s="11"/>
      <c r="JA444" s="11"/>
      <c r="JB444" s="11"/>
      <c r="JC444" s="11"/>
      <c r="JD444" s="11"/>
      <c r="JE444" s="11"/>
      <c r="JF444" s="11"/>
      <c r="JG444" s="11"/>
      <c r="JH444" s="11"/>
      <c r="JI444" s="11"/>
      <c r="JJ444" s="11"/>
      <c r="JK444" s="11"/>
      <c r="JL444" s="11"/>
      <c r="JM444" s="11"/>
      <c r="JN444" s="11"/>
      <c r="JO444" s="11"/>
      <c r="JP444" s="11"/>
      <c r="JQ444" s="11"/>
      <c r="JR444" s="11"/>
      <c r="JS444" s="11"/>
      <c r="JT444" s="11"/>
      <c r="JU444" s="11"/>
      <c r="JV444" s="11"/>
      <c r="JW444" s="11"/>
      <c r="JX444" s="11"/>
      <c r="JY444" s="11"/>
      <c r="JZ444" s="11"/>
      <c r="KA444" s="11"/>
      <c r="KB444" s="11"/>
      <c r="KC444" s="11"/>
      <c r="KD444" s="11"/>
      <c r="KE444" s="11"/>
      <c r="KF444" s="11"/>
      <c r="KG444" s="11"/>
      <c r="KH444" s="11"/>
      <c r="KI444" s="11"/>
      <c r="KJ444" s="11"/>
      <c r="KK444" s="11"/>
      <c r="KL444" s="11"/>
      <c r="KM444" s="11"/>
      <c r="KN444" s="11"/>
      <c r="KO444" s="11"/>
      <c r="KP444" s="11"/>
      <c r="KQ444" s="11"/>
      <c r="KR444" s="11"/>
      <c r="KS444" s="11"/>
      <c r="KT444" s="11"/>
      <c r="KU444" s="11"/>
      <c r="KV444" s="11"/>
      <c r="KW444" s="11"/>
      <c r="KX444" s="11"/>
      <c r="KY444" s="11"/>
      <c r="KZ444" s="11"/>
      <c r="LA444" s="11"/>
      <c r="LB444" s="11"/>
      <c r="LC444" s="11"/>
      <c r="LD444" s="11"/>
      <c r="LE444" s="11"/>
      <c r="LF444" s="11"/>
      <c r="LG444" s="11"/>
      <c r="LH444" s="11"/>
      <c r="LI444" s="11"/>
      <c r="LJ444" s="11"/>
      <c r="LK444" s="11"/>
      <c r="LL444" s="11"/>
      <c r="LM444" s="11"/>
      <c r="LN444" s="11"/>
      <c r="LO444" s="11"/>
      <c r="LP444" s="11"/>
      <c r="LQ444" s="11"/>
      <c r="LR444" s="11"/>
      <c r="LS444" s="11"/>
      <c r="LT444" s="11"/>
      <c r="LU444" s="11"/>
      <c r="LV444" s="11"/>
      <c r="LW444" s="11"/>
      <c r="LX444" s="11"/>
      <c r="LY444" s="11"/>
      <c r="LZ444" s="11"/>
      <c r="MA444" s="11"/>
      <c r="MB444" s="11"/>
      <c r="MC444" s="11"/>
      <c r="MD444" s="11"/>
      <c r="ME444" s="11"/>
      <c r="MF444" s="11"/>
      <c r="MG444" s="11"/>
      <c r="MH444" s="11"/>
      <c r="MI444" s="11"/>
      <c r="MJ444" s="11"/>
      <c r="MK444" s="11"/>
      <c r="ML444" s="11"/>
      <c r="MM444" s="11"/>
      <c r="MN444" s="11"/>
      <c r="MO444" s="11"/>
      <c r="MP444" s="11"/>
      <c r="MQ444" s="11"/>
      <c r="MR444" s="11"/>
      <c r="MS444" s="11"/>
      <c r="MT444" s="11"/>
      <c r="MU444" s="11"/>
      <c r="MV444" s="11"/>
      <c r="MW444" s="11"/>
      <c r="MX444" s="11"/>
      <c r="MY444" s="11"/>
      <c r="MZ444" s="11"/>
      <c r="NA444" s="11"/>
      <c r="NB444" s="11"/>
      <c r="NC444" s="11"/>
      <c r="ND444" s="11"/>
      <c r="NE444" s="11"/>
      <c r="NF444" s="11"/>
      <c r="NG444" s="11"/>
      <c r="NH444" s="11"/>
      <c r="NI444" s="11"/>
      <c r="NJ444" s="11"/>
      <c r="NK444" s="11"/>
      <c r="NL444" s="11"/>
      <c r="NM444" s="11"/>
      <c r="NN444" s="11"/>
      <c r="NO444" s="11"/>
      <c r="NP444" s="11"/>
      <c r="NQ444" s="11"/>
      <c r="NR444" s="11"/>
      <c r="NS444" s="11"/>
      <c r="NT444" s="11"/>
      <c r="NU444" s="11"/>
      <c r="NV444" s="11"/>
      <c r="NW444" s="11"/>
    </row>
    <row r="445" spans="48:387" x14ac:dyDescent="0.25">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c r="DA445" s="11"/>
      <c r="DB445" s="11"/>
      <c r="DC445" s="11"/>
      <c r="DD445" s="11"/>
      <c r="DE445" s="11"/>
      <c r="DF445" s="11"/>
      <c r="DG445" s="11"/>
      <c r="DH445" s="11"/>
      <c r="DI445" s="11"/>
      <c r="DJ445" s="11"/>
      <c r="DK445" s="11"/>
      <c r="DL445" s="11"/>
      <c r="DM445" s="11"/>
      <c r="DN445" s="11"/>
      <c r="DO445" s="11"/>
      <c r="DP445" s="11"/>
      <c r="DQ445" s="11"/>
      <c r="DR445" s="11"/>
      <c r="DS445" s="11"/>
      <c r="DT445" s="11"/>
      <c r="DU445" s="11"/>
      <c r="DV445" s="11"/>
      <c r="DW445" s="11"/>
      <c r="DX445" s="11"/>
      <c r="DY445" s="11"/>
      <c r="DZ445" s="11"/>
      <c r="EA445" s="11"/>
      <c r="EB445" s="11"/>
      <c r="EC445" s="11"/>
      <c r="ED445" s="11"/>
      <c r="EE445" s="11"/>
      <c r="EF445" s="11"/>
      <c r="EG445" s="11"/>
      <c r="EH445" s="11"/>
      <c r="EI445" s="11"/>
      <c r="EJ445" s="11"/>
      <c r="EK445" s="11"/>
      <c r="EL445" s="11"/>
      <c r="EM445" s="11"/>
      <c r="EN445" s="11"/>
      <c r="EO445" s="11"/>
      <c r="EP445" s="11"/>
      <c r="EQ445" s="11"/>
      <c r="ER445" s="11"/>
      <c r="ES445" s="11"/>
      <c r="ET445" s="11"/>
      <c r="EU445" s="11"/>
      <c r="EV445" s="11"/>
      <c r="EW445" s="11"/>
      <c r="EX445" s="11"/>
      <c r="EY445" s="11"/>
      <c r="EZ445" s="11"/>
      <c r="FA445" s="11"/>
      <c r="FB445" s="11"/>
      <c r="FC445" s="11"/>
      <c r="FD445" s="11"/>
      <c r="FE445" s="11"/>
      <c r="FF445" s="11"/>
      <c r="FG445" s="11"/>
      <c r="FH445" s="11"/>
      <c r="FI445" s="11"/>
      <c r="FJ445" s="11"/>
      <c r="FK445" s="11"/>
      <c r="FL445" s="11"/>
      <c r="FM445" s="11"/>
      <c r="FN445" s="11"/>
      <c r="FO445" s="11"/>
      <c r="FP445" s="11"/>
      <c r="FQ445" s="11"/>
      <c r="FR445" s="11"/>
      <c r="FS445" s="11"/>
      <c r="FT445" s="11"/>
      <c r="FU445" s="11"/>
      <c r="FV445" s="11"/>
      <c r="FW445" s="11"/>
      <c r="FX445" s="11"/>
      <c r="FY445" s="11"/>
      <c r="FZ445" s="11"/>
      <c r="GA445" s="11"/>
      <c r="GB445" s="11"/>
      <c r="GC445" s="11"/>
      <c r="GD445" s="11"/>
      <c r="GE445" s="11"/>
      <c r="GF445" s="11"/>
      <c r="GG445" s="11"/>
      <c r="GH445" s="11"/>
      <c r="GI445" s="11"/>
      <c r="GJ445" s="11"/>
      <c r="GK445" s="11"/>
      <c r="GL445" s="11"/>
      <c r="GM445" s="11"/>
      <c r="GN445" s="11"/>
      <c r="GO445" s="11"/>
      <c r="GP445" s="11"/>
      <c r="GQ445" s="11"/>
      <c r="GR445" s="11"/>
      <c r="GS445" s="11"/>
      <c r="GT445" s="11"/>
      <c r="GU445" s="11"/>
      <c r="GV445" s="11"/>
      <c r="GW445" s="11"/>
      <c r="GX445" s="11"/>
      <c r="GY445" s="11"/>
      <c r="GZ445" s="11"/>
      <c r="HA445" s="11"/>
      <c r="HB445" s="11"/>
      <c r="HC445" s="11"/>
      <c r="HD445" s="11"/>
      <c r="HE445" s="11"/>
      <c r="HF445" s="11"/>
      <c r="HG445" s="11"/>
      <c r="HH445" s="11"/>
      <c r="HI445" s="11"/>
      <c r="HJ445" s="11"/>
      <c r="HK445" s="11"/>
      <c r="HL445" s="11"/>
      <c r="HM445" s="11"/>
      <c r="HN445" s="11"/>
      <c r="HO445" s="11"/>
      <c r="HP445" s="11"/>
      <c r="HQ445" s="11"/>
      <c r="HR445" s="11"/>
      <c r="HS445" s="11"/>
      <c r="HT445" s="11"/>
      <c r="HU445" s="11"/>
      <c r="HV445" s="11"/>
      <c r="HW445" s="11"/>
      <c r="HX445" s="11"/>
      <c r="HY445" s="11"/>
      <c r="HZ445" s="11"/>
      <c r="IA445" s="11"/>
      <c r="IB445" s="11"/>
      <c r="IC445" s="11"/>
      <c r="ID445" s="11"/>
      <c r="IE445" s="11"/>
      <c r="IF445" s="11"/>
      <c r="IG445" s="11"/>
      <c r="IH445" s="11"/>
      <c r="II445" s="11"/>
      <c r="IJ445" s="11"/>
      <c r="IK445" s="11"/>
      <c r="IL445" s="11"/>
      <c r="IM445" s="11"/>
      <c r="IN445" s="11"/>
      <c r="IO445" s="11"/>
      <c r="IP445" s="11"/>
      <c r="IQ445" s="11"/>
      <c r="IR445" s="11"/>
      <c r="IS445" s="11"/>
      <c r="IT445" s="11"/>
      <c r="IU445" s="11"/>
      <c r="IV445" s="11"/>
      <c r="IW445" s="11"/>
      <c r="IX445" s="11"/>
      <c r="IY445" s="11"/>
      <c r="IZ445" s="11"/>
      <c r="JA445" s="11"/>
      <c r="JB445" s="11"/>
      <c r="JC445" s="11"/>
      <c r="JD445" s="11"/>
      <c r="JE445" s="11"/>
      <c r="JF445" s="11"/>
      <c r="JG445" s="11"/>
      <c r="JH445" s="11"/>
      <c r="JI445" s="11"/>
      <c r="JJ445" s="11"/>
      <c r="JK445" s="11"/>
      <c r="JL445" s="11"/>
      <c r="JM445" s="11"/>
      <c r="JN445" s="11"/>
      <c r="JO445" s="11"/>
      <c r="JP445" s="11"/>
      <c r="JQ445" s="11"/>
      <c r="JR445" s="11"/>
      <c r="JS445" s="11"/>
      <c r="JT445" s="11"/>
      <c r="JU445" s="11"/>
      <c r="JV445" s="11"/>
      <c r="JW445" s="11"/>
      <c r="JX445" s="11"/>
      <c r="JY445" s="11"/>
      <c r="JZ445" s="11"/>
      <c r="KA445" s="11"/>
      <c r="KB445" s="11"/>
      <c r="KC445" s="11"/>
      <c r="KD445" s="11"/>
      <c r="KE445" s="11"/>
      <c r="KF445" s="11"/>
      <c r="KG445" s="11"/>
      <c r="KH445" s="11"/>
      <c r="KI445" s="11"/>
      <c r="KJ445" s="11"/>
      <c r="KK445" s="11"/>
      <c r="KL445" s="11"/>
      <c r="KM445" s="11"/>
      <c r="KN445" s="11"/>
      <c r="KO445" s="11"/>
      <c r="KP445" s="11"/>
      <c r="KQ445" s="11"/>
      <c r="KR445" s="11"/>
      <c r="KS445" s="11"/>
      <c r="KT445" s="11"/>
      <c r="KU445" s="11"/>
      <c r="KV445" s="11"/>
      <c r="KW445" s="11"/>
      <c r="KX445" s="11"/>
      <c r="KY445" s="11"/>
      <c r="KZ445" s="11"/>
      <c r="LA445" s="11"/>
      <c r="LB445" s="11"/>
      <c r="LC445" s="11"/>
      <c r="LD445" s="11"/>
      <c r="LE445" s="11"/>
      <c r="LF445" s="11"/>
      <c r="LG445" s="11"/>
      <c r="LH445" s="11"/>
      <c r="LI445" s="11"/>
      <c r="LJ445" s="11"/>
      <c r="LK445" s="11"/>
      <c r="LL445" s="11"/>
      <c r="LM445" s="11"/>
      <c r="LN445" s="11"/>
      <c r="LO445" s="11"/>
      <c r="LP445" s="11"/>
      <c r="LQ445" s="11"/>
      <c r="LR445" s="11"/>
      <c r="LS445" s="11"/>
      <c r="LT445" s="11"/>
      <c r="LU445" s="11"/>
      <c r="LV445" s="11"/>
      <c r="LW445" s="11"/>
      <c r="LX445" s="11"/>
      <c r="LY445" s="11"/>
      <c r="LZ445" s="11"/>
      <c r="MA445" s="11"/>
      <c r="MB445" s="11"/>
      <c r="MC445" s="11"/>
      <c r="MD445" s="11"/>
      <c r="ME445" s="11"/>
      <c r="MF445" s="11"/>
      <c r="MG445" s="11"/>
      <c r="MH445" s="11"/>
      <c r="MI445" s="11"/>
      <c r="MJ445" s="11"/>
      <c r="MK445" s="11"/>
      <c r="ML445" s="11"/>
      <c r="MM445" s="11"/>
      <c r="MN445" s="11"/>
      <c r="MO445" s="11"/>
      <c r="MP445" s="11"/>
      <c r="MQ445" s="11"/>
      <c r="MR445" s="11"/>
      <c r="MS445" s="11"/>
      <c r="MT445" s="11"/>
      <c r="MU445" s="11"/>
      <c r="MV445" s="11"/>
      <c r="MW445" s="11"/>
      <c r="MX445" s="11"/>
      <c r="MY445" s="11"/>
      <c r="MZ445" s="11"/>
      <c r="NA445" s="11"/>
      <c r="NB445" s="11"/>
      <c r="NC445" s="11"/>
      <c r="ND445" s="11"/>
      <c r="NE445" s="11"/>
      <c r="NF445" s="11"/>
      <c r="NG445" s="11"/>
      <c r="NH445" s="11"/>
      <c r="NI445" s="11"/>
      <c r="NJ445" s="11"/>
      <c r="NK445" s="11"/>
      <c r="NL445" s="11"/>
      <c r="NM445" s="11"/>
      <c r="NN445" s="11"/>
      <c r="NO445" s="11"/>
      <c r="NP445" s="11"/>
      <c r="NQ445" s="11"/>
      <c r="NR445" s="11"/>
      <c r="NS445" s="11"/>
      <c r="NT445" s="11"/>
      <c r="NU445" s="11"/>
      <c r="NV445" s="11"/>
      <c r="NW445" s="11"/>
    </row>
    <row r="446" spans="48:387" x14ac:dyDescent="0.25">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c r="DA446" s="11"/>
      <c r="DB446" s="11"/>
      <c r="DC446" s="11"/>
      <c r="DD446" s="11"/>
      <c r="DE446" s="11"/>
      <c r="DF446" s="11"/>
      <c r="DG446" s="11"/>
      <c r="DH446" s="11"/>
      <c r="DI446" s="11"/>
      <c r="DJ446" s="11"/>
      <c r="DK446" s="11"/>
      <c r="DL446" s="11"/>
      <c r="DM446" s="11"/>
      <c r="DN446" s="11"/>
      <c r="DO446" s="11"/>
      <c r="DP446" s="11"/>
      <c r="DQ446" s="11"/>
      <c r="DR446" s="11"/>
      <c r="DS446" s="11"/>
      <c r="DT446" s="11"/>
      <c r="DU446" s="11"/>
      <c r="DV446" s="11"/>
      <c r="DW446" s="11"/>
      <c r="DX446" s="11"/>
      <c r="DY446" s="11"/>
      <c r="DZ446" s="11"/>
      <c r="EA446" s="11"/>
      <c r="EB446" s="11"/>
      <c r="EC446" s="11"/>
      <c r="ED446" s="11"/>
      <c r="EE446" s="11"/>
      <c r="EF446" s="11"/>
      <c r="EG446" s="11"/>
      <c r="EH446" s="11"/>
      <c r="EI446" s="11"/>
      <c r="EJ446" s="11"/>
      <c r="EK446" s="11"/>
      <c r="EL446" s="11"/>
      <c r="EM446" s="11"/>
      <c r="EN446" s="11"/>
      <c r="EO446" s="11"/>
      <c r="EP446" s="11"/>
      <c r="EQ446" s="11"/>
      <c r="ER446" s="11"/>
      <c r="ES446" s="11"/>
      <c r="ET446" s="11"/>
      <c r="EU446" s="11"/>
      <c r="EV446" s="11"/>
      <c r="EW446" s="11"/>
      <c r="EX446" s="11"/>
      <c r="EY446" s="11"/>
      <c r="EZ446" s="11"/>
      <c r="FA446" s="11"/>
      <c r="FB446" s="11"/>
      <c r="FC446" s="11"/>
      <c r="FD446" s="11"/>
      <c r="FE446" s="11"/>
      <c r="FF446" s="11"/>
      <c r="FG446" s="11"/>
      <c r="FH446" s="11"/>
      <c r="FI446" s="11"/>
      <c r="FJ446" s="11"/>
      <c r="FK446" s="11"/>
      <c r="FL446" s="11"/>
      <c r="FM446" s="11"/>
      <c r="FN446" s="11"/>
      <c r="FO446" s="11"/>
      <c r="FP446" s="11"/>
      <c r="FQ446" s="11"/>
      <c r="FR446" s="11"/>
      <c r="FS446" s="11"/>
      <c r="FT446" s="11"/>
      <c r="FU446" s="11"/>
      <c r="FV446" s="11"/>
      <c r="FW446" s="11"/>
      <c r="FX446" s="11"/>
      <c r="FY446" s="11"/>
      <c r="FZ446" s="11"/>
      <c r="GA446" s="11"/>
      <c r="GB446" s="11"/>
      <c r="GC446" s="11"/>
      <c r="GD446" s="11"/>
      <c r="GE446" s="11"/>
      <c r="GF446" s="11"/>
      <c r="GG446" s="11"/>
      <c r="GH446" s="11"/>
      <c r="GI446" s="11"/>
      <c r="GJ446" s="11"/>
      <c r="GK446" s="11"/>
      <c r="GL446" s="11"/>
      <c r="GM446" s="11"/>
      <c r="GN446" s="11"/>
      <c r="GO446" s="11"/>
      <c r="GP446" s="11"/>
      <c r="GQ446" s="11"/>
      <c r="GR446" s="11"/>
      <c r="GS446" s="11"/>
      <c r="GT446" s="11"/>
      <c r="GU446" s="11"/>
      <c r="GV446" s="11"/>
      <c r="GW446" s="11"/>
      <c r="GX446" s="11"/>
      <c r="GY446" s="11"/>
      <c r="GZ446" s="11"/>
      <c r="HA446" s="11"/>
      <c r="HB446" s="11"/>
      <c r="HC446" s="11"/>
      <c r="HD446" s="11"/>
      <c r="HE446" s="11"/>
      <c r="HF446" s="11"/>
      <c r="HG446" s="11"/>
      <c r="HH446" s="11"/>
      <c r="HI446" s="11"/>
      <c r="HJ446" s="11"/>
      <c r="HK446" s="11"/>
      <c r="HL446" s="11"/>
      <c r="HM446" s="11"/>
      <c r="HN446" s="11"/>
      <c r="HO446" s="11"/>
      <c r="HP446" s="11"/>
      <c r="HQ446" s="11"/>
      <c r="HR446" s="11"/>
      <c r="HS446" s="11"/>
      <c r="HT446" s="11"/>
      <c r="HU446" s="11"/>
      <c r="HV446" s="11"/>
      <c r="HW446" s="11"/>
      <c r="HX446" s="11"/>
      <c r="HY446" s="11"/>
      <c r="HZ446" s="11"/>
      <c r="IA446" s="11"/>
      <c r="IB446" s="11"/>
      <c r="IC446" s="11"/>
      <c r="ID446" s="11"/>
      <c r="IE446" s="11"/>
      <c r="IF446" s="11"/>
      <c r="IG446" s="11"/>
      <c r="IH446" s="11"/>
      <c r="II446" s="11"/>
      <c r="IJ446" s="11"/>
      <c r="IK446" s="11"/>
      <c r="IL446" s="11"/>
      <c r="IM446" s="11"/>
      <c r="IN446" s="11"/>
      <c r="IO446" s="11"/>
      <c r="IP446" s="11"/>
      <c r="IQ446" s="11"/>
      <c r="IR446" s="11"/>
      <c r="IS446" s="11"/>
      <c r="IT446" s="11"/>
      <c r="IU446" s="11"/>
      <c r="IV446" s="11"/>
      <c r="IW446" s="11"/>
      <c r="IX446" s="11"/>
      <c r="IY446" s="11"/>
      <c r="IZ446" s="11"/>
      <c r="JA446" s="11"/>
      <c r="JB446" s="11"/>
      <c r="JC446" s="11"/>
      <c r="JD446" s="11"/>
      <c r="JE446" s="11"/>
      <c r="JF446" s="11"/>
      <c r="JG446" s="11"/>
      <c r="JH446" s="11"/>
      <c r="JI446" s="11"/>
      <c r="JJ446" s="11"/>
      <c r="JK446" s="11"/>
      <c r="JL446" s="11"/>
      <c r="JM446" s="11"/>
      <c r="JN446" s="11"/>
      <c r="JO446" s="11"/>
      <c r="JP446" s="11"/>
      <c r="JQ446" s="11"/>
      <c r="JR446" s="11"/>
      <c r="JS446" s="11"/>
      <c r="JT446" s="11"/>
      <c r="JU446" s="11"/>
      <c r="JV446" s="11"/>
      <c r="JW446" s="11"/>
      <c r="JX446" s="11"/>
      <c r="JY446" s="11"/>
      <c r="JZ446" s="11"/>
      <c r="KA446" s="11"/>
      <c r="KB446" s="11"/>
      <c r="KC446" s="11"/>
      <c r="KD446" s="11"/>
      <c r="KE446" s="11"/>
      <c r="KF446" s="11"/>
      <c r="KG446" s="11"/>
      <c r="KH446" s="11"/>
      <c r="KI446" s="11"/>
      <c r="KJ446" s="11"/>
      <c r="KK446" s="11"/>
      <c r="KL446" s="11"/>
      <c r="KM446" s="11"/>
      <c r="KN446" s="11"/>
      <c r="KO446" s="11"/>
      <c r="KP446" s="11"/>
      <c r="KQ446" s="11"/>
      <c r="KR446" s="11"/>
      <c r="KS446" s="11"/>
      <c r="KT446" s="11"/>
      <c r="KU446" s="11"/>
      <c r="KV446" s="11"/>
      <c r="KW446" s="11"/>
      <c r="KX446" s="11"/>
      <c r="KY446" s="11"/>
      <c r="KZ446" s="11"/>
      <c r="LA446" s="11"/>
      <c r="LB446" s="11"/>
      <c r="LC446" s="11"/>
      <c r="LD446" s="11"/>
      <c r="LE446" s="11"/>
      <c r="LF446" s="11"/>
      <c r="LG446" s="11"/>
      <c r="LH446" s="11"/>
      <c r="LI446" s="11"/>
      <c r="LJ446" s="11"/>
      <c r="LK446" s="11"/>
      <c r="LL446" s="11"/>
      <c r="LM446" s="11"/>
      <c r="LN446" s="11"/>
      <c r="LO446" s="11"/>
      <c r="LP446" s="11"/>
      <c r="LQ446" s="11"/>
      <c r="LR446" s="11"/>
      <c r="LS446" s="11"/>
      <c r="LT446" s="11"/>
      <c r="LU446" s="11"/>
      <c r="LV446" s="11"/>
      <c r="LW446" s="11"/>
      <c r="LX446" s="11"/>
      <c r="LY446" s="11"/>
      <c r="LZ446" s="11"/>
      <c r="MA446" s="11"/>
      <c r="MB446" s="11"/>
      <c r="MC446" s="11"/>
      <c r="MD446" s="11"/>
      <c r="ME446" s="11"/>
      <c r="MF446" s="11"/>
      <c r="MG446" s="11"/>
      <c r="MH446" s="11"/>
      <c r="MI446" s="11"/>
      <c r="MJ446" s="11"/>
      <c r="MK446" s="11"/>
      <c r="ML446" s="11"/>
      <c r="MM446" s="11"/>
      <c r="MN446" s="11"/>
      <c r="MO446" s="11"/>
      <c r="MP446" s="11"/>
      <c r="MQ446" s="11"/>
      <c r="MR446" s="11"/>
      <c r="MS446" s="11"/>
      <c r="MT446" s="11"/>
      <c r="MU446" s="11"/>
      <c r="MV446" s="11"/>
      <c r="MW446" s="11"/>
      <c r="MX446" s="11"/>
      <c r="MY446" s="11"/>
      <c r="MZ446" s="11"/>
      <c r="NA446" s="11"/>
      <c r="NB446" s="11"/>
      <c r="NC446" s="11"/>
      <c r="ND446" s="11"/>
      <c r="NE446" s="11"/>
      <c r="NF446" s="11"/>
      <c r="NG446" s="11"/>
      <c r="NH446" s="11"/>
      <c r="NI446" s="11"/>
      <c r="NJ446" s="11"/>
      <c r="NK446" s="11"/>
      <c r="NL446" s="11"/>
      <c r="NM446" s="11"/>
      <c r="NN446" s="11"/>
      <c r="NO446" s="11"/>
      <c r="NP446" s="11"/>
      <c r="NQ446" s="11"/>
      <c r="NR446" s="11"/>
      <c r="NS446" s="11"/>
      <c r="NT446" s="11"/>
      <c r="NU446" s="11"/>
      <c r="NV446" s="11"/>
      <c r="NW446" s="11"/>
    </row>
    <row r="447" spans="48:387" x14ac:dyDescent="0.25">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B447" s="11"/>
      <c r="DC447" s="11"/>
      <c r="DD447" s="11"/>
      <c r="DE447" s="11"/>
      <c r="DF447" s="11"/>
      <c r="DG447" s="11"/>
      <c r="DH447" s="11"/>
      <c r="DI447" s="11"/>
      <c r="DJ447" s="11"/>
      <c r="DK447" s="11"/>
      <c r="DL447" s="11"/>
      <c r="DM447" s="11"/>
      <c r="DN447" s="11"/>
      <c r="DO447" s="11"/>
      <c r="DP447" s="11"/>
      <c r="DQ447" s="11"/>
      <c r="DR447" s="11"/>
      <c r="DS447" s="11"/>
      <c r="DT447" s="11"/>
      <c r="DU447" s="11"/>
      <c r="DV447" s="11"/>
      <c r="DW447" s="11"/>
      <c r="DX447" s="11"/>
      <c r="DY447" s="11"/>
      <c r="DZ447" s="11"/>
      <c r="EA447" s="11"/>
      <c r="EB447" s="11"/>
      <c r="EC447" s="11"/>
      <c r="ED447" s="11"/>
      <c r="EE447" s="11"/>
      <c r="EF447" s="11"/>
      <c r="EG447" s="11"/>
      <c r="EH447" s="11"/>
      <c r="EI447" s="11"/>
      <c r="EJ447" s="11"/>
      <c r="EK447" s="11"/>
      <c r="EL447" s="11"/>
      <c r="EM447" s="11"/>
      <c r="EN447" s="11"/>
      <c r="EO447" s="11"/>
      <c r="EP447" s="11"/>
      <c r="EQ447" s="11"/>
      <c r="ER447" s="11"/>
      <c r="ES447" s="11"/>
      <c r="ET447" s="11"/>
      <c r="EU447" s="11"/>
      <c r="EV447" s="11"/>
      <c r="EW447" s="11"/>
      <c r="EX447" s="11"/>
      <c r="EY447" s="11"/>
      <c r="EZ447" s="11"/>
      <c r="FA447" s="11"/>
      <c r="FB447" s="11"/>
      <c r="FC447" s="11"/>
      <c r="FD447" s="11"/>
      <c r="FE447" s="11"/>
      <c r="FF447" s="11"/>
      <c r="FG447" s="11"/>
      <c r="FH447" s="11"/>
      <c r="FI447" s="11"/>
      <c r="FJ447" s="11"/>
      <c r="FK447" s="11"/>
      <c r="FL447" s="11"/>
      <c r="FM447" s="11"/>
      <c r="FN447" s="11"/>
      <c r="FO447" s="11"/>
      <c r="FP447" s="11"/>
      <c r="FQ447" s="11"/>
      <c r="FR447" s="11"/>
      <c r="FS447" s="11"/>
      <c r="FT447" s="11"/>
      <c r="FU447" s="11"/>
      <c r="FV447" s="11"/>
      <c r="FW447" s="11"/>
      <c r="FX447" s="11"/>
      <c r="FY447" s="11"/>
      <c r="FZ447" s="11"/>
      <c r="GA447" s="11"/>
      <c r="GB447" s="11"/>
      <c r="GC447" s="11"/>
      <c r="GD447" s="11"/>
      <c r="GE447" s="11"/>
      <c r="GF447" s="11"/>
      <c r="GG447" s="11"/>
      <c r="GH447" s="11"/>
      <c r="GI447" s="11"/>
      <c r="GJ447" s="11"/>
      <c r="GK447" s="11"/>
      <c r="GL447" s="11"/>
      <c r="GM447" s="11"/>
      <c r="GN447" s="11"/>
      <c r="GO447" s="11"/>
      <c r="GP447" s="11"/>
      <c r="GQ447" s="11"/>
      <c r="GR447" s="11"/>
      <c r="GS447" s="11"/>
      <c r="GT447" s="11"/>
      <c r="GU447" s="11"/>
      <c r="GV447" s="11"/>
      <c r="GW447" s="11"/>
      <c r="GX447" s="11"/>
      <c r="GY447" s="11"/>
      <c r="GZ447" s="11"/>
      <c r="HA447" s="11"/>
      <c r="HB447" s="11"/>
      <c r="HC447" s="11"/>
      <c r="HD447" s="11"/>
      <c r="HE447" s="11"/>
      <c r="HF447" s="11"/>
      <c r="HG447" s="11"/>
      <c r="HH447" s="11"/>
      <c r="HI447" s="11"/>
      <c r="HJ447" s="11"/>
      <c r="HK447" s="11"/>
      <c r="HL447" s="11"/>
      <c r="HM447" s="11"/>
      <c r="HN447" s="11"/>
      <c r="HO447" s="11"/>
      <c r="HP447" s="11"/>
      <c r="HQ447" s="11"/>
      <c r="HR447" s="11"/>
      <c r="HS447" s="11"/>
      <c r="HT447" s="11"/>
      <c r="HU447" s="11"/>
      <c r="HV447" s="11"/>
      <c r="HW447" s="11"/>
      <c r="HX447" s="11"/>
      <c r="HY447" s="11"/>
      <c r="HZ447" s="11"/>
      <c r="IA447" s="11"/>
      <c r="IB447" s="11"/>
      <c r="IC447" s="11"/>
      <c r="ID447" s="11"/>
      <c r="IE447" s="11"/>
      <c r="IF447" s="11"/>
      <c r="IG447" s="11"/>
      <c r="IH447" s="11"/>
      <c r="II447" s="11"/>
      <c r="IJ447" s="11"/>
      <c r="IK447" s="11"/>
      <c r="IL447" s="11"/>
      <c r="IM447" s="11"/>
      <c r="IN447" s="11"/>
      <c r="IO447" s="11"/>
      <c r="IP447" s="11"/>
      <c r="IQ447" s="11"/>
      <c r="IR447" s="11"/>
      <c r="IS447" s="11"/>
      <c r="IT447" s="11"/>
      <c r="IU447" s="11"/>
      <c r="IV447" s="11"/>
      <c r="IW447" s="11"/>
      <c r="IX447" s="11"/>
      <c r="IY447" s="11"/>
      <c r="IZ447" s="11"/>
      <c r="JA447" s="11"/>
      <c r="JB447" s="11"/>
      <c r="JC447" s="11"/>
      <c r="JD447" s="11"/>
      <c r="JE447" s="11"/>
      <c r="JF447" s="11"/>
      <c r="JG447" s="11"/>
      <c r="JH447" s="11"/>
      <c r="JI447" s="11"/>
      <c r="JJ447" s="11"/>
      <c r="JK447" s="11"/>
      <c r="JL447" s="11"/>
      <c r="JM447" s="11"/>
      <c r="JN447" s="11"/>
      <c r="JO447" s="11"/>
      <c r="JP447" s="11"/>
      <c r="JQ447" s="11"/>
      <c r="JR447" s="11"/>
      <c r="JS447" s="11"/>
      <c r="JT447" s="11"/>
      <c r="JU447" s="11"/>
      <c r="JV447" s="11"/>
      <c r="JW447" s="11"/>
      <c r="JX447" s="11"/>
      <c r="JY447" s="11"/>
      <c r="JZ447" s="11"/>
      <c r="KA447" s="11"/>
      <c r="KB447" s="11"/>
      <c r="KC447" s="11"/>
      <c r="KD447" s="11"/>
      <c r="KE447" s="11"/>
      <c r="KF447" s="11"/>
      <c r="KG447" s="11"/>
      <c r="KH447" s="11"/>
      <c r="KI447" s="11"/>
      <c r="KJ447" s="11"/>
      <c r="KK447" s="11"/>
      <c r="KL447" s="11"/>
      <c r="KM447" s="11"/>
      <c r="KN447" s="11"/>
      <c r="KO447" s="11"/>
      <c r="KP447" s="11"/>
      <c r="KQ447" s="11"/>
      <c r="KR447" s="11"/>
      <c r="KS447" s="11"/>
      <c r="KT447" s="11"/>
      <c r="KU447" s="11"/>
      <c r="KV447" s="11"/>
      <c r="KW447" s="11"/>
      <c r="KX447" s="11"/>
      <c r="KY447" s="11"/>
      <c r="KZ447" s="11"/>
      <c r="LA447" s="11"/>
      <c r="LB447" s="11"/>
      <c r="LC447" s="11"/>
      <c r="LD447" s="11"/>
      <c r="LE447" s="11"/>
      <c r="LF447" s="11"/>
      <c r="LG447" s="11"/>
      <c r="LH447" s="11"/>
      <c r="LI447" s="11"/>
      <c r="LJ447" s="11"/>
      <c r="LK447" s="11"/>
      <c r="LL447" s="11"/>
      <c r="LM447" s="11"/>
      <c r="LN447" s="11"/>
      <c r="LO447" s="11"/>
      <c r="LP447" s="11"/>
      <c r="LQ447" s="11"/>
      <c r="LR447" s="11"/>
      <c r="LS447" s="11"/>
      <c r="LT447" s="11"/>
      <c r="LU447" s="11"/>
      <c r="LV447" s="11"/>
      <c r="LW447" s="11"/>
      <c r="LX447" s="11"/>
      <c r="LY447" s="11"/>
      <c r="LZ447" s="11"/>
      <c r="MA447" s="11"/>
      <c r="MB447" s="11"/>
      <c r="MC447" s="11"/>
      <c r="MD447" s="11"/>
      <c r="ME447" s="11"/>
      <c r="MF447" s="11"/>
      <c r="MG447" s="11"/>
      <c r="MH447" s="11"/>
      <c r="MI447" s="11"/>
      <c r="MJ447" s="11"/>
      <c r="MK447" s="11"/>
      <c r="ML447" s="11"/>
      <c r="MM447" s="11"/>
      <c r="MN447" s="11"/>
      <c r="MO447" s="11"/>
      <c r="MP447" s="11"/>
      <c r="MQ447" s="11"/>
      <c r="MR447" s="11"/>
      <c r="MS447" s="11"/>
      <c r="MT447" s="11"/>
      <c r="MU447" s="11"/>
      <c r="MV447" s="11"/>
      <c r="MW447" s="11"/>
      <c r="MX447" s="11"/>
      <c r="MY447" s="11"/>
      <c r="MZ447" s="11"/>
      <c r="NA447" s="11"/>
      <c r="NB447" s="11"/>
      <c r="NC447" s="11"/>
      <c r="ND447" s="11"/>
      <c r="NE447" s="11"/>
      <c r="NF447" s="11"/>
      <c r="NG447" s="11"/>
      <c r="NH447" s="11"/>
      <c r="NI447" s="11"/>
      <c r="NJ447" s="11"/>
      <c r="NK447" s="11"/>
      <c r="NL447" s="11"/>
      <c r="NM447" s="11"/>
      <c r="NN447" s="11"/>
      <c r="NO447" s="11"/>
      <c r="NP447" s="11"/>
      <c r="NQ447" s="11"/>
      <c r="NR447" s="11"/>
      <c r="NS447" s="11"/>
      <c r="NT447" s="11"/>
      <c r="NU447" s="11"/>
      <c r="NV447" s="11"/>
      <c r="NW447" s="11"/>
    </row>
    <row r="448" spans="48:387" x14ac:dyDescent="0.25">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B448" s="11"/>
      <c r="DC448" s="11"/>
      <c r="DD448" s="11"/>
      <c r="DE448" s="11"/>
      <c r="DF448" s="11"/>
      <c r="DG448" s="11"/>
      <c r="DH448" s="11"/>
      <c r="DI448" s="11"/>
      <c r="DJ448" s="11"/>
      <c r="DK448" s="11"/>
      <c r="DL448" s="11"/>
      <c r="DM448" s="11"/>
      <c r="DN448" s="11"/>
      <c r="DO448" s="11"/>
      <c r="DP448" s="11"/>
      <c r="DQ448" s="11"/>
      <c r="DR448" s="11"/>
      <c r="DS448" s="11"/>
      <c r="DT448" s="11"/>
      <c r="DU448" s="11"/>
      <c r="DV448" s="11"/>
      <c r="DW448" s="11"/>
      <c r="DX448" s="11"/>
      <c r="DY448" s="11"/>
      <c r="DZ448" s="11"/>
      <c r="EA448" s="11"/>
      <c r="EB448" s="11"/>
      <c r="EC448" s="11"/>
      <c r="ED448" s="11"/>
      <c r="EE448" s="11"/>
      <c r="EF448" s="11"/>
      <c r="EG448" s="11"/>
      <c r="EH448" s="11"/>
      <c r="EI448" s="11"/>
      <c r="EJ448" s="11"/>
      <c r="EK448" s="11"/>
      <c r="EL448" s="11"/>
      <c r="EM448" s="11"/>
      <c r="EN448" s="11"/>
      <c r="EO448" s="11"/>
      <c r="EP448" s="11"/>
      <c r="EQ448" s="11"/>
      <c r="ER448" s="11"/>
      <c r="ES448" s="11"/>
      <c r="ET448" s="11"/>
      <c r="EU448" s="11"/>
      <c r="EV448" s="11"/>
      <c r="EW448" s="11"/>
      <c r="EX448" s="11"/>
      <c r="EY448" s="11"/>
      <c r="EZ448" s="11"/>
      <c r="FA448" s="11"/>
      <c r="FB448" s="11"/>
      <c r="FC448" s="11"/>
      <c r="FD448" s="11"/>
      <c r="FE448" s="11"/>
      <c r="FF448" s="11"/>
      <c r="FG448" s="11"/>
      <c r="FH448" s="11"/>
      <c r="FI448" s="11"/>
      <c r="FJ448" s="11"/>
      <c r="FK448" s="11"/>
      <c r="FL448" s="11"/>
      <c r="FM448" s="11"/>
      <c r="FN448" s="11"/>
      <c r="FO448" s="11"/>
      <c r="FP448" s="11"/>
      <c r="FQ448" s="11"/>
      <c r="FR448" s="11"/>
      <c r="FS448" s="11"/>
      <c r="FT448" s="11"/>
      <c r="FU448" s="11"/>
      <c r="FV448" s="11"/>
      <c r="FW448" s="11"/>
      <c r="FX448" s="11"/>
      <c r="FY448" s="11"/>
      <c r="FZ448" s="11"/>
      <c r="GA448" s="11"/>
      <c r="GB448" s="11"/>
      <c r="GC448" s="11"/>
      <c r="GD448" s="11"/>
      <c r="GE448" s="11"/>
      <c r="GF448" s="11"/>
      <c r="GG448" s="11"/>
      <c r="GH448" s="11"/>
      <c r="GI448" s="11"/>
      <c r="GJ448" s="11"/>
      <c r="GK448" s="11"/>
      <c r="GL448" s="11"/>
      <c r="GM448" s="11"/>
      <c r="GN448" s="11"/>
      <c r="GO448" s="11"/>
      <c r="GP448" s="11"/>
      <c r="GQ448" s="11"/>
      <c r="GR448" s="11"/>
      <c r="GS448" s="11"/>
      <c r="GT448" s="11"/>
      <c r="GU448" s="11"/>
      <c r="GV448" s="11"/>
      <c r="GW448" s="11"/>
      <c r="GX448" s="11"/>
      <c r="GY448" s="11"/>
      <c r="GZ448" s="11"/>
      <c r="HA448" s="11"/>
      <c r="HB448" s="11"/>
      <c r="HC448" s="11"/>
      <c r="HD448" s="11"/>
      <c r="HE448" s="11"/>
      <c r="HF448" s="11"/>
      <c r="HG448" s="11"/>
      <c r="HH448" s="11"/>
      <c r="HI448" s="11"/>
      <c r="HJ448" s="11"/>
      <c r="HK448" s="11"/>
      <c r="HL448" s="11"/>
      <c r="HM448" s="11"/>
      <c r="HN448" s="11"/>
      <c r="HO448" s="11"/>
      <c r="HP448" s="11"/>
      <c r="HQ448" s="11"/>
      <c r="HR448" s="11"/>
      <c r="HS448" s="11"/>
      <c r="HT448" s="11"/>
      <c r="HU448" s="11"/>
      <c r="HV448" s="11"/>
      <c r="HW448" s="11"/>
      <c r="HX448" s="11"/>
      <c r="HY448" s="11"/>
      <c r="HZ448" s="11"/>
      <c r="IA448" s="11"/>
      <c r="IB448" s="11"/>
      <c r="IC448" s="11"/>
      <c r="ID448" s="11"/>
      <c r="IE448" s="11"/>
      <c r="IF448" s="11"/>
      <c r="IG448" s="11"/>
      <c r="IH448" s="11"/>
      <c r="II448" s="11"/>
      <c r="IJ448" s="11"/>
      <c r="IK448" s="11"/>
      <c r="IL448" s="11"/>
      <c r="IM448" s="11"/>
      <c r="IN448" s="11"/>
      <c r="IO448" s="11"/>
      <c r="IP448" s="11"/>
      <c r="IQ448" s="11"/>
      <c r="IR448" s="11"/>
      <c r="IS448" s="11"/>
      <c r="IT448" s="11"/>
      <c r="IU448" s="11"/>
      <c r="IV448" s="11"/>
      <c r="IW448" s="11"/>
      <c r="IX448" s="11"/>
      <c r="IY448" s="11"/>
      <c r="IZ448" s="11"/>
      <c r="JA448" s="11"/>
      <c r="JB448" s="11"/>
      <c r="JC448" s="11"/>
      <c r="JD448" s="11"/>
      <c r="JE448" s="11"/>
      <c r="JF448" s="11"/>
      <c r="JG448" s="11"/>
      <c r="JH448" s="11"/>
      <c r="JI448" s="11"/>
      <c r="JJ448" s="11"/>
      <c r="JK448" s="11"/>
      <c r="JL448" s="11"/>
      <c r="JM448" s="11"/>
      <c r="JN448" s="11"/>
      <c r="JO448" s="11"/>
      <c r="JP448" s="11"/>
      <c r="JQ448" s="11"/>
      <c r="JR448" s="11"/>
      <c r="JS448" s="11"/>
      <c r="JT448" s="11"/>
      <c r="JU448" s="11"/>
      <c r="JV448" s="11"/>
      <c r="JW448" s="11"/>
      <c r="JX448" s="11"/>
      <c r="JY448" s="11"/>
      <c r="JZ448" s="11"/>
      <c r="KA448" s="11"/>
      <c r="KB448" s="11"/>
      <c r="KC448" s="11"/>
      <c r="KD448" s="11"/>
      <c r="KE448" s="11"/>
      <c r="KF448" s="11"/>
      <c r="KG448" s="11"/>
      <c r="KH448" s="11"/>
      <c r="KI448" s="11"/>
      <c r="KJ448" s="11"/>
      <c r="KK448" s="11"/>
      <c r="KL448" s="11"/>
      <c r="KM448" s="11"/>
      <c r="KN448" s="11"/>
      <c r="KO448" s="11"/>
      <c r="KP448" s="11"/>
      <c r="KQ448" s="11"/>
      <c r="KR448" s="11"/>
      <c r="KS448" s="11"/>
      <c r="KT448" s="11"/>
      <c r="KU448" s="11"/>
      <c r="KV448" s="11"/>
      <c r="KW448" s="11"/>
      <c r="KX448" s="11"/>
      <c r="KY448" s="11"/>
      <c r="KZ448" s="11"/>
      <c r="LA448" s="11"/>
      <c r="LB448" s="11"/>
      <c r="LC448" s="11"/>
      <c r="LD448" s="11"/>
      <c r="LE448" s="11"/>
      <c r="LF448" s="11"/>
      <c r="LG448" s="11"/>
      <c r="LH448" s="11"/>
      <c r="LI448" s="11"/>
      <c r="LJ448" s="11"/>
      <c r="LK448" s="11"/>
      <c r="LL448" s="11"/>
      <c r="LM448" s="11"/>
      <c r="LN448" s="11"/>
      <c r="LO448" s="11"/>
      <c r="LP448" s="11"/>
      <c r="LQ448" s="11"/>
      <c r="LR448" s="11"/>
      <c r="LS448" s="11"/>
      <c r="LT448" s="11"/>
      <c r="LU448" s="11"/>
      <c r="LV448" s="11"/>
      <c r="LW448" s="11"/>
      <c r="LX448" s="11"/>
      <c r="LY448" s="11"/>
      <c r="LZ448" s="11"/>
      <c r="MA448" s="11"/>
      <c r="MB448" s="11"/>
      <c r="MC448" s="11"/>
      <c r="MD448" s="11"/>
      <c r="ME448" s="11"/>
      <c r="MF448" s="11"/>
      <c r="MG448" s="11"/>
      <c r="MH448" s="11"/>
      <c r="MI448" s="11"/>
      <c r="MJ448" s="11"/>
      <c r="MK448" s="11"/>
      <c r="ML448" s="11"/>
      <c r="MM448" s="11"/>
      <c r="MN448" s="11"/>
      <c r="MO448" s="11"/>
      <c r="MP448" s="11"/>
      <c r="MQ448" s="11"/>
      <c r="MR448" s="11"/>
      <c r="MS448" s="11"/>
      <c r="MT448" s="11"/>
      <c r="MU448" s="11"/>
      <c r="MV448" s="11"/>
      <c r="MW448" s="11"/>
      <c r="MX448" s="11"/>
      <c r="MY448" s="11"/>
      <c r="MZ448" s="11"/>
      <c r="NA448" s="11"/>
      <c r="NB448" s="11"/>
      <c r="NC448" s="11"/>
      <c r="ND448" s="11"/>
      <c r="NE448" s="11"/>
      <c r="NF448" s="11"/>
      <c r="NG448" s="11"/>
      <c r="NH448" s="11"/>
      <c r="NI448" s="11"/>
      <c r="NJ448" s="11"/>
      <c r="NK448" s="11"/>
      <c r="NL448" s="11"/>
      <c r="NM448" s="11"/>
      <c r="NN448" s="11"/>
      <c r="NO448" s="11"/>
      <c r="NP448" s="11"/>
      <c r="NQ448" s="11"/>
      <c r="NR448" s="11"/>
      <c r="NS448" s="11"/>
      <c r="NT448" s="11"/>
      <c r="NU448" s="11"/>
      <c r="NV448" s="11"/>
      <c r="NW448" s="11"/>
    </row>
    <row r="449" spans="48:387" x14ac:dyDescent="0.25">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c r="DA449" s="11"/>
      <c r="DB449" s="11"/>
      <c r="DC449" s="11"/>
      <c r="DD449" s="11"/>
      <c r="DE449" s="11"/>
      <c r="DF449" s="11"/>
      <c r="DG449" s="11"/>
      <c r="DH449" s="11"/>
      <c r="DI449" s="11"/>
      <c r="DJ449" s="11"/>
      <c r="DK449" s="11"/>
      <c r="DL449" s="11"/>
      <c r="DM449" s="11"/>
      <c r="DN449" s="11"/>
      <c r="DO449" s="11"/>
      <c r="DP449" s="11"/>
      <c r="DQ449" s="11"/>
      <c r="DR449" s="11"/>
      <c r="DS449" s="11"/>
      <c r="DT449" s="11"/>
      <c r="DU449" s="11"/>
      <c r="DV449" s="11"/>
      <c r="DW449" s="11"/>
      <c r="DX449" s="11"/>
      <c r="DY449" s="11"/>
      <c r="DZ449" s="11"/>
      <c r="EA449" s="11"/>
      <c r="EB449" s="11"/>
      <c r="EC449" s="11"/>
      <c r="ED449" s="11"/>
      <c r="EE449" s="11"/>
      <c r="EF449" s="11"/>
      <c r="EG449" s="11"/>
      <c r="EH449" s="11"/>
      <c r="EI449" s="11"/>
      <c r="EJ449" s="11"/>
      <c r="EK449" s="11"/>
      <c r="EL449" s="11"/>
      <c r="EM449" s="11"/>
      <c r="EN449" s="11"/>
      <c r="EO449" s="11"/>
      <c r="EP449" s="11"/>
      <c r="EQ449" s="11"/>
      <c r="ER449" s="11"/>
      <c r="ES449" s="11"/>
      <c r="ET449" s="11"/>
      <c r="EU449" s="11"/>
      <c r="EV449" s="11"/>
      <c r="EW449" s="11"/>
      <c r="EX449" s="11"/>
      <c r="EY449" s="11"/>
      <c r="EZ449" s="11"/>
      <c r="FA449" s="11"/>
      <c r="FB449" s="11"/>
      <c r="FC449" s="11"/>
      <c r="FD449" s="11"/>
      <c r="FE449" s="11"/>
      <c r="FF449" s="11"/>
      <c r="FG449" s="11"/>
      <c r="FH449" s="11"/>
      <c r="FI449" s="11"/>
      <c r="FJ449" s="11"/>
      <c r="FK449" s="11"/>
      <c r="FL449" s="11"/>
      <c r="FM449" s="11"/>
      <c r="FN449" s="11"/>
      <c r="FO449" s="11"/>
      <c r="FP449" s="11"/>
      <c r="FQ449" s="11"/>
      <c r="FR449" s="11"/>
      <c r="FS449" s="11"/>
      <c r="FT449" s="11"/>
      <c r="FU449" s="11"/>
      <c r="FV449" s="11"/>
      <c r="FW449" s="11"/>
      <c r="FX449" s="11"/>
      <c r="FY449" s="11"/>
      <c r="FZ449" s="11"/>
      <c r="GA449" s="11"/>
      <c r="GB449" s="11"/>
      <c r="GC449" s="11"/>
      <c r="GD449" s="11"/>
      <c r="GE449" s="11"/>
      <c r="GF449" s="11"/>
      <c r="GG449" s="11"/>
      <c r="GH449" s="11"/>
      <c r="GI449" s="11"/>
      <c r="GJ449" s="11"/>
      <c r="GK449" s="11"/>
      <c r="GL449" s="11"/>
      <c r="GM449" s="11"/>
      <c r="GN449" s="11"/>
      <c r="GO449" s="11"/>
      <c r="GP449" s="11"/>
      <c r="GQ449" s="11"/>
      <c r="GR449" s="11"/>
      <c r="GS449" s="11"/>
      <c r="GT449" s="11"/>
      <c r="GU449" s="11"/>
      <c r="GV449" s="11"/>
      <c r="GW449" s="11"/>
      <c r="GX449" s="11"/>
      <c r="GY449" s="11"/>
      <c r="GZ449" s="11"/>
      <c r="HA449" s="11"/>
      <c r="HB449" s="11"/>
      <c r="HC449" s="11"/>
      <c r="HD449" s="11"/>
      <c r="HE449" s="11"/>
      <c r="HF449" s="11"/>
      <c r="HG449" s="11"/>
      <c r="HH449" s="11"/>
      <c r="HI449" s="11"/>
      <c r="HJ449" s="11"/>
      <c r="HK449" s="11"/>
      <c r="HL449" s="11"/>
      <c r="HM449" s="11"/>
      <c r="HN449" s="11"/>
      <c r="HO449" s="11"/>
      <c r="HP449" s="11"/>
      <c r="HQ449" s="11"/>
      <c r="HR449" s="11"/>
      <c r="HS449" s="11"/>
      <c r="HT449" s="11"/>
      <c r="HU449" s="11"/>
      <c r="HV449" s="11"/>
      <c r="HW449" s="11"/>
      <c r="HX449" s="11"/>
      <c r="HY449" s="11"/>
      <c r="HZ449" s="11"/>
      <c r="IA449" s="11"/>
      <c r="IB449" s="11"/>
      <c r="IC449" s="11"/>
      <c r="ID449" s="11"/>
      <c r="IE449" s="11"/>
      <c r="IF449" s="11"/>
      <c r="IG449" s="11"/>
      <c r="IH449" s="11"/>
      <c r="II449" s="11"/>
      <c r="IJ449" s="11"/>
      <c r="IK449" s="11"/>
      <c r="IL449" s="11"/>
      <c r="IM449" s="11"/>
      <c r="IN449" s="11"/>
      <c r="IO449" s="11"/>
      <c r="IP449" s="11"/>
      <c r="IQ449" s="11"/>
      <c r="IR449" s="11"/>
      <c r="IS449" s="11"/>
      <c r="IT449" s="11"/>
      <c r="IU449" s="11"/>
      <c r="IV449" s="11"/>
      <c r="IW449" s="11"/>
      <c r="IX449" s="11"/>
      <c r="IY449" s="11"/>
      <c r="IZ449" s="11"/>
      <c r="JA449" s="11"/>
      <c r="JB449" s="11"/>
      <c r="JC449" s="11"/>
      <c r="JD449" s="11"/>
      <c r="JE449" s="11"/>
      <c r="JF449" s="11"/>
      <c r="JG449" s="11"/>
      <c r="JH449" s="11"/>
      <c r="JI449" s="11"/>
      <c r="JJ449" s="11"/>
      <c r="JK449" s="11"/>
      <c r="JL449" s="11"/>
      <c r="JM449" s="11"/>
      <c r="JN449" s="11"/>
      <c r="JO449" s="11"/>
      <c r="JP449" s="11"/>
      <c r="JQ449" s="11"/>
      <c r="JR449" s="11"/>
      <c r="JS449" s="11"/>
      <c r="JT449" s="11"/>
      <c r="JU449" s="11"/>
      <c r="JV449" s="11"/>
      <c r="JW449" s="11"/>
      <c r="JX449" s="11"/>
      <c r="JY449" s="11"/>
      <c r="JZ449" s="11"/>
      <c r="KA449" s="11"/>
      <c r="KB449" s="11"/>
      <c r="KC449" s="11"/>
      <c r="KD449" s="11"/>
      <c r="KE449" s="11"/>
      <c r="KF449" s="11"/>
      <c r="KG449" s="11"/>
      <c r="KH449" s="11"/>
      <c r="KI449" s="11"/>
      <c r="KJ449" s="11"/>
      <c r="KK449" s="11"/>
      <c r="KL449" s="11"/>
      <c r="KM449" s="11"/>
      <c r="KN449" s="11"/>
      <c r="KO449" s="11"/>
      <c r="KP449" s="11"/>
      <c r="KQ449" s="11"/>
      <c r="KR449" s="11"/>
      <c r="KS449" s="11"/>
      <c r="KT449" s="11"/>
      <c r="KU449" s="11"/>
      <c r="KV449" s="11"/>
      <c r="KW449" s="11"/>
      <c r="KX449" s="11"/>
      <c r="KY449" s="11"/>
      <c r="KZ449" s="11"/>
      <c r="LA449" s="11"/>
      <c r="LB449" s="11"/>
      <c r="LC449" s="11"/>
      <c r="LD449" s="11"/>
      <c r="LE449" s="11"/>
      <c r="LF449" s="11"/>
      <c r="LG449" s="11"/>
      <c r="LH449" s="11"/>
      <c r="LI449" s="11"/>
      <c r="LJ449" s="11"/>
      <c r="LK449" s="11"/>
      <c r="LL449" s="11"/>
      <c r="LM449" s="11"/>
      <c r="LN449" s="11"/>
      <c r="LO449" s="11"/>
      <c r="LP449" s="11"/>
      <c r="LQ449" s="11"/>
      <c r="LR449" s="11"/>
      <c r="LS449" s="11"/>
      <c r="LT449" s="11"/>
      <c r="LU449" s="11"/>
      <c r="LV449" s="11"/>
      <c r="LW449" s="11"/>
      <c r="LX449" s="11"/>
      <c r="LY449" s="11"/>
      <c r="LZ449" s="11"/>
      <c r="MA449" s="11"/>
      <c r="MB449" s="11"/>
      <c r="MC449" s="11"/>
      <c r="MD449" s="11"/>
      <c r="ME449" s="11"/>
      <c r="MF449" s="11"/>
      <c r="MG449" s="11"/>
      <c r="MH449" s="11"/>
      <c r="MI449" s="11"/>
      <c r="MJ449" s="11"/>
      <c r="MK449" s="11"/>
      <c r="ML449" s="11"/>
      <c r="MM449" s="11"/>
      <c r="MN449" s="11"/>
      <c r="MO449" s="11"/>
      <c r="MP449" s="11"/>
      <c r="MQ449" s="11"/>
      <c r="MR449" s="11"/>
      <c r="MS449" s="11"/>
      <c r="MT449" s="11"/>
      <c r="MU449" s="11"/>
      <c r="MV449" s="11"/>
      <c r="MW449" s="11"/>
      <c r="MX449" s="11"/>
      <c r="MY449" s="11"/>
      <c r="MZ449" s="11"/>
      <c r="NA449" s="11"/>
      <c r="NB449" s="11"/>
      <c r="NC449" s="11"/>
      <c r="ND449" s="11"/>
      <c r="NE449" s="11"/>
      <c r="NF449" s="11"/>
      <c r="NG449" s="11"/>
      <c r="NH449" s="11"/>
      <c r="NI449" s="11"/>
      <c r="NJ449" s="11"/>
      <c r="NK449" s="11"/>
      <c r="NL449" s="11"/>
      <c r="NM449" s="11"/>
      <c r="NN449" s="11"/>
      <c r="NO449" s="11"/>
      <c r="NP449" s="11"/>
      <c r="NQ449" s="11"/>
      <c r="NR449" s="11"/>
      <c r="NS449" s="11"/>
      <c r="NT449" s="11"/>
      <c r="NU449" s="11"/>
      <c r="NV449" s="11"/>
      <c r="NW449" s="11"/>
    </row>
    <row r="450" spans="48:387" x14ac:dyDescent="0.25">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B450" s="11"/>
      <c r="DC450" s="11"/>
      <c r="DD450" s="11"/>
      <c r="DE450" s="11"/>
      <c r="DF450" s="11"/>
      <c r="DG450" s="11"/>
      <c r="DH450" s="11"/>
      <c r="DI450" s="11"/>
      <c r="DJ450" s="11"/>
      <c r="DK450" s="11"/>
      <c r="DL450" s="11"/>
      <c r="DM450" s="11"/>
      <c r="DN450" s="11"/>
      <c r="DO450" s="11"/>
      <c r="DP450" s="11"/>
      <c r="DQ450" s="11"/>
      <c r="DR450" s="11"/>
      <c r="DS450" s="11"/>
      <c r="DT450" s="11"/>
      <c r="DU450" s="11"/>
      <c r="DV450" s="11"/>
      <c r="DW450" s="11"/>
      <c r="DX450" s="11"/>
      <c r="DY450" s="11"/>
      <c r="DZ450" s="11"/>
      <c r="EA450" s="11"/>
      <c r="EB450" s="11"/>
      <c r="EC450" s="11"/>
      <c r="ED450" s="11"/>
      <c r="EE450" s="11"/>
      <c r="EF450" s="11"/>
      <c r="EG450" s="11"/>
      <c r="EH450" s="11"/>
      <c r="EI450" s="11"/>
      <c r="EJ450" s="11"/>
      <c r="EK450" s="11"/>
      <c r="EL450" s="11"/>
      <c r="EM450" s="11"/>
      <c r="EN450" s="11"/>
      <c r="EO450" s="11"/>
      <c r="EP450" s="11"/>
      <c r="EQ450" s="11"/>
      <c r="ER450" s="11"/>
      <c r="ES450" s="11"/>
      <c r="ET450" s="11"/>
      <c r="EU450" s="11"/>
      <c r="EV450" s="11"/>
      <c r="EW450" s="11"/>
      <c r="EX450" s="11"/>
      <c r="EY450" s="11"/>
      <c r="EZ450" s="11"/>
      <c r="FA450" s="11"/>
      <c r="FB450" s="11"/>
      <c r="FC450" s="11"/>
      <c r="FD450" s="11"/>
      <c r="FE450" s="11"/>
      <c r="FF450" s="11"/>
      <c r="FG450" s="11"/>
      <c r="FH450" s="11"/>
      <c r="FI450" s="11"/>
      <c r="FJ450" s="11"/>
      <c r="FK450" s="11"/>
      <c r="FL450" s="11"/>
      <c r="FM450" s="11"/>
      <c r="FN450" s="11"/>
      <c r="FO450" s="11"/>
      <c r="FP450" s="11"/>
      <c r="FQ450" s="11"/>
      <c r="FR450" s="11"/>
      <c r="FS450" s="11"/>
      <c r="FT450" s="11"/>
      <c r="FU450" s="11"/>
      <c r="FV450" s="11"/>
      <c r="FW450" s="11"/>
      <c r="FX450" s="11"/>
      <c r="FY450" s="11"/>
      <c r="FZ450" s="11"/>
      <c r="GA450" s="11"/>
      <c r="GB450" s="11"/>
      <c r="GC450" s="11"/>
      <c r="GD450" s="11"/>
      <c r="GE450" s="11"/>
      <c r="GF450" s="11"/>
      <c r="GG450" s="11"/>
      <c r="GH450" s="11"/>
      <c r="GI450" s="11"/>
      <c r="GJ450" s="11"/>
      <c r="GK450" s="11"/>
      <c r="GL450" s="11"/>
      <c r="GM450" s="11"/>
      <c r="GN450" s="11"/>
      <c r="GO450" s="11"/>
      <c r="GP450" s="11"/>
      <c r="GQ450" s="11"/>
      <c r="GR450" s="11"/>
      <c r="GS450" s="11"/>
      <c r="GT450" s="11"/>
      <c r="GU450" s="11"/>
      <c r="GV450" s="11"/>
      <c r="GW450" s="11"/>
      <c r="GX450" s="11"/>
      <c r="GY450" s="11"/>
      <c r="GZ450" s="11"/>
      <c r="HA450" s="11"/>
      <c r="HB450" s="11"/>
      <c r="HC450" s="11"/>
      <c r="HD450" s="11"/>
      <c r="HE450" s="11"/>
      <c r="HF450" s="11"/>
      <c r="HG450" s="11"/>
      <c r="HH450" s="11"/>
      <c r="HI450" s="11"/>
      <c r="HJ450" s="11"/>
      <c r="HK450" s="11"/>
      <c r="HL450" s="11"/>
      <c r="HM450" s="11"/>
      <c r="HN450" s="11"/>
      <c r="HO450" s="11"/>
      <c r="HP450" s="11"/>
      <c r="HQ450" s="11"/>
      <c r="HR450" s="11"/>
      <c r="HS450" s="11"/>
      <c r="HT450" s="11"/>
      <c r="HU450" s="11"/>
      <c r="HV450" s="11"/>
      <c r="HW450" s="11"/>
      <c r="HX450" s="11"/>
      <c r="HY450" s="11"/>
      <c r="HZ450" s="11"/>
      <c r="IA450" s="11"/>
      <c r="IB450" s="11"/>
      <c r="IC450" s="11"/>
      <c r="ID450" s="11"/>
      <c r="IE450" s="11"/>
      <c r="IF450" s="11"/>
      <c r="IG450" s="11"/>
      <c r="IH450" s="11"/>
      <c r="II450" s="11"/>
      <c r="IJ450" s="11"/>
      <c r="IK450" s="11"/>
      <c r="IL450" s="11"/>
      <c r="IM450" s="11"/>
      <c r="IN450" s="11"/>
      <c r="IO450" s="11"/>
      <c r="IP450" s="11"/>
      <c r="IQ450" s="11"/>
      <c r="IR450" s="11"/>
      <c r="IS450" s="11"/>
      <c r="IT450" s="11"/>
      <c r="IU450" s="11"/>
      <c r="IV450" s="11"/>
      <c r="IW450" s="11"/>
      <c r="IX450" s="11"/>
      <c r="IY450" s="11"/>
      <c r="IZ450" s="11"/>
      <c r="JA450" s="11"/>
      <c r="JB450" s="11"/>
      <c r="JC450" s="11"/>
      <c r="JD450" s="11"/>
      <c r="JE450" s="11"/>
      <c r="JF450" s="11"/>
      <c r="JG450" s="11"/>
      <c r="JH450" s="11"/>
      <c r="JI450" s="11"/>
      <c r="JJ450" s="11"/>
      <c r="JK450" s="11"/>
      <c r="JL450" s="11"/>
      <c r="JM450" s="11"/>
      <c r="JN450" s="11"/>
      <c r="JO450" s="11"/>
      <c r="JP450" s="11"/>
      <c r="JQ450" s="11"/>
      <c r="JR450" s="11"/>
      <c r="JS450" s="11"/>
      <c r="JT450" s="11"/>
      <c r="JU450" s="11"/>
      <c r="JV450" s="11"/>
      <c r="JW450" s="11"/>
      <c r="JX450" s="11"/>
      <c r="JY450" s="11"/>
      <c r="JZ450" s="11"/>
      <c r="KA450" s="11"/>
      <c r="KB450" s="11"/>
      <c r="KC450" s="11"/>
      <c r="KD450" s="11"/>
      <c r="KE450" s="11"/>
      <c r="KF450" s="11"/>
      <c r="KG450" s="11"/>
      <c r="KH450" s="11"/>
      <c r="KI450" s="11"/>
      <c r="KJ450" s="11"/>
      <c r="KK450" s="11"/>
      <c r="KL450" s="11"/>
      <c r="KM450" s="11"/>
      <c r="KN450" s="11"/>
      <c r="KO450" s="11"/>
      <c r="KP450" s="11"/>
      <c r="KQ450" s="11"/>
      <c r="KR450" s="11"/>
      <c r="KS450" s="11"/>
      <c r="KT450" s="11"/>
      <c r="KU450" s="11"/>
      <c r="KV450" s="11"/>
      <c r="KW450" s="11"/>
      <c r="KX450" s="11"/>
      <c r="KY450" s="11"/>
      <c r="KZ450" s="11"/>
      <c r="LA450" s="11"/>
      <c r="LB450" s="11"/>
      <c r="LC450" s="11"/>
      <c r="LD450" s="11"/>
      <c r="LE450" s="11"/>
      <c r="LF450" s="11"/>
      <c r="LG450" s="11"/>
      <c r="LH450" s="11"/>
      <c r="LI450" s="11"/>
      <c r="LJ450" s="11"/>
      <c r="LK450" s="11"/>
      <c r="LL450" s="11"/>
      <c r="LM450" s="11"/>
      <c r="LN450" s="11"/>
      <c r="LO450" s="11"/>
      <c r="LP450" s="11"/>
      <c r="LQ450" s="11"/>
      <c r="LR450" s="11"/>
      <c r="LS450" s="11"/>
      <c r="LT450" s="11"/>
      <c r="LU450" s="11"/>
      <c r="LV450" s="11"/>
      <c r="LW450" s="11"/>
      <c r="LX450" s="11"/>
      <c r="LY450" s="11"/>
      <c r="LZ450" s="11"/>
      <c r="MA450" s="11"/>
      <c r="MB450" s="11"/>
      <c r="MC450" s="11"/>
      <c r="MD450" s="11"/>
      <c r="ME450" s="11"/>
      <c r="MF450" s="11"/>
      <c r="MG450" s="11"/>
      <c r="MH450" s="11"/>
      <c r="MI450" s="11"/>
      <c r="MJ450" s="11"/>
      <c r="MK450" s="11"/>
      <c r="ML450" s="11"/>
      <c r="MM450" s="11"/>
      <c r="MN450" s="11"/>
      <c r="MO450" s="11"/>
      <c r="MP450" s="11"/>
      <c r="MQ450" s="11"/>
      <c r="MR450" s="11"/>
      <c r="MS450" s="11"/>
      <c r="MT450" s="11"/>
      <c r="MU450" s="11"/>
      <c r="MV450" s="11"/>
      <c r="MW450" s="11"/>
      <c r="MX450" s="11"/>
      <c r="MY450" s="11"/>
      <c r="MZ450" s="11"/>
      <c r="NA450" s="11"/>
      <c r="NB450" s="11"/>
      <c r="NC450" s="11"/>
      <c r="ND450" s="11"/>
      <c r="NE450" s="11"/>
      <c r="NF450" s="11"/>
      <c r="NG450" s="11"/>
      <c r="NH450" s="11"/>
      <c r="NI450" s="11"/>
      <c r="NJ450" s="11"/>
      <c r="NK450" s="11"/>
      <c r="NL450" s="11"/>
      <c r="NM450" s="11"/>
      <c r="NN450" s="11"/>
      <c r="NO450" s="11"/>
      <c r="NP450" s="11"/>
      <c r="NQ450" s="11"/>
      <c r="NR450" s="11"/>
      <c r="NS450" s="11"/>
      <c r="NT450" s="11"/>
      <c r="NU450" s="11"/>
      <c r="NV450" s="11"/>
      <c r="NW450" s="11"/>
    </row>
    <row r="451" spans="48:387" x14ac:dyDescent="0.25">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c r="DA451" s="11"/>
      <c r="DB451" s="11"/>
      <c r="DC451" s="11"/>
      <c r="DD451" s="11"/>
      <c r="DE451" s="11"/>
      <c r="DF451" s="11"/>
      <c r="DG451" s="11"/>
      <c r="DH451" s="11"/>
      <c r="DI451" s="11"/>
      <c r="DJ451" s="11"/>
      <c r="DK451" s="11"/>
      <c r="DL451" s="11"/>
      <c r="DM451" s="11"/>
      <c r="DN451" s="11"/>
      <c r="DO451" s="11"/>
      <c r="DP451" s="11"/>
      <c r="DQ451" s="11"/>
      <c r="DR451" s="11"/>
      <c r="DS451" s="11"/>
      <c r="DT451" s="11"/>
      <c r="DU451" s="11"/>
      <c r="DV451" s="11"/>
      <c r="DW451" s="11"/>
      <c r="DX451" s="11"/>
      <c r="DY451" s="11"/>
      <c r="DZ451" s="11"/>
      <c r="EA451" s="11"/>
      <c r="EB451" s="11"/>
      <c r="EC451" s="11"/>
      <c r="ED451" s="11"/>
      <c r="EE451" s="11"/>
      <c r="EF451" s="11"/>
      <c r="EG451" s="11"/>
      <c r="EH451" s="11"/>
      <c r="EI451" s="11"/>
      <c r="EJ451" s="11"/>
      <c r="EK451" s="11"/>
      <c r="EL451" s="11"/>
      <c r="EM451" s="11"/>
      <c r="EN451" s="11"/>
      <c r="EO451" s="11"/>
      <c r="EP451" s="11"/>
      <c r="EQ451" s="11"/>
      <c r="ER451" s="11"/>
      <c r="ES451" s="11"/>
      <c r="ET451" s="11"/>
      <c r="EU451" s="11"/>
      <c r="EV451" s="11"/>
      <c r="EW451" s="11"/>
      <c r="EX451" s="11"/>
      <c r="EY451" s="11"/>
      <c r="EZ451" s="11"/>
      <c r="FA451" s="11"/>
      <c r="FB451" s="11"/>
      <c r="FC451" s="11"/>
      <c r="FD451" s="11"/>
      <c r="FE451" s="11"/>
      <c r="FF451" s="11"/>
      <c r="FG451" s="11"/>
      <c r="FH451" s="11"/>
      <c r="FI451" s="11"/>
      <c r="FJ451" s="11"/>
      <c r="FK451" s="11"/>
      <c r="FL451" s="11"/>
      <c r="FM451" s="11"/>
      <c r="FN451" s="11"/>
      <c r="FO451" s="11"/>
      <c r="FP451" s="11"/>
      <c r="FQ451" s="11"/>
      <c r="FR451" s="11"/>
      <c r="FS451" s="11"/>
      <c r="FT451" s="11"/>
      <c r="FU451" s="11"/>
      <c r="FV451" s="11"/>
      <c r="FW451" s="11"/>
      <c r="FX451" s="11"/>
      <c r="FY451" s="11"/>
      <c r="FZ451" s="11"/>
      <c r="GA451" s="11"/>
      <c r="GB451" s="11"/>
      <c r="GC451" s="11"/>
      <c r="GD451" s="11"/>
      <c r="GE451" s="11"/>
      <c r="GF451" s="11"/>
      <c r="GG451" s="11"/>
      <c r="GH451" s="11"/>
      <c r="GI451" s="11"/>
      <c r="GJ451" s="11"/>
      <c r="GK451" s="11"/>
      <c r="GL451" s="11"/>
      <c r="GM451" s="11"/>
      <c r="GN451" s="11"/>
      <c r="GO451" s="11"/>
      <c r="GP451" s="11"/>
      <c r="GQ451" s="11"/>
      <c r="GR451" s="11"/>
      <c r="GS451" s="11"/>
      <c r="GT451" s="11"/>
      <c r="GU451" s="11"/>
      <c r="GV451" s="11"/>
      <c r="GW451" s="11"/>
      <c r="GX451" s="11"/>
      <c r="GY451" s="11"/>
      <c r="GZ451" s="11"/>
      <c r="HA451" s="11"/>
      <c r="HB451" s="11"/>
      <c r="HC451" s="11"/>
      <c r="HD451" s="11"/>
      <c r="HE451" s="11"/>
      <c r="HF451" s="11"/>
      <c r="HG451" s="11"/>
      <c r="HH451" s="11"/>
      <c r="HI451" s="11"/>
      <c r="HJ451" s="11"/>
      <c r="HK451" s="11"/>
      <c r="HL451" s="11"/>
      <c r="HM451" s="11"/>
      <c r="HN451" s="11"/>
      <c r="HO451" s="11"/>
      <c r="HP451" s="11"/>
      <c r="HQ451" s="11"/>
      <c r="HR451" s="11"/>
      <c r="HS451" s="11"/>
      <c r="HT451" s="11"/>
      <c r="HU451" s="11"/>
      <c r="HV451" s="11"/>
      <c r="HW451" s="11"/>
      <c r="HX451" s="11"/>
      <c r="HY451" s="11"/>
      <c r="HZ451" s="11"/>
      <c r="IA451" s="11"/>
      <c r="IB451" s="11"/>
      <c r="IC451" s="11"/>
      <c r="ID451" s="11"/>
      <c r="IE451" s="11"/>
      <c r="IF451" s="11"/>
      <c r="IG451" s="11"/>
      <c r="IH451" s="11"/>
      <c r="II451" s="11"/>
      <c r="IJ451" s="11"/>
      <c r="IK451" s="11"/>
      <c r="IL451" s="11"/>
      <c r="IM451" s="11"/>
      <c r="IN451" s="11"/>
      <c r="IO451" s="11"/>
      <c r="IP451" s="11"/>
      <c r="IQ451" s="11"/>
      <c r="IR451" s="11"/>
      <c r="IS451" s="11"/>
      <c r="IT451" s="11"/>
      <c r="IU451" s="11"/>
      <c r="IV451" s="11"/>
      <c r="IW451" s="11"/>
      <c r="IX451" s="11"/>
      <c r="IY451" s="11"/>
      <c r="IZ451" s="11"/>
      <c r="JA451" s="11"/>
      <c r="JB451" s="11"/>
      <c r="JC451" s="11"/>
      <c r="JD451" s="11"/>
      <c r="JE451" s="11"/>
      <c r="JF451" s="11"/>
      <c r="JG451" s="11"/>
      <c r="JH451" s="11"/>
      <c r="JI451" s="11"/>
      <c r="JJ451" s="11"/>
      <c r="JK451" s="11"/>
      <c r="JL451" s="11"/>
      <c r="JM451" s="11"/>
      <c r="JN451" s="11"/>
      <c r="JO451" s="11"/>
      <c r="JP451" s="11"/>
      <c r="JQ451" s="11"/>
      <c r="JR451" s="11"/>
      <c r="JS451" s="11"/>
      <c r="JT451" s="11"/>
      <c r="JU451" s="11"/>
      <c r="JV451" s="11"/>
      <c r="JW451" s="11"/>
      <c r="JX451" s="11"/>
      <c r="JY451" s="11"/>
      <c r="JZ451" s="11"/>
      <c r="KA451" s="11"/>
      <c r="KB451" s="11"/>
      <c r="KC451" s="11"/>
      <c r="KD451" s="11"/>
      <c r="KE451" s="11"/>
      <c r="KF451" s="11"/>
      <c r="KG451" s="11"/>
      <c r="KH451" s="11"/>
      <c r="KI451" s="11"/>
      <c r="KJ451" s="11"/>
      <c r="KK451" s="11"/>
      <c r="KL451" s="11"/>
      <c r="KM451" s="11"/>
      <c r="KN451" s="11"/>
      <c r="KO451" s="11"/>
      <c r="KP451" s="11"/>
      <c r="KQ451" s="11"/>
      <c r="KR451" s="11"/>
      <c r="KS451" s="11"/>
      <c r="KT451" s="11"/>
      <c r="KU451" s="11"/>
      <c r="KV451" s="11"/>
      <c r="KW451" s="11"/>
      <c r="KX451" s="11"/>
      <c r="KY451" s="11"/>
      <c r="KZ451" s="11"/>
      <c r="LA451" s="11"/>
      <c r="LB451" s="11"/>
      <c r="LC451" s="11"/>
      <c r="LD451" s="11"/>
      <c r="LE451" s="11"/>
      <c r="LF451" s="11"/>
      <c r="LG451" s="11"/>
      <c r="LH451" s="11"/>
      <c r="LI451" s="11"/>
      <c r="LJ451" s="11"/>
      <c r="LK451" s="11"/>
      <c r="LL451" s="11"/>
      <c r="LM451" s="11"/>
      <c r="LN451" s="11"/>
      <c r="LO451" s="11"/>
      <c r="LP451" s="11"/>
      <c r="LQ451" s="11"/>
      <c r="LR451" s="11"/>
      <c r="LS451" s="11"/>
      <c r="LT451" s="11"/>
      <c r="LU451" s="11"/>
      <c r="LV451" s="11"/>
      <c r="LW451" s="11"/>
      <c r="LX451" s="11"/>
      <c r="LY451" s="11"/>
      <c r="LZ451" s="11"/>
      <c r="MA451" s="11"/>
      <c r="MB451" s="11"/>
      <c r="MC451" s="11"/>
      <c r="MD451" s="11"/>
      <c r="ME451" s="11"/>
      <c r="MF451" s="11"/>
      <c r="MG451" s="11"/>
      <c r="MH451" s="11"/>
      <c r="MI451" s="11"/>
      <c r="MJ451" s="11"/>
      <c r="MK451" s="11"/>
      <c r="ML451" s="11"/>
      <c r="MM451" s="11"/>
      <c r="MN451" s="11"/>
      <c r="MO451" s="11"/>
      <c r="MP451" s="11"/>
      <c r="MQ451" s="11"/>
      <c r="MR451" s="11"/>
      <c r="MS451" s="11"/>
      <c r="MT451" s="11"/>
      <c r="MU451" s="11"/>
      <c r="MV451" s="11"/>
      <c r="MW451" s="11"/>
      <c r="MX451" s="11"/>
      <c r="MY451" s="11"/>
      <c r="MZ451" s="11"/>
      <c r="NA451" s="11"/>
      <c r="NB451" s="11"/>
      <c r="NC451" s="11"/>
      <c r="ND451" s="11"/>
      <c r="NE451" s="11"/>
      <c r="NF451" s="11"/>
      <c r="NG451" s="11"/>
      <c r="NH451" s="11"/>
      <c r="NI451" s="11"/>
      <c r="NJ451" s="11"/>
      <c r="NK451" s="11"/>
      <c r="NL451" s="11"/>
      <c r="NM451" s="11"/>
      <c r="NN451" s="11"/>
      <c r="NO451" s="11"/>
      <c r="NP451" s="11"/>
      <c r="NQ451" s="11"/>
      <c r="NR451" s="11"/>
      <c r="NS451" s="11"/>
      <c r="NT451" s="11"/>
      <c r="NU451" s="11"/>
      <c r="NV451" s="11"/>
      <c r="NW451" s="11"/>
    </row>
    <row r="452" spans="48:387" x14ac:dyDescent="0.25">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c r="DA452" s="11"/>
      <c r="DB452" s="11"/>
      <c r="DC452" s="11"/>
      <c r="DD452" s="11"/>
      <c r="DE452" s="11"/>
      <c r="DF452" s="11"/>
      <c r="DG452" s="11"/>
      <c r="DH452" s="11"/>
      <c r="DI452" s="11"/>
      <c r="DJ452" s="11"/>
      <c r="DK452" s="11"/>
      <c r="DL452" s="11"/>
      <c r="DM452" s="11"/>
      <c r="DN452" s="11"/>
      <c r="DO452" s="11"/>
      <c r="DP452" s="11"/>
      <c r="DQ452" s="11"/>
      <c r="DR452" s="11"/>
      <c r="DS452" s="11"/>
      <c r="DT452" s="11"/>
      <c r="DU452" s="11"/>
      <c r="DV452" s="11"/>
      <c r="DW452" s="11"/>
      <c r="DX452" s="11"/>
      <c r="DY452" s="11"/>
      <c r="DZ452" s="11"/>
      <c r="EA452" s="11"/>
      <c r="EB452" s="11"/>
      <c r="EC452" s="11"/>
      <c r="ED452" s="11"/>
      <c r="EE452" s="11"/>
      <c r="EF452" s="11"/>
      <c r="EG452" s="11"/>
      <c r="EH452" s="11"/>
      <c r="EI452" s="11"/>
      <c r="EJ452" s="11"/>
      <c r="EK452" s="11"/>
      <c r="EL452" s="11"/>
      <c r="EM452" s="11"/>
      <c r="EN452" s="11"/>
      <c r="EO452" s="11"/>
      <c r="EP452" s="11"/>
      <c r="EQ452" s="11"/>
      <c r="ER452" s="11"/>
      <c r="ES452" s="11"/>
      <c r="ET452" s="11"/>
      <c r="EU452" s="11"/>
      <c r="EV452" s="11"/>
      <c r="EW452" s="11"/>
      <c r="EX452" s="11"/>
      <c r="EY452" s="11"/>
      <c r="EZ452" s="11"/>
      <c r="FA452" s="11"/>
      <c r="FB452" s="11"/>
      <c r="FC452" s="11"/>
      <c r="FD452" s="11"/>
      <c r="FE452" s="11"/>
      <c r="FF452" s="11"/>
      <c r="FG452" s="11"/>
      <c r="FH452" s="11"/>
      <c r="FI452" s="11"/>
      <c r="FJ452" s="11"/>
      <c r="FK452" s="11"/>
      <c r="FL452" s="11"/>
      <c r="FM452" s="11"/>
      <c r="FN452" s="11"/>
      <c r="FO452" s="11"/>
      <c r="FP452" s="11"/>
      <c r="FQ452" s="11"/>
      <c r="FR452" s="11"/>
      <c r="FS452" s="11"/>
      <c r="FT452" s="11"/>
      <c r="FU452" s="11"/>
      <c r="FV452" s="11"/>
      <c r="FW452" s="11"/>
      <c r="FX452" s="11"/>
      <c r="FY452" s="11"/>
      <c r="FZ452" s="11"/>
      <c r="GA452" s="11"/>
      <c r="GB452" s="11"/>
      <c r="GC452" s="11"/>
      <c r="GD452" s="11"/>
      <c r="GE452" s="11"/>
      <c r="GF452" s="11"/>
      <c r="GG452" s="11"/>
      <c r="GH452" s="11"/>
      <c r="GI452" s="11"/>
      <c r="GJ452" s="11"/>
      <c r="GK452" s="11"/>
      <c r="GL452" s="11"/>
      <c r="GM452" s="11"/>
      <c r="GN452" s="11"/>
      <c r="GO452" s="11"/>
      <c r="GP452" s="11"/>
      <c r="GQ452" s="11"/>
      <c r="GR452" s="11"/>
      <c r="GS452" s="11"/>
      <c r="GT452" s="11"/>
      <c r="GU452" s="11"/>
      <c r="GV452" s="11"/>
      <c r="GW452" s="11"/>
      <c r="GX452" s="11"/>
      <c r="GY452" s="11"/>
      <c r="GZ452" s="11"/>
      <c r="HA452" s="11"/>
      <c r="HB452" s="11"/>
      <c r="HC452" s="11"/>
      <c r="HD452" s="11"/>
      <c r="HE452" s="11"/>
      <c r="HF452" s="11"/>
      <c r="HG452" s="11"/>
      <c r="HH452" s="11"/>
      <c r="HI452" s="11"/>
      <c r="HJ452" s="11"/>
      <c r="HK452" s="11"/>
      <c r="HL452" s="11"/>
      <c r="HM452" s="11"/>
      <c r="HN452" s="11"/>
      <c r="HO452" s="11"/>
      <c r="HP452" s="11"/>
      <c r="HQ452" s="11"/>
      <c r="HR452" s="11"/>
      <c r="HS452" s="11"/>
      <c r="HT452" s="11"/>
      <c r="HU452" s="11"/>
      <c r="HV452" s="11"/>
      <c r="HW452" s="11"/>
      <c r="HX452" s="11"/>
      <c r="HY452" s="11"/>
      <c r="HZ452" s="11"/>
      <c r="IA452" s="11"/>
      <c r="IB452" s="11"/>
      <c r="IC452" s="11"/>
      <c r="ID452" s="11"/>
      <c r="IE452" s="11"/>
      <c r="IF452" s="11"/>
      <c r="IG452" s="11"/>
      <c r="IH452" s="11"/>
      <c r="II452" s="11"/>
      <c r="IJ452" s="11"/>
      <c r="IK452" s="11"/>
      <c r="IL452" s="11"/>
      <c r="IM452" s="11"/>
      <c r="IN452" s="11"/>
      <c r="IO452" s="11"/>
      <c r="IP452" s="11"/>
      <c r="IQ452" s="11"/>
      <c r="IR452" s="11"/>
      <c r="IS452" s="11"/>
      <c r="IT452" s="11"/>
      <c r="IU452" s="11"/>
      <c r="IV452" s="11"/>
      <c r="IW452" s="11"/>
      <c r="IX452" s="11"/>
      <c r="IY452" s="11"/>
      <c r="IZ452" s="11"/>
      <c r="JA452" s="11"/>
      <c r="JB452" s="11"/>
      <c r="JC452" s="11"/>
      <c r="JD452" s="11"/>
      <c r="JE452" s="11"/>
      <c r="JF452" s="11"/>
      <c r="JG452" s="11"/>
      <c r="JH452" s="11"/>
      <c r="JI452" s="11"/>
      <c r="JJ452" s="11"/>
      <c r="JK452" s="11"/>
      <c r="JL452" s="11"/>
      <c r="JM452" s="11"/>
      <c r="JN452" s="11"/>
      <c r="JO452" s="11"/>
      <c r="JP452" s="11"/>
      <c r="JQ452" s="11"/>
      <c r="JR452" s="11"/>
      <c r="JS452" s="11"/>
      <c r="JT452" s="11"/>
      <c r="JU452" s="11"/>
      <c r="JV452" s="11"/>
      <c r="JW452" s="11"/>
      <c r="JX452" s="11"/>
      <c r="JY452" s="11"/>
      <c r="JZ452" s="11"/>
      <c r="KA452" s="11"/>
      <c r="KB452" s="11"/>
      <c r="KC452" s="11"/>
      <c r="KD452" s="11"/>
      <c r="KE452" s="11"/>
      <c r="KF452" s="11"/>
      <c r="KG452" s="11"/>
      <c r="KH452" s="11"/>
      <c r="KI452" s="11"/>
      <c r="KJ452" s="11"/>
      <c r="KK452" s="11"/>
      <c r="KL452" s="11"/>
      <c r="KM452" s="11"/>
      <c r="KN452" s="11"/>
      <c r="KO452" s="11"/>
      <c r="KP452" s="11"/>
      <c r="KQ452" s="11"/>
      <c r="KR452" s="11"/>
      <c r="KS452" s="11"/>
      <c r="KT452" s="11"/>
      <c r="KU452" s="11"/>
      <c r="KV452" s="11"/>
      <c r="KW452" s="11"/>
      <c r="KX452" s="11"/>
      <c r="KY452" s="11"/>
      <c r="KZ452" s="11"/>
      <c r="LA452" s="11"/>
      <c r="LB452" s="11"/>
      <c r="LC452" s="11"/>
      <c r="LD452" s="11"/>
      <c r="LE452" s="11"/>
      <c r="LF452" s="11"/>
      <c r="LG452" s="11"/>
      <c r="LH452" s="11"/>
      <c r="LI452" s="11"/>
      <c r="LJ452" s="11"/>
      <c r="LK452" s="11"/>
      <c r="LL452" s="11"/>
      <c r="LM452" s="11"/>
      <c r="LN452" s="11"/>
      <c r="LO452" s="11"/>
      <c r="LP452" s="11"/>
      <c r="LQ452" s="11"/>
      <c r="LR452" s="11"/>
      <c r="LS452" s="11"/>
      <c r="LT452" s="11"/>
      <c r="LU452" s="11"/>
      <c r="LV452" s="11"/>
      <c r="LW452" s="11"/>
      <c r="LX452" s="11"/>
      <c r="LY452" s="11"/>
      <c r="LZ452" s="11"/>
      <c r="MA452" s="11"/>
      <c r="MB452" s="11"/>
      <c r="MC452" s="11"/>
      <c r="MD452" s="11"/>
      <c r="ME452" s="11"/>
      <c r="MF452" s="11"/>
      <c r="MG452" s="11"/>
      <c r="MH452" s="11"/>
      <c r="MI452" s="11"/>
      <c r="MJ452" s="11"/>
      <c r="MK452" s="11"/>
      <c r="ML452" s="11"/>
      <c r="MM452" s="11"/>
      <c r="MN452" s="11"/>
      <c r="MO452" s="11"/>
      <c r="MP452" s="11"/>
      <c r="MQ452" s="11"/>
      <c r="MR452" s="11"/>
      <c r="MS452" s="11"/>
      <c r="MT452" s="11"/>
      <c r="MU452" s="11"/>
      <c r="MV452" s="11"/>
      <c r="MW452" s="11"/>
      <c r="MX452" s="11"/>
      <c r="MY452" s="11"/>
      <c r="MZ452" s="11"/>
      <c r="NA452" s="11"/>
      <c r="NB452" s="11"/>
      <c r="NC452" s="11"/>
      <c r="ND452" s="11"/>
      <c r="NE452" s="11"/>
      <c r="NF452" s="11"/>
      <c r="NG452" s="11"/>
      <c r="NH452" s="11"/>
      <c r="NI452" s="11"/>
      <c r="NJ452" s="11"/>
      <c r="NK452" s="11"/>
      <c r="NL452" s="11"/>
      <c r="NM452" s="11"/>
      <c r="NN452" s="11"/>
      <c r="NO452" s="11"/>
      <c r="NP452" s="11"/>
      <c r="NQ452" s="11"/>
      <c r="NR452" s="11"/>
      <c r="NS452" s="11"/>
      <c r="NT452" s="11"/>
      <c r="NU452" s="11"/>
      <c r="NV452" s="11"/>
      <c r="NW452" s="11"/>
    </row>
    <row r="453" spans="48:387" x14ac:dyDescent="0.25">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c r="DA453" s="11"/>
      <c r="DB453" s="11"/>
      <c r="DC453" s="11"/>
      <c r="DD453" s="11"/>
      <c r="DE453" s="11"/>
      <c r="DF453" s="11"/>
      <c r="DG453" s="11"/>
      <c r="DH453" s="11"/>
      <c r="DI453" s="11"/>
      <c r="DJ453" s="11"/>
      <c r="DK453" s="11"/>
      <c r="DL453" s="11"/>
      <c r="DM453" s="11"/>
      <c r="DN453" s="11"/>
      <c r="DO453" s="11"/>
      <c r="DP453" s="11"/>
      <c r="DQ453" s="11"/>
      <c r="DR453" s="11"/>
      <c r="DS453" s="11"/>
      <c r="DT453" s="11"/>
      <c r="DU453" s="11"/>
      <c r="DV453" s="11"/>
      <c r="DW453" s="11"/>
      <c r="DX453" s="11"/>
      <c r="DY453" s="11"/>
      <c r="DZ453" s="11"/>
      <c r="EA453" s="11"/>
      <c r="EB453" s="11"/>
      <c r="EC453" s="11"/>
      <c r="ED453" s="11"/>
      <c r="EE453" s="11"/>
      <c r="EF453" s="11"/>
      <c r="EG453" s="11"/>
      <c r="EH453" s="11"/>
      <c r="EI453" s="11"/>
      <c r="EJ453" s="11"/>
      <c r="EK453" s="11"/>
      <c r="EL453" s="11"/>
      <c r="EM453" s="11"/>
      <c r="EN453" s="11"/>
      <c r="EO453" s="11"/>
      <c r="EP453" s="11"/>
      <c r="EQ453" s="11"/>
      <c r="ER453" s="11"/>
      <c r="ES453" s="11"/>
      <c r="ET453" s="11"/>
      <c r="EU453" s="11"/>
      <c r="EV453" s="11"/>
      <c r="EW453" s="11"/>
      <c r="EX453" s="11"/>
      <c r="EY453" s="11"/>
      <c r="EZ453" s="11"/>
      <c r="FA453" s="11"/>
      <c r="FB453" s="11"/>
      <c r="FC453" s="11"/>
      <c r="FD453" s="11"/>
      <c r="FE453" s="11"/>
      <c r="FF453" s="11"/>
      <c r="FG453" s="11"/>
      <c r="FH453" s="11"/>
      <c r="FI453" s="11"/>
      <c r="FJ453" s="11"/>
      <c r="FK453" s="11"/>
      <c r="FL453" s="11"/>
      <c r="FM453" s="11"/>
      <c r="FN453" s="11"/>
      <c r="FO453" s="11"/>
      <c r="FP453" s="11"/>
      <c r="FQ453" s="11"/>
      <c r="FR453" s="11"/>
      <c r="FS453" s="11"/>
      <c r="FT453" s="11"/>
      <c r="FU453" s="11"/>
      <c r="FV453" s="11"/>
      <c r="FW453" s="11"/>
      <c r="FX453" s="11"/>
      <c r="FY453" s="11"/>
      <c r="FZ453" s="11"/>
      <c r="GA453" s="11"/>
      <c r="GB453" s="11"/>
      <c r="GC453" s="11"/>
      <c r="GD453" s="11"/>
      <c r="GE453" s="11"/>
      <c r="GF453" s="11"/>
      <c r="GG453" s="11"/>
      <c r="GH453" s="11"/>
      <c r="GI453" s="11"/>
      <c r="GJ453" s="11"/>
      <c r="GK453" s="11"/>
      <c r="GL453" s="11"/>
      <c r="GM453" s="11"/>
      <c r="GN453" s="11"/>
      <c r="GO453" s="11"/>
      <c r="GP453" s="11"/>
      <c r="GQ453" s="11"/>
      <c r="GR453" s="11"/>
      <c r="GS453" s="11"/>
      <c r="GT453" s="11"/>
      <c r="GU453" s="11"/>
      <c r="GV453" s="11"/>
      <c r="GW453" s="11"/>
      <c r="GX453" s="11"/>
      <c r="GY453" s="11"/>
      <c r="GZ453" s="11"/>
      <c r="HA453" s="11"/>
      <c r="HB453" s="11"/>
      <c r="HC453" s="11"/>
      <c r="HD453" s="11"/>
      <c r="HE453" s="11"/>
      <c r="HF453" s="11"/>
      <c r="HG453" s="11"/>
      <c r="HH453" s="11"/>
      <c r="HI453" s="11"/>
      <c r="HJ453" s="11"/>
      <c r="HK453" s="11"/>
      <c r="HL453" s="11"/>
      <c r="HM453" s="11"/>
      <c r="HN453" s="11"/>
      <c r="HO453" s="11"/>
      <c r="HP453" s="11"/>
      <c r="HQ453" s="11"/>
      <c r="HR453" s="11"/>
      <c r="HS453" s="11"/>
      <c r="HT453" s="11"/>
      <c r="HU453" s="11"/>
      <c r="HV453" s="11"/>
      <c r="HW453" s="11"/>
      <c r="HX453" s="11"/>
      <c r="HY453" s="11"/>
      <c r="HZ453" s="11"/>
      <c r="IA453" s="11"/>
      <c r="IB453" s="11"/>
      <c r="IC453" s="11"/>
      <c r="ID453" s="11"/>
      <c r="IE453" s="11"/>
      <c r="IF453" s="11"/>
      <c r="IG453" s="11"/>
      <c r="IH453" s="11"/>
      <c r="II453" s="11"/>
      <c r="IJ453" s="11"/>
      <c r="IK453" s="11"/>
      <c r="IL453" s="11"/>
      <c r="IM453" s="11"/>
      <c r="IN453" s="11"/>
      <c r="IO453" s="11"/>
      <c r="IP453" s="11"/>
      <c r="IQ453" s="11"/>
      <c r="IR453" s="11"/>
      <c r="IS453" s="11"/>
      <c r="IT453" s="11"/>
      <c r="IU453" s="11"/>
      <c r="IV453" s="11"/>
      <c r="IW453" s="11"/>
      <c r="IX453" s="11"/>
      <c r="IY453" s="11"/>
      <c r="IZ453" s="11"/>
      <c r="JA453" s="11"/>
      <c r="JB453" s="11"/>
      <c r="JC453" s="11"/>
      <c r="JD453" s="11"/>
      <c r="JE453" s="11"/>
      <c r="JF453" s="11"/>
      <c r="JG453" s="11"/>
      <c r="JH453" s="11"/>
      <c r="JI453" s="11"/>
      <c r="JJ453" s="11"/>
      <c r="JK453" s="11"/>
      <c r="JL453" s="11"/>
      <c r="JM453" s="11"/>
      <c r="JN453" s="11"/>
      <c r="JO453" s="11"/>
      <c r="JP453" s="11"/>
      <c r="JQ453" s="11"/>
      <c r="JR453" s="11"/>
      <c r="JS453" s="11"/>
      <c r="JT453" s="11"/>
      <c r="JU453" s="11"/>
      <c r="JV453" s="11"/>
      <c r="JW453" s="11"/>
      <c r="JX453" s="11"/>
      <c r="JY453" s="11"/>
      <c r="JZ453" s="11"/>
      <c r="KA453" s="11"/>
      <c r="KB453" s="11"/>
      <c r="KC453" s="11"/>
      <c r="KD453" s="11"/>
      <c r="KE453" s="11"/>
      <c r="KF453" s="11"/>
      <c r="KG453" s="11"/>
      <c r="KH453" s="11"/>
      <c r="KI453" s="11"/>
      <c r="KJ453" s="11"/>
      <c r="KK453" s="11"/>
      <c r="KL453" s="11"/>
      <c r="KM453" s="11"/>
      <c r="KN453" s="11"/>
      <c r="KO453" s="11"/>
      <c r="KP453" s="11"/>
      <c r="KQ453" s="11"/>
      <c r="KR453" s="11"/>
      <c r="KS453" s="11"/>
      <c r="KT453" s="11"/>
      <c r="KU453" s="11"/>
      <c r="KV453" s="11"/>
      <c r="KW453" s="11"/>
      <c r="KX453" s="11"/>
      <c r="KY453" s="11"/>
      <c r="KZ453" s="11"/>
      <c r="LA453" s="11"/>
      <c r="LB453" s="11"/>
      <c r="LC453" s="11"/>
      <c r="LD453" s="11"/>
      <c r="LE453" s="11"/>
      <c r="LF453" s="11"/>
      <c r="LG453" s="11"/>
      <c r="LH453" s="11"/>
      <c r="LI453" s="11"/>
      <c r="LJ453" s="11"/>
      <c r="LK453" s="11"/>
      <c r="LL453" s="11"/>
      <c r="LM453" s="11"/>
      <c r="LN453" s="11"/>
      <c r="LO453" s="11"/>
      <c r="LP453" s="11"/>
      <c r="LQ453" s="11"/>
      <c r="LR453" s="11"/>
      <c r="LS453" s="11"/>
      <c r="LT453" s="11"/>
      <c r="LU453" s="11"/>
      <c r="LV453" s="11"/>
      <c r="LW453" s="11"/>
      <c r="LX453" s="11"/>
      <c r="LY453" s="11"/>
      <c r="LZ453" s="11"/>
      <c r="MA453" s="11"/>
      <c r="MB453" s="11"/>
      <c r="MC453" s="11"/>
      <c r="MD453" s="11"/>
      <c r="ME453" s="11"/>
      <c r="MF453" s="11"/>
      <c r="MG453" s="11"/>
      <c r="MH453" s="11"/>
      <c r="MI453" s="11"/>
      <c r="MJ453" s="11"/>
      <c r="MK453" s="11"/>
      <c r="ML453" s="11"/>
      <c r="MM453" s="11"/>
      <c r="MN453" s="11"/>
      <c r="MO453" s="11"/>
      <c r="MP453" s="11"/>
      <c r="MQ453" s="11"/>
      <c r="MR453" s="11"/>
      <c r="MS453" s="11"/>
      <c r="MT453" s="11"/>
      <c r="MU453" s="11"/>
      <c r="MV453" s="11"/>
      <c r="MW453" s="11"/>
      <c r="MX453" s="11"/>
      <c r="MY453" s="11"/>
      <c r="MZ453" s="11"/>
      <c r="NA453" s="11"/>
      <c r="NB453" s="11"/>
      <c r="NC453" s="11"/>
      <c r="ND453" s="11"/>
      <c r="NE453" s="11"/>
      <c r="NF453" s="11"/>
      <c r="NG453" s="11"/>
      <c r="NH453" s="11"/>
      <c r="NI453" s="11"/>
      <c r="NJ453" s="11"/>
      <c r="NK453" s="11"/>
      <c r="NL453" s="11"/>
      <c r="NM453" s="11"/>
      <c r="NN453" s="11"/>
      <c r="NO453" s="11"/>
      <c r="NP453" s="11"/>
      <c r="NQ453" s="11"/>
      <c r="NR453" s="11"/>
      <c r="NS453" s="11"/>
      <c r="NT453" s="11"/>
      <c r="NU453" s="11"/>
      <c r="NV453" s="11"/>
      <c r="NW453" s="11"/>
    </row>
    <row r="454" spans="48:387" x14ac:dyDescent="0.25">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c r="EE454" s="11"/>
      <c r="EF454" s="11"/>
      <c r="EG454" s="11"/>
      <c r="EH454" s="11"/>
      <c r="EI454" s="11"/>
      <c r="EJ454" s="11"/>
      <c r="EK454" s="11"/>
      <c r="EL454" s="11"/>
      <c r="EM454" s="11"/>
      <c r="EN454" s="11"/>
      <c r="EO454" s="11"/>
      <c r="EP454" s="11"/>
      <c r="EQ454" s="11"/>
      <c r="ER454" s="11"/>
      <c r="ES454" s="11"/>
      <c r="ET454" s="11"/>
      <c r="EU454" s="11"/>
      <c r="EV454" s="11"/>
      <c r="EW454" s="11"/>
      <c r="EX454" s="11"/>
      <c r="EY454" s="11"/>
      <c r="EZ454" s="11"/>
      <c r="FA454" s="11"/>
      <c r="FB454" s="11"/>
      <c r="FC454" s="11"/>
      <c r="FD454" s="11"/>
      <c r="FE454" s="11"/>
      <c r="FF454" s="11"/>
      <c r="FG454" s="11"/>
      <c r="FH454" s="11"/>
      <c r="FI454" s="11"/>
      <c r="FJ454" s="11"/>
      <c r="FK454" s="11"/>
      <c r="FL454" s="11"/>
      <c r="FM454" s="11"/>
      <c r="FN454" s="11"/>
      <c r="FO454" s="11"/>
      <c r="FP454" s="11"/>
      <c r="FQ454" s="11"/>
      <c r="FR454" s="11"/>
      <c r="FS454" s="11"/>
      <c r="FT454" s="11"/>
      <c r="FU454" s="11"/>
      <c r="FV454" s="11"/>
      <c r="FW454" s="11"/>
      <c r="FX454" s="11"/>
      <c r="FY454" s="11"/>
      <c r="FZ454" s="11"/>
      <c r="GA454" s="11"/>
      <c r="GB454" s="11"/>
      <c r="GC454" s="11"/>
      <c r="GD454" s="11"/>
      <c r="GE454" s="11"/>
      <c r="GF454" s="11"/>
      <c r="GG454" s="11"/>
      <c r="GH454" s="11"/>
      <c r="GI454" s="11"/>
      <c r="GJ454" s="11"/>
      <c r="GK454" s="11"/>
      <c r="GL454" s="11"/>
      <c r="GM454" s="11"/>
      <c r="GN454" s="11"/>
      <c r="GO454" s="11"/>
      <c r="GP454" s="11"/>
      <c r="GQ454" s="11"/>
      <c r="GR454" s="11"/>
      <c r="GS454" s="11"/>
      <c r="GT454" s="11"/>
      <c r="GU454" s="11"/>
      <c r="GV454" s="11"/>
      <c r="GW454" s="11"/>
      <c r="GX454" s="11"/>
      <c r="GY454" s="11"/>
      <c r="GZ454" s="11"/>
      <c r="HA454" s="11"/>
      <c r="HB454" s="11"/>
      <c r="HC454" s="11"/>
      <c r="HD454" s="11"/>
      <c r="HE454" s="11"/>
      <c r="HF454" s="11"/>
      <c r="HG454" s="11"/>
      <c r="HH454" s="11"/>
      <c r="HI454" s="11"/>
      <c r="HJ454" s="11"/>
      <c r="HK454" s="11"/>
      <c r="HL454" s="11"/>
      <c r="HM454" s="11"/>
      <c r="HN454" s="11"/>
      <c r="HO454" s="11"/>
      <c r="HP454" s="11"/>
      <c r="HQ454" s="11"/>
      <c r="HR454" s="11"/>
      <c r="HS454" s="11"/>
      <c r="HT454" s="11"/>
      <c r="HU454" s="11"/>
      <c r="HV454" s="11"/>
      <c r="HW454" s="11"/>
      <c r="HX454" s="11"/>
      <c r="HY454" s="11"/>
      <c r="HZ454" s="11"/>
      <c r="IA454" s="11"/>
      <c r="IB454" s="11"/>
      <c r="IC454" s="11"/>
      <c r="ID454" s="11"/>
      <c r="IE454" s="11"/>
      <c r="IF454" s="11"/>
      <c r="IG454" s="11"/>
      <c r="IH454" s="11"/>
      <c r="II454" s="11"/>
      <c r="IJ454" s="11"/>
      <c r="IK454" s="11"/>
      <c r="IL454" s="11"/>
      <c r="IM454" s="11"/>
      <c r="IN454" s="11"/>
      <c r="IO454" s="11"/>
      <c r="IP454" s="11"/>
      <c r="IQ454" s="11"/>
      <c r="IR454" s="11"/>
      <c r="IS454" s="11"/>
      <c r="IT454" s="11"/>
      <c r="IU454" s="11"/>
      <c r="IV454" s="11"/>
      <c r="IW454" s="11"/>
      <c r="IX454" s="11"/>
      <c r="IY454" s="11"/>
      <c r="IZ454" s="11"/>
      <c r="JA454" s="11"/>
      <c r="JB454" s="11"/>
      <c r="JC454" s="11"/>
      <c r="JD454" s="11"/>
      <c r="JE454" s="11"/>
      <c r="JF454" s="11"/>
      <c r="JG454" s="11"/>
      <c r="JH454" s="11"/>
      <c r="JI454" s="11"/>
      <c r="JJ454" s="11"/>
      <c r="JK454" s="11"/>
      <c r="JL454" s="11"/>
      <c r="JM454" s="11"/>
      <c r="JN454" s="11"/>
      <c r="JO454" s="11"/>
      <c r="JP454" s="11"/>
      <c r="JQ454" s="11"/>
      <c r="JR454" s="11"/>
      <c r="JS454" s="11"/>
      <c r="JT454" s="11"/>
      <c r="JU454" s="11"/>
      <c r="JV454" s="11"/>
      <c r="JW454" s="11"/>
      <c r="JX454" s="11"/>
      <c r="JY454" s="11"/>
      <c r="JZ454" s="11"/>
      <c r="KA454" s="11"/>
      <c r="KB454" s="11"/>
      <c r="KC454" s="11"/>
      <c r="KD454" s="11"/>
      <c r="KE454" s="11"/>
      <c r="KF454" s="11"/>
      <c r="KG454" s="11"/>
      <c r="KH454" s="11"/>
      <c r="KI454" s="11"/>
      <c r="KJ454" s="11"/>
      <c r="KK454" s="11"/>
      <c r="KL454" s="11"/>
      <c r="KM454" s="11"/>
      <c r="KN454" s="11"/>
      <c r="KO454" s="11"/>
      <c r="KP454" s="11"/>
      <c r="KQ454" s="11"/>
      <c r="KR454" s="11"/>
      <c r="KS454" s="11"/>
      <c r="KT454" s="11"/>
      <c r="KU454" s="11"/>
      <c r="KV454" s="11"/>
      <c r="KW454" s="11"/>
      <c r="KX454" s="11"/>
      <c r="KY454" s="11"/>
      <c r="KZ454" s="11"/>
      <c r="LA454" s="11"/>
      <c r="LB454" s="11"/>
      <c r="LC454" s="11"/>
      <c r="LD454" s="11"/>
      <c r="LE454" s="11"/>
      <c r="LF454" s="11"/>
      <c r="LG454" s="11"/>
      <c r="LH454" s="11"/>
      <c r="LI454" s="11"/>
      <c r="LJ454" s="11"/>
      <c r="LK454" s="11"/>
      <c r="LL454" s="11"/>
      <c r="LM454" s="11"/>
      <c r="LN454" s="11"/>
      <c r="LO454" s="11"/>
      <c r="LP454" s="11"/>
      <c r="LQ454" s="11"/>
      <c r="LR454" s="11"/>
      <c r="LS454" s="11"/>
      <c r="LT454" s="11"/>
      <c r="LU454" s="11"/>
      <c r="LV454" s="11"/>
      <c r="LW454" s="11"/>
      <c r="LX454" s="11"/>
      <c r="LY454" s="11"/>
      <c r="LZ454" s="11"/>
      <c r="MA454" s="11"/>
      <c r="MB454" s="11"/>
      <c r="MC454" s="11"/>
      <c r="MD454" s="11"/>
      <c r="ME454" s="11"/>
      <c r="MF454" s="11"/>
      <c r="MG454" s="11"/>
      <c r="MH454" s="11"/>
      <c r="MI454" s="11"/>
      <c r="MJ454" s="11"/>
      <c r="MK454" s="11"/>
      <c r="ML454" s="11"/>
      <c r="MM454" s="11"/>
      <c r="MN454" s="11"/>
      <c r="MO454" s="11"/>
      <c r="MP454" s="11"/>
      <c r="MQ454" s="11"/>
      <c r="MR454" s="11"/>
      <c r="MS454" s="11"/>
      <c r="MT454" s="11"/>
      <c r="MU454" s="11"/>
      <c r="MV454" s="11"/>
      <c r="MW454" s="11"/>
      <c r="MX454" s="11"/>
      <c r="MY454" s="11"/>
      <c r="MZ454" s="11"/>
      <c r="NA454" s="11"/>
      <c r="NB454" s="11"/>
      <c r="NC454" s="11"/>
      <c r="ND454" s="11"/>
      <c r="NE454" s="11"/>
      <c r="NF454" s="11"/>
      <c r="NG454" s="11"/>
      <c r="NH454" s="11"/>
      <c r="NI454" s="11"/>
      <c r="NJ454" s="11"/>
      <c r="NK454" s="11"/>
      <c r="NL454" s="11"/>
      <c r="NM454" s="11"/>
      <c r="NN454" s="11"/>
      <c r="NO454" s="11"/>
      <c r="NP454" s="11"/>
      <c r="NQ454" s="11"/>
      <c r="NR454" s="11"/>
      <c r="NS454" s="11"/>
      <c r="NT454" s="11"/>
      <c r="NU454" s="11"/>
      <c r="NV454" s="11"/>
      <c r="NW454" s="11"/>
    </row>
    <row r="455" spans="48:387" x14ac:dyDescent="0.25">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c r="DA455" s="11"/>
      <c r="DB455" s="11"/>
      <c r="DC455" s="11"/>
      <c r="DD455" s="11"/>
      <c r="DE455" s="11"/>
      <c r="DF455" s="11"/>
      <c r="DG455" s="11"/>
      <c r="DH455" s="11"/>
      <c r="DI455" s="11"/>
      <c r="DJ455" s="11"/>
      <c r="DK455" s="11"/>
      <c r="DL455" s="11"/>
      <c r="DM455" s="11"/>
      <c r="DN455" s="11"/>
      <c r="DO455" s="11"/>
      <c r="DP455" s="11"/>
      <c r="DQ455" s="11"/>
      <c r="DR455" s="11"/>
      <c r="DS455" s="11"/>
      <c r="DT455" s="11"/>
      <c r="DU455" s="11"/>
      <c r="DV455" s="11"/>
      <c r="DW455" s="11"/>
      <c r="DX455" s="11"/>
      <c r="DY455" s="11"/>
      <c r="DZ455" s="11"/>
      <c r="EA455" s="11"/>
      <c r="EB455" s="11"/>
      <c r="EC455" s="11"/>
      <c r="ED455" s="11"/>
      <c r="EE455" s="11"/>
      <c r="EF455" s="11"/>
      <c r="EG455" s="11"/>
      <c r="EH455" s="11"/>
      <c r="EI455" s="11"/>
      <c r="EJ455" s="11"/>
      <c r="EK455" s="11"/>
      <c r="EL455" s="11"/>
      <c r="EM455" s="11"/>
      <c r="EN455" s="11"/>
      <c r="EO455" s="11"/>
      <c r="EP455" s="11"/>
      <c r="EQ455" s="11"/>
      <c r="ER455" s="11"/>
      <c r="ES455" s="11"/>
      <c r="ET455" s="11"/>
      <c r="EU455" s="11"/>
      <c r="EV455" s="11"/>
      <c r="EW455" s="11"/>
      <c r="EX455" s="11"/>
      <c r="EY455" s="11"/>
      <c r="EZ455" s="11"/>
      <c r="FA455" s="11"/>
      <c r="FB455" s="11"/>
      <c r="FC455" s="11"/>
      <c r="FD455" s="11"/>
      <c r="FE455" s="11"/>
      <c r="FF455" s="11"/>
      <c r="FG455" s="11"/>
      <c r="FH455" s="11"/>
      <c r="FI455" s="11"/>
      <c r="FJ455" s="11"/>
      <c r="FK455" s="11"/>
      <c r="FL455" s="11"/>
      <c r="FM455" s="11"/>
      <c r="FN455" s="11"/>
      <c r="FO455" s="11"/>
      <c r="FP455" s="11"/>
      <c r="FQ455" s="11"/>
      <c r="FR455" s="11"/>
      <c r="FS455" s="11"/>
      <c r="FT455" s="11"/>
      <c r="FU455" s="11"/>
      <c r="FV455" s="11"/>
      <c r="FW455" s="11"/>
      <c r="FX455" s="11"/>
      <c r="FY455" s="11"/>
      <c r="FZ455" s="11"/>
      <c r="GA455" s="11"/>
      <c r="GB455" s="11"/>
      <c r="GC455" s="11"/>
      <c r="GD455" s="11"/>
      <c r="GE455" s="11"/>
      <c r="GF455" s="11"/>
      <c r="GG455" s="11"/>
      <c r="GH455" s="11"/>
      <c r="GI455" s="11"/>
      <c r="GJ455" s="11"/>
      <c r="GK455" s="11"/>
      <c r="GL455" s="11"/>
      <c r="GM455" s="11"/>
      <c r="GN455" s="11"/>
      <c r="GO455" s="11"/>
      <c r="GP455" s="11"/>
      <c r="GQ455" s="11"/>
      <c r="GR455" s="11"/>
      <c r="GS455" s="11"/>
      <c r="GT455" s="11"/>
      <c r="GU455" s="11"/>
      <c r="GV455" s="11"/>
      <c r="GW455" s="11"/>
      <c r="GX455" s="11"/>
      <c r="GY455" s="11"/>
      <c r="GZ455" s="11"/>
      <c r="HA455" s="11"/>
      <c r="HB455" s="11"/>
      <c r="HC455" s="11"/>
      <c r="HD455" s="11"/>
      <c r="HE455" s="11"/>
      <c r="HF455" s="11"/>
      <c r="HG455" s="11"/>
      <c r="HH455" s="11"/>
      <c r="HI455" s="11"/>
      <c r="HJ455" s="11"/>
      <c r="HK455" s="11"/>
      <c r="HL455" s="11"/>
      <c r="HM455" s="11"/>
      <c r="HN455" s="11"/>
      <c r="HO455" s="11"/>
      <c r="HP455" s="11"/>
      <c r="HQ455" s="11"/>
      <c r="HR455" s="11"/>
      <c r="HS455" s="11"/>
      <c r="HT455" s="11"/>
      <c r="HU455" s="11"/>
      <c r="HV455" s="11"/>
      <c r="HW455" s="11"/>
      <c r="HX455" s="11"/>
      <c r="HY455" s="11"/>
      <c r="HZ455" s="11"/>
      <c r="IA455" s="11"/>
      <c r="IB455" s="11"/>
      <c r="IC455" s="11"/>
      <c r="ID455" s="11"/>
      <c r="IE455" s="11"/>
      <c r="IF455" s="11"/>
      <c r="IG455" s="11"/>
      <c r="IH455" s="11"/>
      <c r="II455" s="11"/>
      <c r="IJ455" s="11"/>
      <c r="IK455" s="11"/>
      <c r="IL455" s="11"/>
      <c r="IM455" s="11"/>
      <c r="IN455" s="11"/>
      <c r="IO455" s="11"/>
      <c r="IP455" s="11"/>
      <c r="IQ455" s="11"/>
      <c r="IR455" s="11"/>
      <c r="IS455" s="11"/>
      <c r="IT455" s="11"/>
      <c r="IU455" s="11"/>
      <c r="IV455" s="11"/>
      <c r="IW455" s="11"/>
      <c r="IX455" s="11"/>
      <c r="IY455" s="11"/>
      <c r="IZ455" s="11"/>
      <c r="JA455" s="11"/>
      <c r="JB455" s="11"/>
      <c r="JC455" s="11"/>
      <c r="JD455" s="11"/>
      <c r="JE455" s="11"/>
      <c r="JF455" s="11"/>
      <c r="JG455" s="11"/>
      <c r="JH455" s="11"/>
      <c r="JI455" s="11"/>
      <c r="JJ455" s="11"/>
      <c r="JK455" s="11"/>
      <c r="JL455" s="11"/>
      <c r="JM455" s="11"/>
      <c r="JN455" s="11"/>
      <c r="JO455" s="11"/>
      <c r="JP455" s="11"/>
      <c r="JQ455" s="11"/>
      <c r="JR455" s="11"/>
      <c r="JS455" s="11"/>
      <c r="JT455" s="11"/>
      <c r="JU455" s="11"/>
      <c r="JV455" s="11"/>
      <c r="JW455" s="11"/>
      <c r="JX455" s="11"/>
      <c r="JY455" s="11"/>
      <c r="JZ455" s="11"/>
      <c r="KA455" s="11"/>
      <c r="KB455" s="11"/>
      <c r="KC455" s="11"/>
      <c r="KD455" s="11"/>
      <c r="KE455" s="11"/>
      <c r="KF455" s="11"/>
      <c r="KG455" s="11"/>
      <c r="KH455" s="11"/>
      <c r="KI455" s="11"/>
      <c r="KJ455" s="11"/>
      <c r="KK455" s="11"/>
      <c r="KL455" s="11"/>
      <c r="KM455" s="11"/>
      <c r="KN455" s="11"/>
      <c r="KO455" s="11"/>
      <c r="KP455" s="11"/>
      <c r="KQ455" s="11"/>
      <c r="KR455" s="11"/>
      <c r="KS455" s="11"/>
      <c r="KT455" s="11"/>
      <c r="KU455" s="11"/>
      <c r="KV455" s="11"/>
      <c r="KW455" s="11"/>
      <c r="KX455" s="11"/>
      <c r="KY455" s="11"/>
      <c r="KZ455" s="11"/>
      <c r="LA455" s="11"/>
      <c r="LB455" s="11"/>
      <c r="LC455" s="11"/>
      <c r="LD455" s="11"/>
      <c r="LE455" s="11"/>
      <c r="LF455" s="11"/>
      <c r="LG455" s="11"/>
      <c r="LH455" s="11"/>
      <c r="LI455" s="11"/>
      <c r="LJ455" s="11"/>
      <c r="LK455" s="11"/>
      <c r="LL455" s="11"/>
      <c r="LM455" s="11"/>
      <c r="LN455" s="11"/>
      <c r="LO455" s="11"/>
      <c r="LP455" s="11"/>
      <c r="LQ455" s="11"/>
      <c r="LR455" s="11"/>
      <c r="LS455" s="11"/>
      <c r="LT455" s="11"/>
      <c r="LU455" s="11"/>
      <c r="LV455" s="11"/>
      <c r="LW455" s="11"/>
      <c r="LX455" s="11"/>
      <c r="LY455" s="11"/>
      <c r="LZ455" s="11"/>
      <c r="MA455" s="11"/>
      <c r="MB455" s="11"/>
      <c r="MC455" s="11"/>
      <c r="MD455" s="11"/>
      <c r="ME455" s="11"/>
      <c r="MF455" s="11"/>
      <c r="MG455" s="11"/>
      <c r="MH455" s="11"/>
      <c r="MI455" s="11"/>
      <c r="MJ455" s="11"/>
      <c r="MK455" s="11"/>
      <c r="ML455" s="11"/>
      <c r="MM455" s="11"/>
      <c r="MN455" s="11"/>
      <c r="MO455" s="11"/>
      <c r="MP455" s="11"/>
      <c r="MQ455" s="11"/>
      <c r="MR455" s="11"/>
      <c r="MS455" s="11"/>
      <c r="MT455" s="11"/>
      <c r="MU455" s="11"/>
      <c r="MV455" s="11"/>
      <c r="MW455" s="11"/>
      <c r="MX455" s="11"/>
      <c r="MY455" s="11"/>
      <c r="MZ455" s="11"/>
      <c r="NA455" s="11"/>
      <c r="NB455" s="11"/>
      <c r="NC455" s="11"/>
      <c r="ND455" s="11"/>
      <c r="NE455" s="11"/>
      <c r="NF455" s="11"/>
      <c r="NG455" s="11"/>
      <c r="NH455" s="11"/>
      <c r="NI455" s="11"/>
      <c r="NJ455" s="11"/>
      <c r="NK455" s="11"/>
      <c r="NL455" s="11"/>
      <c r="NM455" s="11"/>
      <c r="NN455" s="11"/>
      <c r="NO455" s="11"/>
      <c r="NP455" s="11"/>
      <c r="NQ455" s="11"/>
      <c r="NR455" s="11"/>
      <c r="NS455" s="11"/>
      <c r="NT455" s="11"/>
      <c r="NU455" s="11"/>
      <c r="NV455" s="11"/>
      <c r="NW455" s="11"/>
    </row>
    <row r="456" spans="48:387" x14ac:dyDescent="0.25">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B456" s="11"/>
      <c r="DC456" s="11"/>
      <c r="DD456" s="11"/>
      <c r="DE456" s="11"/>
      <c r="DF456" s="11"/>
      <c r="DG456" s="11"/>
      <c r="DH456" s="11"/>
      <c r="DI456" s="11"/>
      <c r="DJ456" s="11"/>
      <c r="DK456" s="11"/>
      <c r="DL456" s="11"/>
      <c r="DM456" s="11"/>
      <c r="DN456" s="11"/>
      <c r="DO456" s="11"/>
      <c r="DP456" s="11"/>
      <c r="DQ456" s="11"/>
      <c r="DR456" s="11"/>
      <c r="DS456" s="11"/>
      <c r="DT456" s="11"/>
      <c r="DU456" s="11"/>
      <c r="DV456" s="11"/>
      <c r="DW456" s="11"/>
      <c r="DX456" s="11"/>
      <c r="DY456" s="11"/>
      <c r="DZ456" s="11"/>
      <c r="EA456" s="11"/>
      <c r="EB456" s="11"/>
      <c r="EC456" s="11"/>
      <c r="ED456" s="11"/>
      <c r="EE456" s="11"/>
      <c r="EF456" s="11"/>
      <c r="EG456" s="11"/>
      <c r="EH456" s="11"/>
      <c r="EI456" s="11"/>
      <c r="EJ456" s="11"/>
      <c r="EK456" s="11"/>
      <c r="EL456" s="11"/>
      <c r="EM456" s="11"/>
      <c r="EN456" s="11"/>
      <c r="EO456" s="11"/>
      <c r="EP456" s="11"/>
      <c r="EQ456" s="11"/>
      <c r="ER456" s="11"/>
      <c r="ES456" s="11"/>
      <c r="ET456" s="11"/>
      <c r="EU456" s="11"/>
      <c r="EV456" s="11"/>
      <c r="EW456" s="11"/>
      <c r="EX456" s="11"/>
      <c r="EY456" s="11"/>
      <c r="EZ456" s="11"/>
      <c r="FA456" s="11"/>
      <c r="FB456" s="11"/>
      <c r="FC456" s="11"/>
      <c r="FD456" s="11"/>
      <c r="FE456" s="11"/>
      <c r="FF456" s="11"/>
      <c r="FG456" s="11"/>
      <c r="FH456" s="11"/>
      <c r="FI456" s="11"/>
      <c r="FJ456" s="11"/>
      <c r="FK456" s="11"/>
      <c r="FL456" s="11"/>
      <c r="FM456" s="11"/>
      <c r="FN456" s="11"/>
      <c r="FO456" s="11"/>
      <c r="FP456" s="11"/>
      <c r="FQ456" s="11"/>
      <c r="FR456" s="11"/>
      <c r="FS456" s="11"/>
      <c r="FT456" s="11"/>
      <c r="FU456" s="11"/>
      <c r="FV456" s="11"/>
      <c r="FW456" s="11"/>
      <c r="FX456" s="11"/>
      <c r="FY456" s="11"/>
      <c r="FZ456" s="11"/>
      <c r="GA456" s="11"/>
      <c r="GB456" s="11"/>
      <c r="GC456" s="11"/>
      <c r="GD456" s="11"/>
      <c r="GE456" s="11"/>
      <c r="GF456" s="11"/>
      <c r="GG456" s="11"/>
      <c r="GH456" s="11"/>
      <c r="GI456" s="11"/>
      <c r="GJ456" s="11"/>
      <c r="GK456" s="11"/>
      <c r="GL456" s="11"/>
      <c r="GM456" s="11"/>
      <c r="GN456" s="11"/>
      <c r="GO456" s="11"/>
      <c r="GP456" s="11"/>
      <c r="GQ456" s="11"/>
      <c r="GR456" s="11"/>
      <c r="GS456" s="11"/>
      <c r="GT456" s="11"/>
      <c r="GU456" s="11"/>
      <c r="GV456" s="11"/>
      <c r="GW456" s="11"/>
      <c r="GX456" s="11"/>
      <c r="GY456" s="11"/>
      <c r="GZ456" s="11"/>
      <c r="HA456" s="11"/>
      <c r="HB456" s="11"/>
      <c r="HC456" s="11"/>
      <c r="HD456" s="11"/>
      <c r="HE456" s="11"/>
      <c r="HF456" s="11"/>
      <c r="HG456" s="11"/>
      <c r="HH456" s="11"/>
      <c r="HI456" s="11"/>
      <c r="HJ456" s="11"/>
      <c r="HK456" s="11"/>
      <c r="HL456" s="11"/>
      <c r="HM456" s="11"/>
      <c r="HN456" s="11"/>
      <c r="HO456" s="11"/>
      <c r="HP456" s="11"/>
      <c r="HQ456" s="11"/>
      <c r="HR456" s="11"/>
      <c r="HS456" s="11"/>
      <c r="HT456" s="11"/>
      <c r="HU456" s="11"/>
      <c r="HV456" s="11"/>
      <c r="HW456" s="11"/>
      <c r="HX456" s="11"/>
      <c r="HY456" s="11"/>
      <c r="HZ456" s="11"/>
      <c r="IA456" s="11"/>
      <c r="IB456" s="11"/>
      <c r="IC456" s="11"/>
      <c r="ID456" s="11"/>
      <c r="IE456" s="11"/>
      <c r="IF456" s="11"/>
      <c r="IG456" s="11"/>
      <c r="IH456" s="11"/>
      <c r="II456" s="11"/>
      <c r="IJ456" s="11"/>
      <c r="IK456" s="11"/>
      <c r="IL456" s="11"/>
      <c r="IM456" s="11"/>
      <c r="IN456" s="11"/>
      <c r="IO456" s="11"/>
      <c r="IP456" s="11"/>
      <c r="IQ456" s="11"/>
      <c r="IR456" s="11"/>
      <c r="IS456" s="11"/>
      <c r="IT456" s="11"/>
      <c r="IU456" s="11"/>
      <c r="IV456" s="11"/>
      <c r="IW456" s="11"/>
      <c r="IX456" s="11"/>
      <c r="IY456" s="11"/>
      <c r="IZ456" s="11"/>
      <c r="JA456" s="11"/>
      <c r="JB456" s="11"/>
      <c r="JC456" s="11"/>
      <c r="JD456" s="11"/>
      <c r="JE456" s="11"/>
      <c r="JF456" s="11"/>
      <c r="JG456" s="11"/>
      <c r="JH456" s="11"/>
      <c r="JI456" s="11"/>
      <c r="JJ456" s="11"/>
      <c r="JK456" s="11"/>
      <c r="JL456" s="11"/>
      <c r="JM456" s="11"/>
      <c r="JN456" s="11"/>
      <c r="JO456" s="11"/>
      <c r="JP456" s="11"/>
      <c r="JQ456" s="11"/>
      <c r="JR456" s="11"/>
      <c r="JS456" s="11"/>
      <c r="JT456" s="11"/>
      <c r="JU456" s="11"/>
      <c r="JV456" s="11"/>
      <c r="JW456" s="11"/>
      <c r="JX456" s="11"/>
      <c r="JY456" s="11"/>
      <c r="JZ456" s="11"/>
      <c r="KA456" s="11"/>
      <c r="KB456" s="11"/>
      <c r="KC456" s="11"/>
      <c r="KD456" s="11"/>
      <c r="KE456" s="11"/>
      <c r="KF456" s="11"/>
      <c r="KG456" s="11"/>
      <c r="KH456" s="11"/>
      <c r="KI456" s="11"/>
      <c r="KJ456" s="11"/>
      <c r="KK456" s="11"/>
      <c r="KL456" s="11"/>
      <c r="KM456" s="11"/>
      <c r="KN456" s="11"/>
      <c r="KO456" s="11"/>
      <c r="KP456" s="11"/>
      <c r="KQ456" s="11"/>
      <c r="KR456" s="11"/>
      <c r="KS456" s="11"/>
      <c r="KT456" s="11"/>
      <c r="KU456" s="11"/>
      <c r="KV456" s="11"/>
      <c r="KW456" s="11"/>
      <c r="KX456" s="11"/>
      <c r="KY456" s="11"/>
      <c r="KZ456" s="11"/>
      <c r="LA456" s="11"/>
      <c r="LB456" s="11"/>
      <c r="LC456" s="11"/>
      <c r="LD456" s="11"/>
      <c r="LE456" s="11"/>
      <c r="LF456" s="11"/>
      <c r="LG456" s="11"/>
      <c r="LH456" s="11"/>
      <c r="LI456" s="11"/>
      <c r="LJ456" s="11"/>
      <c r="LK456" s="11"/>
      <c r="LL456" s="11"/>
      <c r="LM456" s="11"/>
      <c r="LN456" s="11"/>
      <c r="LO456" s="11"/>
      <c r="LP456" s="11"/>
      <c r="LQ456" s="11"/>
      <c r="LR456" s="11"/>
      <c r="LS456" s="11"/>
      <c r="LT456" s="11"/>
      <c r="LU456" s="11"/>
      <c r="LV456" s="11"/>
      <c r="LW456" s="11"/>
      <c r="LX456" s="11"/>
      <c r="LY456" s="11"/>
      <c r="LZ456" s="11"/>
      <c r="MA456" s="11"/>
      <c r="MB456" s="11"/>
      <c r="MC456" s="11"/>
      <c r="MD456" s="11"/>
      <c r="ME456" s="11"/>
      <c r="MF456" s="11"/>
      <c r="MG456" s="11"/>
      <c r="MH456" s="11"/>
      <c r="MI456" s="11"/>
      <c r="MJ456" s="11"/>
      <c r="MK456" s="11"/>
      <c r="ML456" s="11"/>
      <c r="MM456" s="11"/>
      <c r="MN456" s="11"/>
      <c r="MO456" s="11"/>
      <c r="MP456" s="11"/>
      <c r="MQ456" s="11"/>
      <c r="MR456" s="11"/>
      <c r="MS456" s="11"/>
      <c r="MT456" s="11"/>
      <c r="MU456" s="11"/>
      <c r="MV456" s="11"/>
      <c r="MW456" s="11"/>
      <c r="MX456" s="11"/>
      <c r="MY456" s="11"/>
      <c r="MZ456" s="11"/>
      <c r="NA456" s="11"/>
      <c r="NB456" s="11"/>
      <c r="NC456" s="11"/>
      <c r="ND456" s="11"/>
      <c r="NE456" s="11"/>
      <c r="NF456" s="11"/>
      <c r="NG456" s="11"/>
      <c r="NH456" s="11"/>
      <c r="NI456" s="11"/>
      <c r="NJ456" s="11"/>
      <c r="NK456" s="11"/>
      <c r="NL456" s="11"/>
      <c r="NM456" s="11"/>
      <c r="NN456" s="11"/>
      <c r="NO456" s="11"/>
      <c r="NP456" s="11"/>
      <c r="NQ456" s="11"/>
      <c r="NR456" s="11"/>
      <c r="NS456" s="11"/>
      <c r="NT456" s="11"/>
      <c r="NU456" s="11"/>
      <c r="NV456" s="11"/>
      <c r="NW456" s="11"/>
    </row>
    <row r="457" spans="48:387" x14ac:dyDescent="0.25">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B457" s="11"/>
      <c r="DC457" s="11"/>
      <c r="DD457" s="11"/>
      <c r="DE457" s="11"/>
      <c r="DF457" s="11"/>
      <c r="DG457" s="11"/>
      <c r="DH457" s="11"/>
      <c r="DI457" s="11"/>
      <c r="DJ457" s="11"/>
      <c r="DK457" s="11"/>
      <c r="DL457" s="11"/>
      <c r="DM457" s="11"/>
      <c r="DN457" s="11"/>
      <c r="DO457" s="11"/>
      <c r="DP457" s="11"/>
      <c r="DQ457" s="11"/>
      <c r="DR457" s="11"/>
      <c r="DS457" s="11"/>
      <c r="DT457" s="11"/>
      <c r="DU457" s="11"/>
      <c r="DV457" s="11"/>
      <c r="DW457" s="11"/>
      <c r="DX457" s="11"/>
      <c r="DY457" s="11"/>
      <c r="DZ457" s="11"/>
      <c r="EA457" s="11"/>
      <c r="EB457" s="11"/>
      <c r="EC457" s="11"/>
      <c r="ED457" s="11"/>
      <c r="EE457" s="11"/>
      <c r="EF457" s="11"/>
      <c r="EG457" s="11"/>
      <c r="EH457" s="11"/>
      <c r="EI457" s="11"/>
      <c r="EJ457" s="11"/>
      <c r="EK457" s="11"/>
      <c r="EL457" s="11"/>
      <c r="EM457" s="11"/>
      <c r="EN457" s="11"/>
      <c r="EO457" s="11"/>
      <c r="EP457" s="11"/>
      <c r="EQ457" s="11"/>
      <c r="ER457" s="11"/>
      <c r="ES457" s="11"/>
      <c r="ET457" s="11"/>
      <c r="EU457" s="11"/>
      <c r="EV457" s="11"/>
      <c r="EW457" s="11"/>
      <c r="EX457" s="11"/>
      <c r="EY457" s="11"/>
      <c r="EZ457" s="11"/>
      <c r="FA457" s="11"/>
      <c r="FB457" s="11"/>
      <c r="FC457" s="11"/>
      <c r="FD457" s="11"/>
      <c r="FE457" s="11"/>
      <c r="FF457" s="11"/>
      <c r="FG457" s="11"/>
      <c r="FH457" s="11"/>
      <c r="FI457" s="11"/>
      <c r="FJ457" s="11"/>
      <c r="FK457" s="11"/>
      <c r="FL457" s="11"/>
      <c r="FM457" s="11"/>
      <c r="FN457" s="11"/>
      <c r="FO457" s="11"/>
      <c r="FP457" s="11"/>
      <c r="FQ457" s="11"/>
      <c r="FR457" s="11"/>
      <c r="FS457" s="11"/>
      <c r="FT457" s="11"/>
      <c r="FU457" s="11"/>
      <c r="FV457" s="11"/>
      <c r="FW457" s="11"/>
      <c r="FX457" s="11"/>
      <c r="FY457" s="11"/>
      <c r="FZ457" s="11"/>
      <c r="GA457" s="11"/>
      <c r="GB457" s="11"/>
      <c r="GC457" s="11"/>
      <c r="GD457" s="11"/>
      <c r="GE457" s="11"/>
      <c r="GF457" s="11"/>
      <c r="GG457" s="11"/>
      <c r="GH457" s="11"/>
      <c r="GI457" s="11"/>
      <c r="GJ457" s="11"/>
      <c r="GK457" s="11"/>
      <c r="GL457" s="11"/>
      <c r="GM457" s="11"/>
      <c r="GN457" s="11"/>
      <c r="GO457" s="11"/>
      <c r="GP457" s="11"/>
      <c r="GQ457" s="11"/>
      <c r="GR457" s="11"/>
      <c r="GS457" s="11"/>
      <c r="GT457" s="11"/>
      <c r="GU457" s="11"/>
      <c r="GV457" s="11"/>
      <c r="GW457" s="11"/>
      <c r="GX457" s="11"/>
      <c r="GY457" s="11"/>
      <c r="GZ457" s="11"/>
      <c r="HA457" s="11"/>
      <c r="HB457" s="11"/>
      <c r="HC457" s="11"/>
      <c r="HD457" s="11"/>
      <c r="HE457" s="11"/>
      <c r="HF457" s="11"/>
      <c r="HG457" s="11"/>
      <c r="HH457" s="11"/>
      <c r="HI457" s="11"/>
      <c r="HJ457" s="11"/>
      <c r="HK457" s="11"/>
      <c r="HL457" s="11"/>
      <c r="HM457" s="11"/>
      <c r="HN457" s="11"/>
      <c r="HO457" s="11"/>
      <c r="HP457" s="11"/>
      <c r="HQ457" s="11"/>
      <c r="HR457" s="11"/>
      <c r="HS457" s="11"/>
      <c r="HT457" s="11"/>
      <c r="HU457" s="11"/>
      <c r="HV457" s="11"/>
      <c r="HW457" s="11"/>
      <c r="HX457" s="11"/>
      <c r="HY457" s="11"/>
      <c r="HZ457" s="11"/>
      <c r="IA457" s="11"/>
      <c r="IB457" s="11"/>
      <c r="IC457" s="11"/>
      <c r="ID457" s="11"/>
      <c r="IE457" s="11"/>
      <c r="IF457" s="11"/>
      <c r="IG457" s="11"/>
      <c r="IH457" s="11"/>
      <c r="II457" s="11"/>
      <c r="IJ457" s="11"/>
      <c r="IK457" s="11"/>
      <c r="IL457" s="11"/>
      <c r="IM457" s="11"/>
      <c r="IN457" s="11"/>
      <c r="IO457" s="11"/>
      <c r="IP457" s="11"/>
      <c r="IQ457" s="11"/>
      <c r="IR457" s="11"/>
      <c r="IS457" s="11"/>
      <c r="IT457" s="11"/>
      <c r="IU457" s="11"/>
      <c r="IV457" s="11"/>
      <c r="IW457" s="11"/>
      <c r="IX457" s="11"/>
      <c r="IY457" s="11"/>
      <c r="IZ457" s="11"/>
      <c r="JA457" s="11"/>
      <c r="JB457" s="11"/>
      <c r="JC457" s="11"/>
      <c r="JD457" s="11"/>
      <c r="JE457" s="11"/>
      <c r="JF457" s="11"/>
      <c r="JG457" s="11"/>
      <c r="JH457" s="11"/>
      <c r="JI457" s="11"/>
      <c r="JJ457" s="11"/>
      <c r="JK457" s="11"/>
      <c r="JL457" s="11"/>
      <c r="JM457" s="11"/>
      <c r="JN457" s="11"/>
      <c r="JO457" s="11"/>
      <c r="JP457" s="11"/>
      <c r="JQ457" s="11"/>
      <c r="JR457" s="11"/>
      <c r="JS457" s="11"/>
      <c r="JT457" s="11"/>
      <c r="JU457" s="11"/>
      <c r="JV457" s="11"/>
      <c r="JW457" s="11"/>
      <c r="JX457" s="11"/>
      <c r="JY457" s="11"/>
      <c r="JZ457" s="11"/>
      <c r="KA457" s="11"/>
      <c r="KB457" s="11"/>
      <c r="KC457" s="11"/>
      <c r="KD457" s="11"/>
      <c r="KE457" s="11"/>
      <c r="KF457" s="11"/>
      <c r="KG457" s="11"/>
      <c r="KH457" s="11"/>
      <c r="KI457" s="11"/>
      <c r="KJ457" s="11"/>
      <c r="KK457" s="11"/>
      <c r="KL457" s="11"/>
      <c r="KM457" s="11"/>
      <c r="KN457" s="11"/>
      <c r="KO457" s="11"/>
      <c r="KP457" s="11"/>
      <c r="KQ457" s="11"/>
      <c r="KR457" s="11"/>
      <c r="KS457" s="11"/>
      <c r="KT457" s="11"/>
      <c r="KU457" s="11"/>
      <c r="KV457" s="11"/>
      <c r="KW457" s="11"/>
      <c r="KX457" s="11"/>
      <c r="KY457" s="11"/>
      <c r="KZ457" s="11"/>
      <c r="LA457" s="11"/>
      <c r="LB457" s="11"/>
      <c r="LC457" s="11"/>
      <c r="LD457" s="11"/>
      <c r="LE457" s="11"/>
      <c r="LF457" s="11"/>
      <c r="LG457" s="11"/>
      <c r="LH457" s="11"/>
      <c r="LI457" s="11"/>
      <c r="LJ457" s="11"/>
      <c r="LK457" s="11"/>
      <c r="LL457" s="11"/>
      <c r="LM457" s="11"/>
      <c r="LN457" s="11"/>
      <c r="LO457" s="11"/>
      <c r="LP457" s="11"/>
      <c r="LQ457" s="11"/>
      <c r="LR457" s="11"/>
      <c r="LS457" s="11"/>
      <c r="LT457" s="11"/>
      <c r="LU457" s="11"/>
      <c r="LV457" s="11"/>
      <c r="LW457" s="11"/>
      <c r="LX457" s="11"/>
      <c r="LY457" s="11"/>
      <c r="LZ457" s="11"/>
      <c r="MA457" s="11"/>
      <c r="MB457" s="11"/>
      <c r="MC457" s="11"/>
      <c r="MD457" s="11"/>
      <c r="ME457" s="11"/>
      <c r="MF457" s="11"/>
      <c r="MG457" s="11"/>
      <c r="MH457" s="11"/>
      <c r="MI457" s="11"/>
      <c r="MJ457" s="11"/>
      <c r="MK457" s="11"/>
      <c r="ML457" s="11"/>
      <c r="MM457" s="11"/>
      <c r="MN457" s="11"/>
      <c r="MO457" s="11"/>
      <c r="MP457" s="11"/>
      <c r="MQ457" s="11"/>
      <c r="MR457" s="11"/>
      <c r="MS457" s="11"/>
      <c r="MT457" s="11"/>
      <c r="MU457" s="11"/>
      <c r="MV457" s="11"/>
      <c r="MW457" s="11"/>
      <c r="MX457" s="11"/>
      <c r="MY457" s="11"/>
      <c r="MZ457" s="11"/>
      <c r="NA457" s="11"/>
      <c r="NB457" s="11"/>
      <c r="NC457" s="11"/>
      <c r="ND457" s="11"/>
      <c r="NE457" s="11"/>
      <c r="NF457" s="11"/>
      <c r="NG457" s="11"/>
      <c r="NH457" s="11"/>
      <c r="NI457" s="11"/>
      <c r="NJ457" s="11"/>
      <c r="NK457" s="11"/>
      <c r="NL457" s="11"/>
      <c r="NM457" s="11"/>
      <c r="NN457" s="11"/>
      <c r="NO457" s="11"/>
      <c r="NP457" s="11"/>
      <c r="NQ457" s="11"/>
      <c r="NR457" s="11"/>
      <c r="NS457" s="11"/>
      <c r="NT457" s="11"/>
      <c r="NU457" s="11"/>
      <c r="NV457" s="11"/>
      <c r="NW457" s="11"/>
    </row>
    <row r="458" spans="48:387" x14ac:dyDescent="0.25">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c r="DA458" s="11"/>
      <c r="DB458" s="11"/>
      <c r="DC458" s="11"/>
      <c r="DD458" s="11"/>
      <c r="DE458" s="11"/>
      <c r="DF458" s="11"/>
      <c r="DG458" s="11"/>
      <c r="DH458" s="11"/>
      <c r="DI458" s="11"/>
      <c r="DJ458" s="11"/>
      <c r="DK458" s="11"/>
      <c r="DL458" s="11"/>
      <c r="DM458" s="11"/>
      <c r="DN458" s="11"/>
      <c r="DO458" s="11"/>
      <c r="DP458" s="11"/>
      <c r="DQ458" s="11"/>
      <c r="DR458" s="11"/>
      <c r="DS458" s="11"/>
      <c r="DT458" s="11"/>
      <c r="DU458" s="11"/>
      <c r="DV458" s="11"/>
      <c r="DW458" s="11"/>
      <c r="DX458" s="11"/>
      <c r="DY458" s="11"/>
      <c r="DZ458" s="11"/>
      <c r="EA458" s="11"/>
      <c r="EB458" s="11"/>
      <c r="EC458" s="11"/>
      <c r="ED458" s="11"/>
      <c r="EE458" s="11"/>
      <c r="EF458" s="11"/>
      <c r="EG458" s="11"/>
      <c r="EH458" s="11"/>
      <c r="EI458" s="11"/>
      <c r="EJ458" s="11"/>
      <c r="EK458" s="11"/>
      <c r="EL458" s="11"/>
      <c r="EM458" s="11"/>
      <c r="EN458" s="11"/>
      <c r="EO458" s="11"/>
      <c r="EP458" s="11"/>
      <c r="EQ458" s="11"/>
      <c r="ER458" s="11"/>
      <c r="ES458" s="11"/>
      <c r="ET458" s="11"/>
      <c r="EU458" s="11"/>
      <c r="EV458" s="11"/>
      <c r="EW458" s="11"/>
      <c r="EX458" s="11"/>
      <c r="EY458" s="11"/>
      <c r="EZ458" s="11"/>
      <c r="FA458" s="11"/>
      <c r="FB458" s="11"/>
      <c r="FC458" s="11"/>
      <c r="FD458" s="11"/>
      <c r="FE458" s="11"/>
      <c r="FF458" s="11"/>
      <c r="FG458" s="11"/>
      <c r="FH458" s="11"/>
      <c r="FI458" s="11"/>
      <c r="FJ458" s="11"/>
      <c r="FK458" s="11"/>
      <c r="FL458" s="11"/>
      <c r="FM458" s="11"/>
      <c r="FN458" s="11"/>
      <c r="FO458" s="11"/>
      <c r="FP458" s="11"/>
      <c r="FQ458" s="11"/>
      <c r="FR458" s="11"/>
      <c r="FS458" s="11"/>
      <c r="FT458" s="11"/>
      <c r="FU458" s="11"/>
      <c r="FV458" s="11"/>
      <c r="FW458" s="11"/>
      <c r="FX458" s="11"/>
      <c r="FY458" s="11"/>
      <c r="FZ458" s="11"/>
      <c r="GA458" s="11"/>
      <c r="GB458" s="11"/>
      <c r="GC458" s="11"/>
      <c r="GD458" s="11"/>
      <c r="GE458" s="11"/>
      <c r="GF458" s="11"/>
      <c r="GG458" s="11"/>
      <c r="GH458" s="11"/>
      <c r="GI458" s="11"/>
      <c r="GJ458" s="11"/>
      <c r="GK458" s="11"/>
      <c r="GL458" s="11"/>
      <c r="GM458" s="11"/>
      <c r="GN458" s="11"/>
      <c r="GO458" s="11"/>
      <c r="GP458" s="11"/>
      <c r="GQ458" s="11"/>
      <c r="GR458" s="11"/>
      <c r="GS458" s="11"/>
      <c r="GT458" s="11"/>
      <c r="GU458" s="11"/>
      <c r="GV458" s="11"/>
      <c r="GW458" s="11"/>
      <c r="GX458" s="11"/>
      <c r="GY458" s="11"/>
      <c r="GZ458" s="11"/>
      <c r="HA458" s="11"/>
      <c r="HB458" s="11"/>
      <c r="HC458" s="11"/>
      <c r="HD458" s="11"/>
      <c r="HE458" s="11"/>
      <c r="HF458" s="11"/>
      <c r="HG458" s="11"/>
      <c r="HH458" s="11"/>
      <c r="HI458" s="11"/>
      <c r="HJ458" s="11"/>
      <c r="HK458" s="11"/>
      <c r="HL458" s="11"/>
      <c r="HM458" s="11"/>
      <c r="HN458" s="11"/>
      <c r="HO458" s="11"/>
      <c r="HP458" s="11"/>
      <c r="HQ458" s="11"/>
      <c r="HR458" s="11"/>
      <c r="HS458" s="11"/>
      <c r="HT458" s="11"/>
      <c r="HU458" s="11"/>
      <c r="HV458" s="11"/>
      <c r="HW458" s="11"/>
      <c r="HX458" s="11"/>
      <c r="HY458" s="11"/>
      <c r="HZ458" s="11"/>
      <c r="IA458" s="11"/>
      <c r="IB458" s="11"/>
      <c r="IC458" s="11"/>
      <c r="ID458" s="11"/>
      <c r="IE458" s="11"/>
      <c r="IF458" s="11"/>
      <c r="IG458" s="11"/>
      <c r="IH458" s="11"/>
      <c r="II458" s="11"/>
      <c r="IJ458" s="11"/>
      <c r="IK458" s="11"/>
      <c r="IL458" s="11"/>
      <c r="IM458" s="11"/>
      <c r="IN458" s="11"/>
      <c r="IO458" s="11"/>
      <c r="IP458" s="11"/>
      <c r="IQ458" s="11"/>
      <c r="IR458" s="11"/>
      <c r="IS458" s="11"/>
      <c r="IT458" s="11"/>
      <c r="IU458" s="11"/>
      <c r="IV458" s="11"/>
      <c r="IW458" s="11"/>
      <c r="IX458" s="11"/>
      <c r="IY458" s="11"/>
      <c r="IZ458" s="11"/>
      <c r="JA458" s="11"/>
      <c r="JB458" s="11"/>
      <c r="JC458" s="11"/>
      <c r="JD458" s="11"/>
      <c r="JE458" s="11"/>
      <c r="JF458" s="11"/>
      <c r="JG458" s="11"/>
      <c r="JH458" s="11"/>
      <c r="JI458" s="11"/>
      <c r="JJ458" s="11"/>
      <c r="JK458" s="11"/>
      <c r="JL458" s="11"/>
      <c r="JM458" s="11"/>
      <c r="JN458" s="11"/>
      <c r="JO458" s="11"/>
      <c r="JP458" s="11"/>
      <c r="JQ458" s="11"/>
      <c r="JR458" s="11"/>
      <c r="JS458" s="11"/>
      <c r="JT458" s="11"/>
      <c r="JU458" s="11"/>
      <c r="JV458" s="11"/>
      <c r="JW458" s="11"/>
      <c r="JX458" s="11"/>
      <c r="JY458" s="11"/>
      <c r="JZ458" s="11"/>
      <c r="KA458" s="11"/>
      <c r="KB458" s="11"/>
      <c r="KC458" s="11"/>
      <c r="KD458" s="11"/>
      <c r="KE458" s="11"/>
      <c r="KF458" s="11"/>
      <c r="KG458" s="11"/>
      <c r="KH458" s="11"/>
      <c r="KI458" s="11"/>
      <c r="KJ458" s="11"/>
      <c r="KK458" s="11"/>
      <c r="KL458" s="11"/>
      <c r="KM458" s="11"/>
      <c r="KN458" s="11"/>
      <c r="KO458" s="11"/>
      <c r="KP458" s="11"/>
      <c r="KQ458" s="11"/>
      <c r="KR458" s="11"/>
      <c r="KS458" s="11"/>
      <c r="KT458" s="11"/>
      <c r="KU458" s="11"/>
      <c r="KV458" s="11"/>
      <c r="KW458" s="11"/>
      <c r="KX458" s="11"/>
      <c r="KY458" s="11"/>
      <c r="KZ458" s="11"/>
      <c r="LA458" s="11"/>
      <c r="LB458" s="11"/>
      <c r="LC458" s="11"/>
      <c r="LD458" s="11"/>
      <c r="LE458" s="11"/>
      <c r="LF458" s="11"/>
      <c r="LG458" s="11"/>
      <c r="LH458" s="11"/>
      <c r="LI458" s="11"/>
      <c r="LJ458" s="11"/>
      <c r="LK458" s="11"/>
      <c r="LL458" s="11"/>
      <c r="LM458" s="11"/>
      <c r="LN458" s="11"/>
      <c r="LO458" s="11"/>
      <c r="LP458" s="11"/>
      <c r="LQ458" s="11"/>
      <c r="LR458" s="11"/>
      <c r="LS458" s="11"/>
      <c r="LT458" s="11"/>
      <c r="LU458" s="11"/>
      <c r="LV458" s="11"/>
      <c r="LW458" s="11"/>
      <c r="LX458" s="11"/>
      <c r="LY458" s="11"/>
      <c r="LZ458" s="11"/>
      <c r="MA458" s="11"/>
      <c r="MB458" s="11"/>
      <c r="MC458" s="11"/>
      <c r="MD458" s="11"/>
      <c r="ME458" s="11"/>
      <c r="MF458" s="11"/>
      <c r="MG458" s="11"/>
      <c r="MH458" s="11"/>
      <c r="MI458" s="11"/>
      <c r="MJ458" s="11"/>
      <c r="MK458" s="11"/>
      <c r="ML458" s="11"/>
      <c r="MM458" s="11"/>
      <c r="MN458" s="11"/>
      <c r="MO458" s="11"/>
      <c r="MP458" s="11"/>
      <c r="MQ458" s="11"/>
      <c r="MR458" s="11"/>
      <c r="MS458" s="11"/>
      <c r="MT458" s="11"/>
      <c r="MU458" s="11"/>
      <c r="MV458" s="11"/>
      <c r="MW458" s="11"/>
      <c r="MX458" s="11"/>
      <c r="MY458" s="11"/>
      <c r="MZ458" s="11"/>
      <c r="NA458" s="11"/>
      <c r="NB458" s="11"/>
      <c r="NC458" s="11"/>
      <c r="ND458" s="11"/>
      <c r="NE458" s="11"/>
      <c r="NF458" s="11"/>
      <c r="NG458" s="11"/>
      <c r="NH458" s="11"/>
      <c r="NI458" s="11"/>
      <c r="NJ458" s="11"/>
      <c r="NK458" s="11"/>
      <c r="NL458" s="11"/>
      <c r="NM458" s="11"/>
      <c r="NN458" s="11"/>
      <c r="NO458" s="11"/>
      <c r="NP458" s="11"/>
      <c r="NQ458" s="11"/>
      <c r="NR458" s="11"/>
      <c r="NS458" s="11"/>
      <c r="NT458" s="11"/>
      <c r="NU458" s="11"/>
      <c r="NV458" s="11"/>
      <c r="NW458" s="11"/>
    </row>
    <row r="778" spans="2:6" x14ac:dyDescent="0.25">
      <c r="B778" s="22"/>
      <c r="C778" s="22"/>
      <c r="E778" s="10"/>
      <c r="F778" s="10"/>
    </row>
    <row r="779" spans="2:6" x14ac:dyDescent="0.25">
      <c r="B779" s="22"/>
      <c r="C779" s="22"/>
      <c r="E779" s="10"/>
      <c r="F779" s="10"/>
    </row>
    <row r="780" spans="2:6" x14ac:dyDescent="0.25">
      <c r="B780" s="22"/>
      <c r="C780" s="22"/>
      <c r="E780" s="10"/>
      <c r="F780" s="10"/>
    </row>
    <row r="844" spans="1:2" x14ac:dyDescent="0.25">
      <c r="A844" s="47" t="s">
        <v>5</v>
      </c>
      <c r="B844" s="49" t="s">
        <v>64</v>
      </c>
    </row>
    <row r="845" spans="1:2" x14ac:dyDescent="0.25">
      <c r="A845" s="56">
        <v>1</v>
      </c>
      <c r="B845" s="58">
        <v>20.400000000000002</v>
      </c>
    </row>
    <row r="846" spans="1:2" x14ac:dyDescent="0.25">
      <c r="A846" s="56">
        <v>2</v>
      </c>
      <c r="B846" s="58">
        <v>41.900000000000006</v>
      </c>
    </row>
    <row r="847" spans="1:2" x14ac:dyDescent="0.25">
      <c r="A847" s="56">
        <v>3</v>
      </c>
      <c r="B847" s="58">
        <v>63.500000000000007</v>
      </c>
    </row>
    <row r="848" spans="1:2" x14ac:dyDescent="0.25">
      <c r="A848" s="56">
        <v>4</v>
      </c>
      <c r="B848" s="58">
        <v>85.7</v>
      </c>
    </row>
    <row r="849" spans="1:2" x14ac:dyDescent="0.25">
      <c r="A849" s="56">
        <v>5</v>
      </c>
      <c r="B849" s="58">
        <v>105.9</v>
      </c>
    </row>
    <row r="850" spans="1:2" x14ac:dyDescent="0.25">
      <c r="A850" s="56">
        <v>6</v>
      </c>
      <c r="B850" s="58">
        <v>124.7</v>
      </c>
    </row>
    <row r="851" spans="1:2" x14ac:dyDescent="0.25">
      <c r="A851" s="56">
        <v>7</v>
      </c>
      <c r="B851" s="58">
        <v>141.80000000000001</v>
      </c>
    </row>
    <row r="852" spans="1:2" x14ac:dyDescent="0.25">
      <c r="A852" s="56">
        <v>8</v>
      </c>
      <c r="B852" s="58">
        <v>160.10000000000002</v>
      </c>
    </row>
    <row r="853" spans="1:2" x14ac:dyDescent="0.25">
      <c r="A853" s="56">
        <v>9</v>
      </c>
      <c r="B853" s="58">
        <v>179.00000000000003</v>
      </c>
    </row>
    <row r="854" spans="1:2" x14ac:dyDescent="0.25">
      <c r="A854" s="56">
        <v>10</v>
      </c>
      <c r="B854" s="58">
        <v>199.60000000000002</v>
      </c>
    </row>
    <row r="855" spans="1:2" x14ac:dyDescent="0.25">
      <c r="A855" s="56">
        <v>11</v>
      </c>
      <c r="B855" s="58">
        <v>220.20000000000002</v>
      </c>
    </row>
    <row r="856" spans="1:2" x14ac:dyDescent="0.25">
      <c r="A856" s="56">
        <v>12</v>
      </c>
      <c r="B856" s="58">
        <v>239.70000000000002</v>
      </c>
    </row>
    <row r="857" spans="1:2" x14ac:dyDescent="0.25">
      <c r="A857" s="56">
        <v>13</v>
      </c>
      <c r="B857" s="58">
        <v>259.8</v>
      </c>
    </row>
    <row r="858" spans="1:2" x14ac:dyDescent="0.25">
      <c r="A858" s="56">
        <v>14</v>
      </c>
      <c r="B858" s="58">
        <v>281.10000000000002</v>
      </c>
    </row>
    <row r="859" spans="1:2" x14ac:dyDescent="0.25">
      <c r="A859" s="56">
        <v>15</v>
      </c>
      <c r="B859" s="58">
        <v>302.40000000000003</v>
      </c>
    </row>
    <row r="860" spans="1:2" x14ac:dyDescent="0.25">
      <c r="A860" s="56">
        <v>16</v>
      </c>
      <c r="B860" s="58">
        <v>323.3</v>
      </c>
    </row>
    <row r="861" spans="1:2" x14ac:dyDescent="0.25">
      <c r="A861" s="56">
        <v>17</v>
      </c>
      <c r="B861" s="58">
        <v>344.2</v>
      </c>
    </row>
    <row r="862" spans="1:2" x14ac:dyDescent="0.25">
      <c r="A862" s="56">
        <v>18</v>
      </c>
      <c r="B862" s="58">
        <v>365.3</v>
      </c>
    </row>
    <row r="863" spans="1:2" x14ac:dyDescent="0.25">
      <c r="A863" s="56">
        <v>19</v>
      </c>
      <c r="B863" s="58">
        <v>385.2</v>
      </c>
    </row>
    <row r="864" spans="1:2" x14ac:dyDescent="0.25">
      <c r="A864" s="56">
        <v>20</v>
      </c>
      <c r="B864" s="58">
        <v>406.4</v>
      </c>
    </row>
    <row r="865" spans="1:2" x14ac:dyDescent="0.25">
      <c r="A865" s="56">
        <v>21</v>
      </c>
      <c r="B865" s="58">
        <v>427.9</v>
      </c>
    </row>
    <row r="866" spans="1:2" x14ac:dyDescent="0.25">
      <c r="A866" s="56">
        <v>22</v>
      </c>
      <c r="B866" s="58">
        <v>449.5</v>
      </c>
    </row>
    <row r="867" spans="1:2" x14ac:dyDescent="0.25">
      <c r="A867" s="56">
        <v>23</v>
      </c>
      <c r="B867" s="58">
        <v>470.6</v>
      </c>
    </row>
    <row r="868" spans="1:2" x14ac:dyDescent="0.25">
      <c r="A868" s="56">
        <v>24</v>
      </c>
      <c r="B868" s="58">
        <v>491.90000000000003</v>
      </c>
    </row>
    <row r="869" spans="1:2" x14ac:dyDescent="0.25">
      <c r="A869" s="56">
        <v>25</v>
      </c>
      <c r="B869" s="58">
        <v>513.5</v>
      </c>
    </row>
    <row r="870" spans="1:2" x14ac:dyDescent="0.25">
      <c r="A870" s="56">
        <v>26</v>
      </c>
      <c r="B870" s="58">
        <v>533.4</v>
      </c>
    </row>
    <row r="871" spans="1:2" x14ac:dyDescent="0.25">
      <c r="A871" s="56">
        <v>27</v>
      </c>
      <c r="B871" s="58">
        <v>552.5</v>
      </c>
    </row>
    <row r="872" spans="1:2" x14ac:dyDescent="0.25">
      <c r="A872" s="56">
        <v>28</v>
      </c>
      <c r="B872" s="58">
        <v>572.1</v>
      </c>
    </row>
    <row r="873" spans="1:2" x14ac:dyDescent="0.25">
      <c r="A873" s="56">
        <v>29</v>
      </c>
      <c r="B873" s="58">
        <v>592.5</v>
      </c>
    </row>
    <row r="874" spans="1:2" x14ac:dyDescent="0.25">
      <c r="A874" s="56">
        <v>30</v>
      </c>
      <c r="B874" s="58">
        <v>613</v>
      </c>
    </row>
    <row r="875" spans="1:2" x14ac:dyDescent="0.25">
      <c r="A875" s="56">
        <v>31</v>
      </c>
      <c r="B875" s="58">
        <v>633.4</v>
      </c>
    </row>
    <row r="876" spans="1:2" x14ac:dyDescent="0.25">
      <c r="A876" s="56">
        <v>32</v>
      </c>
      <c r="B876" s="58">
        <v>653.79999999999995</v>
      </c>
    </row>
    <row r="877" spans="1:2" x14ac:dyDescent="0.25">
      <c r="A877" s="56">
        <v>33</v>
      </c>
      <c r="B877" s="58">
        <v>671.8</v>
      </c>
    </row>
    <row r="878" spans="1:2" x14ac:dyDescent="0.25">
      <c r="A878" s="56">
        <v>34</v>
      </c>
      <c r="B878" s="58">
        <v>690.19999999999993</v>
      </c>
    </row>
    <row r="879" spans="1:2" x14ac:dyDescent="0.25">
      <c r="A879" s="56">
        <v>35</v>
      </c>
      <c r="B879" s="58">
        <v>706.59999999999991</v>
      </c>
    </row>
    <row r="880" spans="1:2" x14ac:dyDescent="0.25">
      <c r="A880" s="56">
        <v>36</v>
      </c>
      <c r="B880" s="58">
        <v>722.39999999999986</v>
      </c>
    </row>
    <row r="881" spans="1:2" x14ac:dyDescent="0.25">
      <c r="A881" s="56">
        <v>37</v>
      </c>
      <c r="B881" s="58">
        <v>739.39999999999986</v>
      </c>
    </row>
    <row r="882" spans="1:2" x14ac:dyDescent="0.25">
      <c r="A882" s="56">
        <v>38</v>
      </c>
      <c r="B882" s="58">
        <v>758.09999999999991</v>
      </c>
    </row>
    <row r="883" spans="1:2" x14ac:dyDescent="0.25">
      <c r="A883" s="56">
        <v>39</v>
      </c>
      <c r="B883" s="58">
        <v>776.19999999999993</v>
      </c>
    </row>
    <row r="884" spans="1:2" x14ac:dyDescent="0.25">
      <c r="A884" s="56">
        <v>40</v>
      </c>
      <c r="B884" s="58">
        <v>791.09999999999991</v>
      </c>
    </row>
    <row r="885" spans="1:2" x14ac:dyDescent="0.25">
      <c r="A885" s="56">
        <v>41</v>
      </c>
      <c r="B885" s="58">
        <v>806.59999999999991</v>
      </c>
    </row>
    <row r="886" spans="1:2" x14ac:dyDescent="0.25">
      <c r="A886" s="56">
        <v>42</v>
      </c>
      <c r="B886" s="58">
        <v>824.3</v>
      </c>
    </row>
    <row r="887" spans="1:2" x14ac:dyDescent="0.25">
      <c r="A887" s="56">
        <v>43</v>
      </c>
      <c r="B887" s="58">
        <v>842.19999999999993</v>
      </c>
    </row>
    <row r="888" spans="1:2" x14ac:dyDescent="0.25">
      <c r="A888" s="56">
        <v>44</v>
      </c>
      <c r="B888" s="58">
        <v>859.8</v>
      </c>
    </row>
    <row r="889" spans="1:2" x14ac:dyDescent="0.25">
      <c r="A889" s="56">
        <v>45</v>
      </c>
      <c r="B889" s="58">
        <v>877.8</v>
      </c>
    </row>
    <row r="890" spans="1:2" x14ac:dyDescent="0.25">
      <c r="A890" s="56">
        <v>46</v>
      </c>
      <c r="B890" s="58">
        <v>895.8</v>
      </c>
    </row>
    <row r="891" spans="1:2" x14ac:dyDescent="0.25">
      <c r="A891" s="56">
        <v>47</v>
      </c>
      <c r="B891" s="58">
        <v>914.3</v>
      </c>
    </row>
    <row r="892" spans="1:2" x14ac:dyDescent="0.25">
      <c r="A892" s="56">
        <v>48</v>
      </c>
      <c r="B892" s="58">
        <v>932.9</v>
      </c>
    </row>
    <row r="893" spans="1:2" x14ac:dyDescent="0.25">
      <c r="A893" s="56">
        <v>49</v>
      </c>
      <c r="B893" s="58">
        <v>951.6</v>
      </c>
    </row>
    <row r="894" spans="1:2" x14ac:dyDescent="0.25">
      <c r="A894" s="56">
        <v>50</v>
      </c>
      <c r="B894" s="58">
        <v>970.5</v>
      </c>
    </row>
    <row r="895" spans="1:2" x14ac:dyDescent="0.25">
      <c r="A895" s="56">
        <v>51</v>
      </c>
      <c r="B895" s="58">
        <v>988.7</v>
      </c>
    </row>
    <row r="896" spans="1:2" x14ac:dyDescent="0.25">
      <c r="A896" s="56">
        <v>52</v>
      </c>
      <c r="B896" s="58">
        <v>1008.2</v>
      </c>
    </row>
    <row r="897" spans="1:2" x14ac:dyDescent="0.25">
      <c r="A897" s="56">
        <v>53</v>
      </c>
      <c r="B897" s="58">
        <v>1028.1000000000001</v>
      </c>
    </row>
    <row r="898" spans="1:2" x14ac:dyDescent="0.25">
      <c r="A898" s="56">
        <v>54</v>
      </c>
      <c r="B898" s="58">
        <v>1047.9000000000001</v>
      </c>
    </row>
    <row r="899" spans="1:2" x14ac:dyDescent="0.25">
      <c r="A899" s="56">
        <v>55</v>
      </c>
      <c r="B899" s="58">
        <v>1067.9000000000001</v>
      </c>
    </row>
    <row r="900" spans="1:2" x14ac:dyDescent="0.25">
      <c r="A900" s="56">
        <v>56</v>
      </c>
      <c r="B900" s="58">
        <v>1085.8000000000002</v>
      </c>
    </row>
    <row r="901" spans="1:2" x14ac:dyDescent="0.25">
      <c r="A901" s="56">
        <v>57</v>
      </c>
      <c r="B901" s="58">
        <v>1105.2000000000003</v>
      </c>
    </row>
    <row r="902" spans="1:2" x14ac:dyDescent="0.25">
      <c r="A902" s="56">
        <v>58</v>
      </c>
      <c r="B902" s="58">
        <v>1124.3000000000002</v>
      </c>
    </row>
    <row r="903" spans="1:2" x14ac:dyDescent="0.25">
      <c r="A903" s="56">
        <v>59</v>
      </c>
      <c r="B903" s="58">
        <v>1143.2000000000003</v>
      </c>
    </row>
    <row r="904" spans="1:2" x14ac:dyDescent="0.25">
      <c r="A904" s="56">
        <v>60</v>
      </c>
      <c r="B904" s="58">
        <v>1161.6000000000004</v>
      </c>
    </row>
    <row r="905" spans="1:2" x14ac:dyDescent="0.25">
      <c r="A905" s="56">
        <v>61</v>
      </c>
      <c r="B905" s="58">
        <v>1179.9000000000003</v>
      </c>
    </row>
    <row r="906" spans="1:2" x14ac:dyDescent="0.25">
      <c r="A906" s="56">
        <v>62</v>
      </c>
      <c r="B906" s="58">
        <v>1198.9000000000003</v>
      </c>
    </row>
    <row r="907" spans="1:2" x14ac:dyDescent="0.25">
      <c r="A907" s="56">
        <v>63</v>
      </c>
      <c r="B907" s="58">
        <v>1217.5000000000002</v>
      </c>
    </row>
    <row r="908" spans="1:2" x14ac:dyDescent="0.25">
      <c r="A908" s="56">
        <v>64</v>
      </c>
      <c r="B908" s="58">
        <v>1235.8000000000002</v>
      </c>
    </row>
    <row r="909" spans="1:2" x14ac:dyDescent="0.25">
      <c r="A909" s="56">
        <v>65</v>
      </c>
      <c r="B909" s="58">
        <v>1254.5000000000002</v>
      </c>
    </row>
    <row r="910" spans="1:2" x14ac:dyDescent="0.25">
      <c r="A910" s="56">
        <v>66</v>
      </c>
      <c r="B910" s="58">
        <v>1274.8000000000002</v>
      </c>
    </row>
    <row r="911" spans="1:2" x14ac:dyDescent="0.25">
      <c r="A911" s="56">
        <v>67</v>
      </c>
      <c r="B911" s="58">
        <v>1294.5000000000002</v>
      </c>
    </row>
    <row r="912" spans="1:2" x14ac:dyDescent="0.25">
      <c r="A912" s="56">
        <v>68</v>
      </c>
      <c r="B912" s="58">
        <v>1313.3000000000002</v>
      </c>
    </row>
    <row r="913" spans="1:2" x14ac:dyDescent="0.25">
      <c r="A913" s="56">
        <v>69</v>
      </c>
      <c r="B913" s="58">
        <v>1330.6000000000001</v>
      </c>
    </row>
    <row r="914" spans="1:2" x14ac:dyDescent="0.25">
      <c r="A914" s="56">
        <v>70</v>
      </c>
      <c r="B914" s="58">
        <v>1347.2</v>
      </c>
    </row>
    <row r="915" spans="1:2" x14ac:dyDescent="0.25">
      <c r="A915" s="56">
        <v>71</v>
      </c>
      <c r="B915" s="58">
        <v>1364.1000000000001</v>
      </c>
    </row>
    <row r="916" spans="1:2" x14ac:dyDescent="0.25">
      <c r="A916" s="56">
        <v>72</v>
      </c>
      <c r="B916" s="58">
        <v>1381.0000000000002</v>
      </c>
    </row>
    <row r="917" spans="1:2" x14ac:dyDescent="0.25">
      <c r="A917" s="56">
        <v>73</v>
      </c>
      <c r="B917" s="58">
        <v>1398.4000000000003</v>
      </c>
    </row>
    <row r="918" spans="1:2" x14ac:dyDescent="0.25">
      <c r="A918" s="56">
        <v>74</v>
      </c>
      <c r="B918" s="58">
        <v>1416.8000000000004</v>
      </c>
    </row>
    <row r="919" spans="1:2" x14ac:dyDescent="0.25">
      <c r="A919" s="56">
        <v>75</v>
      </c>
      <c r="B919" s="58">
        <v>1434.7000000000005</v>
      </c>
    </row>
    <row r="920" spans="1:2" x14ac:dyDescent="0.25">
      <c r="A920" s="56">
        <v>76</v>
      </c>
      <c r="B920" s="58">
        <v>1452.4000000000005</v>
      </c>
    </row>
    <row r="921" spans="1:2" x14ac:dyDescent="0.25">
      <c r="A921" s="56">
        <v>77</v>
      </c>
      <c r="B921" s="58">
        <v>1470.4000000000005</v>
      </c>
    </row>
    <row r="922" spans="1:2" x14ac:dyDescent="0.25">
      <c r="A922" s="56">
        <v>78</v>
      </c>
      <c r="B922" s="58">
        <v>1488.3000000000006</v>
      </c>
    </row>
  </sheetData>
  <sortState xmlns:xlrd2="http://schemas.microsoft.com/office/spreadsheetml/2017/richdata2" ref="U474:Z513">
    <sortCondition ref="V474:V513"/>
    <sortCondition ref="U474:U513"/>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Mungbean stages and genotypes</vt:lpstr>
      <vt:lpstr>Trial Details 2018</vt:lpstr>
      <vt:lpstr>2018</vt:lpstr>
      <vt:lpstr>2018-Phenology</vt:lpstr>
      <vt:lpstr>Trial Details 2019</vt:lpstr>
      <vt:lpstr>2019 data</vt:lpstr>
      <vt:lpstr>2019 data-BD</vt:lpstr>
      <vt:lpstr>2019 phenology + outlier</vt:lpstr>
      <vt:lpstr>2019 BM cuts+outlier</vt:lpstr>
      <vt:lpstr>1sq m harvests BM</vt:lpstr>
      <vt:lpstr>2018-19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Krithika, Anbazhagan (ICRISAT-IN)</dc:creator>
  <cp:lastModifiedBy>Pasley, Heather (A&amp;F, Toowoomba)</cp:lastModifiedBy>
  <dcterms:created xsi:type="dcterms:W3CDTF">2020-01-21T09:37:48Z</dcterms:created>
  <dcterms:modified xsi:type="dcterms:W3CDTF">2021-04-19T06:19:18Z</dcterms:modified>
</cp:coreProperties>
</file>