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CDAEE27-FC07-4BFA-9E46-4BDD4C4C54F8}" xr6:coauthVersionLast="47" xr6:coauthVersionMax="47" xr10:uidLastSave="{00000000-0000-0000-0000-000000000000}"/>
  <bookViews>
    <workbookView xWindow="-120" yWindow="-120" windowWidth="28035" windowHeight="16440" xr2:uid="{01D3E681-48EE-4304-AF98-4E94EBE61D53}"/>
  </bookViews>
  <sheets>
    <sheet name="Observed" sheetId="1" r:id="rId1"/>
  </sheets>
  <definedNames>
    <definedName name="_xlnm._FilterDatabase" localSheetId="0" hidden="1">Observed!$A$1:$AM$338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8" i="1" l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Y338" i="1"/>
  <c r="X338" i="1"/>
  <c r="Y334" i="1"/>
  <c r="X334" i="1"/>
  <c r="Y330" i="1"/>
  <c r="X330" i="1"/>
  <c r="Y326" i="1"/>
  <c r="X326" i="1"/>
  <c r="Y322" i="1"/>
  <c r="X322" i="1"/>
  <c r="Y318" i="1"/>
  <c r="X318" i="1"/>
  <c r="Y314" i="1"/>
  <c r="X314" i="1"/>
  <c r="Y310" i="1"/>
  <c r="X310" i="1"/>
  <c r="Y306" i="1"/>
  <c r="X306" i="1"/>
  <c r="Y302" i="1"/>
  <c r="X302" i="1"/>
  <c r="Y298" i="1"/>
  <c r="X298" i="1"/>
  <c r="Y294" i="1"/>
  <c r="X294" i="1"/>
  <c r="Y290" i="1"/>
  <c r="X290" i="1"/>
  <c r="Y286" i="1"/>
  <c r="X286" i="1"/>
  <c r="Y282" i="1"/>
  <c r="X282" i="1"/>
  <c r="Y278" i="1"/>
  <c r="X278" i="1"/>
  <c r="Y274" i="1"/>
  <c r="X274" i="1"/>
  <c r="Y270" i="1"/>
  <c r="X270" i="1"/>
  <c r="Y266" i="1"/>
  <c r="X266" i="1"/>
  <c r="Y262" i="1"/>
  <c r="X262" i="1"/>
  <c r="Y258" i="1"/>
  <c r="X258" i="1"/>
  <c r="Y254" i="1"/>
  <c r="X254" i="1"/>
  <c r="Y250" i="1"/>
  <c r="X250" i="1"/>
  <c r="Y246" i="1"/>
  <c r="X246" i="1"/>
  <c r="Y242" i="1"/>
  <c r="X242" i="1"/>
  <c r="Y238" i="1"/>
  <c r="X238" i="1"/>
  <c r="Y234" i="1"/>
  <c r="Y230" i="1"/>
  <c r="Y226" i="1"/>
  <c r="Y222" i="1"/>
  <c r="Y218" i="1"/>
  <c r="Y207" i="1"/>
  <c r="Y194" i="1"/>
  <c r="Y184" i="1"/>
  <c r="Y172" i="1"/>
  <c r="Y157" i="1"/>
  <c r="Y146" i="1"/>
  <c r="Y137" i="1"/>
  <c r="Y127" i="1"/>
  <c r="Y119" i="1"/>
  <c r="Y110" i="1"/>
  <c r="Y97" i="1"/>
  <c r="Y89" i="1"/>
  <c r="Y72" i="1"/>
  <c r="Y63" i="1"/>
  <c r="Y52" i="1"/>
  <c r="Y43" i="1"/>
  <c r="Y39" i="1"/>
  <c r="Y28" i="1"/>
  <c r="Y23" i="1"/>
  <c r="Y19" i="1"/>
  <c r="Y13" i="1"/>
  <c r="Y6" i="1"/>
  <c r="Y3" i="1"/>
  <c r="X234" i="1"/>
  <c r="X230" i="1"/>
  <c r="X226" i="1"/>
  <c r="X222" i="1"/>
  <c r="W290" i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AA6" i="1"/>
  <c r="AA3" i="1"/>
  <c r="AM49" i="1" l="1"/>
  <c r="AM52" i="1"/>
  <c r="AM56" i="1"/>
  <c r="AM58" i="1"/>
  <c r="AM60" i="1"/>
  <c r="AM63" i="1"/>
  <c r="AM66" i="1"/>
  <c r="AM67" i="1"/>
  <c r="AM69" i="1"/>
  <c r="AM72" i="1"/>
  <c r="AM82" i="1"/>
  <c r="AM84" i="1"/>
  <c r="AM86" i="1"/>
  <c r="AM89" i="1"/>
  <c r="AM96" i="1"/>
  <c r="AM47" i="1"/>
  <c r="AM46" i="1"/>
  <c r="AM43" i="1"/>
  <c r="AM42" i="1"/>
  <c r="AM41" i="1"/>
  <c r="AM40" i="1"/>
  <c r="AM39" i="1"/>
  <c r="AM36" i="1"/>
  <c r="AM34" i="1"/>
  <c r="AM32" i="1"/>
  <c r="AM110" i="1"/>
  <c r="AM112" i="1"/>
  <c r="AM114" i="1"/>
  <c r="AM117" i="1"/>
  <c r="AM119" i="1"/>
  <c r="AM120" i="1"/>
  <c r="AM125" i="1"/>
  <c r="AM108" i="1"/>
  <c r="AM105" i="1"/>
  <c r="AM102" i="1"/>
  <c r="AM137" i="1"/>
  <c r="AM134" i="1"/>
  <c r="AM132" i="1"/>
  <c r="AM143" i="1"/>
  <c r="AM146" i="1"/>
  <c r="AM152" i="1"/>
  <c r="AM154" i="1"/>
  <c r="AM141" i="1"/>
  <c r="AM139" i="1"/>
  <c r="AM172" i="1"/>
  <c r="AM167" i="1"/>
  <c r="AM184" i="1"/>
  <c r="AM180" i="1"/>
  <c r="AM178" i="1"/>
  <c r="AM191" i="1"/>
  <c r="AM190" i="1"/>
  <c r="AM245" i="1"/>
  <c r="AM246" i="1"/>
  <c r="AM247" i="1"/>
  <c r="AM248" i="1"/>
  <c r="AM249" i="1"/>
  <c r="AM250" i="1"/>
  <c r="AM252" i="1"/>
  <c r="AM251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44" i="1"/>
  <c r="AM243" i="1"/>
  <c r="AM240" i="1"/>
  <c r="AM239" i="1"/>
  <c r="AM236" i="1"/>
  <c r="AM235" i="1"/>
  <c r="AM232" i="1"/>
  <c r="AM231" i="1"/>
  <c r="AM228" i="1"/>
  <c r="AM227" i="1"/>
  <c r="AM224" i="1"/>
  <c r="AM223" i="1"/>
  <c r="AM220" i="1"/>
  <c r="AM219" i="1"/>
  <c r="AM218" i="1"/>
  <c r="AM214" i="1"/>
  <c r="AM213" i="1"/>
  <c r="AM207" i="1"/>
  <c r="AM202" i="1"/>
  <c r="X157" i="1" l="1"/>
  <c r="AA157" i="1" s="1"/>
  <c r="X194" i="1"/>
  <c r="X207" i="1"/>
  <c r="AA207" i="1" s="1"/>
  <c r="X172" i="1"/>
  <c r="AA172" i="1" s="1"/>
  <c r="X218" i="1"/>
  <c r="AA218" i="1" s="1"/>
  <c r="X184" i="1"/>
  <c r="AA184" i="1" s="1"/>
  <c r="X110" i="1" l="1"/>
  <c r="X137" i="1"/>
  <c r="AA137" i="1" s="1"/>
  <c r="X119" i="1"/>
  <c r="AA119" i="1" s="1"/>
  <c r="X146" i="1"/>
  <c r="AA146" i="1" s="1"/>
  <c r="X97" i="1"/>
  <c r="AA97" i="1" s="1"/>
  <c r="X127" i="1"/>
  <c r="AA127" i="1" s="1"/>
  <c r="X63" i="1"/>
  <c r="AA63" i="1" s="1"/>
  <c r="X39" i="1"/>
  <c r="AA39" i="1" s="1"/>
  <c r="X52" i="1"/>
  <c r="AA52" i="1" s="1"/>
  <c r="X72" i="1"/>
  <c r="AA72" i="1" s="1"/>
  <c r="X43" i="1"/>
  <c r="AA43" i="1" s="1"/>
  <c r="X89" i="1"/>
  <c r="AA89" i="1" s="1"/>
  <c r="X19" i="1"/>
  <c r="AA19" i="1" s="1"/>
  <c r="X13" i="1"/>
  <c r="AA13" i="1" s="1"/>
  <c r="X28" i="1"/>
  <c r="AA28" i="1" s="1"/>
  <c r="X23" i="1"/>
  <c r="AA23" i="1" s="1"/>
</calcChain>
</file>

<file path=xl/sharedStrings.xml><?xml version="1.0" encoding="utf-8"?>
<sst xmlns="http://schemas.openxmlformats.org/spreadsheetml/2006/main" count="917" uniqueCount="99">
  <si>
    <t>Location</t>
  </si>
  <si>
    <t>SimulationName</t>
  </si>
  <si>
    <t>Clock.Today</t>
  </si>
  <si>
    <t>Yield</t>
  </si>
  <si>
    <t>RadiationIntercepted</t>
  </si>
  <si>
    <t>HarvestRipe</t>
  </si>
  <si>
    <t>Gatton</t>
  </si>
  <si>
    <t>YieldError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</si>
  <si>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</si>
  <si>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</si>
  <si>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</si>
  <si>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</si>
  <si>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</si>
  <si>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</si>
  <si>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</si>
  <si>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</si>
  <si>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</si>
  <si>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</si>
  <si>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</si>
  <si>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</si>
  <si>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</si>
  <si>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</si>
  <si>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</si>
  <si>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</si>
  <si>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</si>
  <si>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</si>
  <si>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</si>
  <si>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</si>
  <si>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</si>
  <si>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</si>
  <si>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</si>
  <si>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</si>
  <si>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</si>
  <si>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</si>
  <si>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</si>
  <si>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</si>
  <si>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</si>
  <si>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</si>
  <si>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</si>
  <si>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</si>
  <si>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</si>
  <si>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</si>
  <si>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</si>
  <si>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</si>
  <si>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</si>
  <si>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</si>
  <si>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</si>
  <si>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</si>
  <si>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</si>
  <si>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</si>
  <si>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</si>
  <si>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</si>
  <si>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</si>
  <si>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RadiationInterceptedError</t>
  </si>
  <si>
    <t>TOSyear2SowJan20RFCvCrystal</t>
  </si>
  <si>
    <t>TTReproductive</t>
  </si>
  <si>
    <t>TTVegetative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</si>
  <si>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</si>
  <si>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</si>
  <si>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</si>
  <si>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</si>
  <si>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</si>
  <si>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</si>
  <si>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</si>
  <si>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</si>
  <si>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</si>
  <si>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</si>
  <si>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</si>
  <si>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</si>
  <si>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Mungbean.Phenology.AccumulatedTT</t>
  </si>
  <si>
    <t>Mungbean.Phenology.Photoperiod.DayLength</t>
  </si>
  <si>
    <t>Mungbean.Phenology.CurrentStageName</t>
  </si>
  <si>
    <t>Mungbean.Leaf.Area</t>
  </si>
  <si>
    <t>Mungbean.Stem.Wt</t>
  </si>
  <si>
    <t>Mungbean.Stem.WtError</t>
  </si>
  <si>
    <t>Mungbean.Leaf.Wt</t>
  </si>
  <si>
    <t>Mungbean.Leaf.WtError</t>
  </si>
  <si>
    <t>Mungbean.AboveGround.Wt</t>
  </si>
  <si>
    <t>Mungbean.AboveGround.WtError</t>
  </si>
  <si>
    <t>Mungbean.Leaf.LAI</t>
  </si>
  <si>
    <t>Mungbean.Leaf.LAIError</t>
  </si>
  <si>
    <t>Mungbean.Grain.HarvestIndex</t>
  </si>
  <si>
    <t>Mungbean.Grain.HarvestIndexError</t>
  </si>
  <si>
    <t>Mungbean.Grain.Nconc</t>
  </si>
  <si>
    <t>Mungbean.Grain.NconcError</t>
  </si>
  <si>
    <t>Mungbean.Pod.Wt</t>
  </si>
  <si>
    <t>Mungbean.Shell.Wt</t>
  </si>
  <si>
    <t>Mungbean.Pod.WtError</t>
  </si>
  <si>
    <t>Mungbean.Phenology.FlowerinitDAS</t>
  </si>
  <si>
    <t>Mungbean.Phenology.StartFloweringDAS</t>
  </si>
  <si>
    <t>Mungbean.Phenology.FirstPodDevDAS</t>
  </si>
  <si>
    <t>Mungbean.Phenology.StartGrainFillingDAS</t>
  </si>
  <si>
    <t>Mungbean.Phenology.EndGrainFillDAS</t>
  </si>
  <si>
    <t>Mungbean.Phenology.MaturityDAS</t>
  </si>
  <si>
    <t>Mungbean.Leaf.BranchNumber</t>
  </si>
  <si>
    <t>Mungbean.Node.NumberError</t>
  </si>
  <si>
    <t>Mungbean.Leaf.NodeNumber</t>
  </si>
  <si>
    <t>Mungbean.Grain.Wt</t>
  </si>
  <si>
    <t>Mungbean.Grain.WtError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</si>
</sst>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  <xf numFmtId="14" fontId="3" fillId="0" borderId="0" xfId="0" applyNumberFormat="1" applyFont="1" applyAlignment="1">
      <alignment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M338"/>
  <sheetViews>
    <sheetView tabSelected="1" topLeftCell="G1" workbookViewId="0">
      <pane ySplit="1" topLeftCell="A311" activePane="bottomLeft" state="frozen"/>
      <selection pane="bottomLeft" activeCell="O321" sqref="O321"/>
    </sheetView>
  </sheetViews>
  <sheetFormatPr defaultColWidth="8.85546875" defaultRowHeight="15"/>
  <cols>
    <col min="2" max="2" width="32.5703125" customWidth="1"/>
    <col min="3" max="3" width="15.42578125" style="7" customWidth="1"/>
    <col min="4" max="5" width="15.42578125" style="24" customWidth="1"/>
    <col min="6" max="6" width="16.85546875" customWidth="1"/>
    <col min="7" max="9" width="11.28515625" customWidth="1"/>
    <col min="10" max="37" width="9.140625" customWidth="1"/>
  </cols>
  <sheetData>
    <row r="1" spans="1:39" s="1" customFormat="1" ht="45">
      <c r="A1" s="1" t="s">
        <v>0</v>
      </c>
      <c r="B1" s="2" t="s">
        <v>1</v>
      </c>
      <c r="C1" s="38" t="s">
        <v>2</v>
      </c>
      <c r="D1" s="23" t="s">
        <v>69</v>
      </c>
      <c r="E1" s="23" t="s">
        <v>70</v>
      </c>
      <c r="F1" s="2" t="s">
        <v>71</v>
      </c>
      <c r="G1" s="2" t="s">
        <v>56</v>
      </c>
      <c r="H1" s="2" t="s">
        <v>55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2" t="s">
        <v>77</v>
      </c>
      <c r="O1" s="2" t="s">
        <v>78</v>
      </c>
      <c r="P1" s="4" t="s">
        <v>79</v>
      </c>
      <c r="Q1" s="4" t="s">
        <v>80</v>
      </c>
      <c r="R1" s="2" t="s">
        <v>81</v>
      </c>
      <c r="S1" s="2" t="s">
        <v>82</v>
      </c>
      <c r="T1" s="1" t="s">
        <v>83</v>
      </c>
      <c r="U1" s="1" t="s">
        <v>84</v>
      </c>
      <c r="V1" s="3" t="s">
        <v>3</v>
      </c>
      <c r="W1" s="3" t="s">
        <v>7</v>
      </c>
      <c r="X1" s="3" t="s">
        <v>97</v>
      </c>
      <c r="Y1" s="3" t="s">
        <v>98</v>
      </c>
      <c r="Z1" s="3" t="s">
        <v>85</v>
      </c>
      <c r="AA1" s="3" t="s">
        <v>86</v>
      </c>
      <c r="AB1" s="3" t="s">
        <v>87</v>
      </c>
      <c r="AC1" s="5" t="s">
        <v>4</v>
      </c>
      <c r="AD1" s="5" t="s">
        <v>53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</row>
    <row r="2" spans="1:39">
      <c r="A2" t="s">
        <v>6</v>
      </c>
      <c r="B2" t="s">
        <v>15</v>
      </c>
      <c r="C2" s="7">
        <v>43494</v>
      </c>
      <c r="D2" s="24">
        <v>809.84821224212646</v>
      </c>
      <c r="E2" s="31">
        <v>13.2883460463198</v>
      </c>
      <c r="F2" t="s">
        <v>50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Z2">
        <v>9.2119999999999997</v>
      </c>
      <c r="AE2">
        <v>42</v>
      </c>
      <c r="AF2">
        <v>44</v>
      </c>
      <c r="AG2">
        <v>43.25</v>
      </c>
      <c r="AH2">
        <v>48</v>
      </c>
      <c r="AI2">
        <v>57.25</v>
      </c>
    </row>
    <row r="3" spans="1:39">
      <c r="A3" t="s">
        <v>6</v>
      </c>
      <c r="B3" t="s">
        <v>15</v>
      </c>
      <c r="C3" s="8">
        <v>43537</v>
      </c>
      <c r="D3" s="25">
        <v>1537.9603185653687</v>
      </c>
      <c r="E3" s="32">
        <v>12.2030551633529</v>
      </c>
      <c r="F3" t="s">
        <v>5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f>W3/10</f>
        <v>61.658874573224715</v>
      </c>
      <c r="Z3">
        <v>519.85424999999998</v>
      </c>
      <c r="AA3">
        <f>Z3-X3</f>
        <v>325.67649999999998</v>
      </c>
      <c r="AB3">
        <v>35.19883964351741</v>
      </c>
      <c r="AE3">
        <v>42</v>
      </c>
      <c r="AF3">
        <v>44</v>
      </c>
      <c r="AG3">
        <v>43.25</v>
      </c>
      <c r="AH3">
        <v>48</v>
      </c>
      <c r="AI3">
        <v>57.25</v>
      </c>
    </row>
    <row r="4" spans="1:39">
      <c r="A4" t="s">
        <v>6</v>
      </c>
      <c r="B4" t="s">
        <v>15</v>
      </c>
      <c r="C4" s="7">
        <v>43567</v>
      </c>
      <c r="D4" s="24">
        <v>1990.273681640625</v>
      </c>
      <c r="E4" s="31">
        <v>11.3721557891113</v>
      </c>
      <c r="AC4" s="15">
        <v>77.29079180422778</v>
      </c>
      <c r="AD4" s="15"/>
    </row>
    <row r="5" spans="1:39">
      <c r="A5" t="s">
        <v>6</v>
      </c>
      <c r="B5" t="s">
        <v>14</v>
      </c>
      <c r="C5" s="7">
        <v>43494</v>
      </c>
      <c r="D5" s="24">
        <v>809.84821224212646</v>
      </c>
      <c r="E5" s="31">
        <v>13.2883460463198</v>
      </c>
      <c r="F5" t="s">
        <v>50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Z5">
        <v>11.55</v>
      </c>
      <c r="AE5">
        <v>42</v>
      </c>
      <c r="AF5">
        <v>44</v>
      </c>
      <c r="AG5">
        <v>43</v>
      </c>
      <c r="AH5">
        <v>48</v>
      </c>
      <c r="AI5">
        <v>57</v>
      </c>
    </row>
    <row r="6" spans="1:39">
      <c r="A6" t="s">
        <v>6</v>
      </c>
      <c r="B6" t="s">
        <v>14</v>
      </c>
      <c r="C6" s="8">
        <v>43537</v>
      </c>
      <c r="D6" s="25">
        <v>1537.9603185653687</v>
      </c>
      <c r="E6" s="32">
        <v>12.2030551633529</v>
      </c>
      <c r="F6" t="s">
        <v>5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f>W6/10</f>
        <v>11.976955125990932</v>
      </c>
      <c r="Z6">
        <v>218.83725000000001</v>
      </c>
      <c r="AA6">
        <f>Z6-X6</f>
        <v>110.70390000000002</v>
      </c>
      <c r="AE6">
        <v>42</v>
      </c>
      <c r="AF6">
        <v>44</v>
      </c>
      <c r="AG6">
        <v>43</v>
      </c>
      <c r="AH6">
        <v>48</v>
      </c>
      <c r="AI6">
        <v>57</v>
      </c>
    </row>
    <row r="7" spans="1:39">
      <c r="A7" t="s">
        <v>6</v>
      </c>
      <c r="B7" t="s">
        <v>14</v>
      </c>
      <c r="C7" s="7">
        <v>43567</v>
      </c>
      <c r="D7" s="24">
        <v>1990.273681640625</v>
      </c>
      <c r="E7" s="31">
        <v>11.3721557891113</v>
      </c>
      <c r="AC7" s="15">
        <v>78.427385437075316</v>
      </c>
      <c r="AD7" s="15"/>
    </row>
    <row r="8" spans="1:39">
      <c r="A8" t="s">
        <v>6</v>
      </c>
      <c r="B8" t="s">
        <v>16</v>
      </c>
      <c r="C8" s="7">
        <v>43573</v>
      </c>
      <c r="D8" s="24">
        <v>739.2998161315918</v>
      </c>
      <c r="E8" s="31">
        <v>11.214692020447099</v>
      </c>
      <c r="AC8" s="15">
        <v>78.872948565026945</v>
      </c>
      <c r="AD8" s="15"/>
    </row>
    <row r="9" spans="1:39">
      <c r="A9" t="s">
        <v>6</v>
      </c>
      <c r="B9" t="s">
        <v>16</v>
      </c>
      <c r="C9" s="7">
        <v>43585</v>
      </c>
      <c r="D9" s="24">
        <v>889.9498176574707</v>
      </c>
      <c r="E9" s="31">
        <v>10.9194658383445</v>
      </c>
      <c r="F9" t="s">
        <v>50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Z9">
        <v>14.675000000000001</v>
      </c>
      <c r="AE9">
        <v>48</v>
      </c>
      <c r="AF9">
        <v>51</v>
      </c>
      <c r="AG9">
        <v>48</v>
      </c>
      <c r="AH9">
        <v>55</v>
      </c>
      <c r="AI9">
        <v>77</v>
      </c>
    </row>
    <row r="10" spans="1:39">
      <c r="A10" t="s">
        <v>6</v>
      </c>
      <c r="B10" t="s">
        <v>16</v>
      </c>
      <c r="C10" s="7">
        <v>43592</v>
      </c>
      <c r="D10" s="24">
        <v>969.54962348937988</v>
      </c>
      <c r="E10" s="31">
        <v>10.763657895449899</v>
      </c>
      <c r="AC10" s="15">
        <v>85.634292553248528</v>
      </c>
      <c r="AD10" s="15"/>
    </row>
    <row r="11" spans="1:39">
      <c r="A11" t="s">
        <v>6</v>
      </c>
      <c r="B11" t="s">
        <v>16</v>
      </c>
      <c r="C11" s="7">
        <v>43601</v>
      </c>
      <c r="D11" s="24">
        <v>1054.5454440116882</v>
      </c>
      <c r="E11" s="31">
        <v>10.586786041350599</v>
      </c>
      <c r="AC11" s="15">
        <v>79.566907810272653</v>
      </c>
      <c r="AD11" s="15"/>
    </row>
    <row r="12" spans="1:39">
      <c r="A12" t="s">
        <v>6</v>
      </c>
      <c r="B12" t="s">
        <v>16</v>
      </c>
      <c r="C12" s="7">
        <v>43608</v>
      </c>
      <c r="D12" s="24">
        <v>1123.7454447746277</v>
      </c>
      <c r="E12" s="31">
        <v>10.471243626077699</v>
      </c>
      <c r="AC12" s="15">
        <v>75.827219120152748</v>
      </c>
      <c r="AD12" s="15"/>
    </row>
    <row r="13" spans="1:39">
      <c r="A13" t="s">
        <v>6</v>
      </c>
      <c r="B13" t="s">
        <v>16</v>
      </c>
      <c r="C13" s="7">
        <v>43619</v>
      </c>
      <c r="D13" s="24">
        <v>1203.6687450408936</v>
      </c>
      <c r="E13" s="31">
        <v>10.4565069617157</v>
      </c>
      <c r="F13" t="s">
        <v>5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f>W13/10</f>
        <v>29.349643883770845</v>
      </c>
      <c r="Z13">
        <v>320.67250000000001</v>
      </c>
      <c r="AA13">
        <f>Z13-X13</f>
        <v>146.72987500000002</v>
      </c>
      <c r="AB13">
        <v>64.099733423782496</v>
      </c>
      <c r="AE13">
        <v>48</v>
      </c>
      <c r="AF13">
        <v>51</v>
      </c>
      <c r="AG13">
        <v>48</v>
      </c>
      <c r="AH13">
        <v>55</v>
      </c>
      <c r="AI13">
        <v>77</v>
      </c>
    </row>
    <row r="14" spans="1:39">
      <c r="A14" t="s">
        <v>6</v>
      </c>
      <c r="B14" t="s">
        <v>17</v>
      </c>
      <c r="C14" s="7">
        <v>43573</v>
      </c>
      <c r="D14" s="24">
        <v>739.2998161315918</v>
      </c>
      <c r="E14" s="31">
        <v>11.214692020447099</v>
      </c>
      <c r="AC14" s="15">
        <v>79.150639200596174</v>
      </c>
      <c r="AD14" s="15"/>
    </row>
    <row r="15" spans="1:39">
      <c r="A15" t="s">
        <v>6</v>
      </c>
      <c r="B15" t="s">
        <v>17</v>
      </c>
      <c r="C15" s="7">
        <v>43585</v>
      </c>
      <c r="D15" s="24">
        <v>889.9498176574707</v>
      </c>
      <c r="E15" s="31">
        <v>10.9194658383445</v>
      </c>
      <c r="F15" t="s">
        <v>50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Z15">
        <v>14.67</v>
      </c>
      <c r="AE15">
        <v>48</v>
      </c>
      <c r="AF15">
        <v>51</v>
      </c>
      <c r="AG15">
        <v>51</v>
      </c>
      <c r="AH15">
        <v>55</v>
      </c>
      <c r="AI15">
        <v>76.25</v>
      </c>
    </row>
    <row r="16" spans="1:39">
      <c r="A16" t="s">
        <v>6</v>
      </c>
      <c r="B16" t="s">
        <v>17</v>
      </c>
      <c r="C16" s="7">
        <v>43592</v>
      </c>
      <c r="D16" s="24">
        <v>969.54962348937988</v>
      </c>
      <c r="E16" s="31">
        <v>10.763657895449899</v>
      </c>
      <c r="AC16" s="15">
        <v>89.159092796190976</v>
      </c>
      <c r="AD16" s="15"/>
    </row>
    <row r="17" spans="1:39">
      <c r="A17" t="s">
        <v>6</v>
      </c>
      <c r="B17" t="s">
        <v>17</v>
      </c>
      <c r="C17" s="7">
        <v>43601</v>
      </c>
      <c r="D17" s="24">
        <v>1054.5454440116882</v>
      </c>
      <c r="E17" s="31">
        <v>10.586786041350599</v>
      </c>
      <c r="AC17" s="15">
        <v>78.748824694517907</v>
      </c>
      <c r="AD17" s="15"/>
    </row>
    <row r="18" spans="1:39" s="9" customFormat="1">
      <c r="A18" t="s">
        <v>6</v>
      </c>
      <c r="B18" t="s">
        <v>17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s="15">
        <v>77.391073784303003</v>
      </c>
      <c r="AD18" s="15"/>
      <c r="AE18"/>
      <c r="AF18"/>
      <c r="AG18"/>
      <c r="AH18"/>
      <c r="AI18"/>
      <c r="AJ18"/>
      <c r="AK18"/>
      <c r="AL18"/>
      <c r="AM18"/>
    </row>
    <row r="19" spans="1:39" s="9" customFormat="1">
      <c r="A19" t="s">
        <v>6</v>
      </c>
      <c r="B19" t="s">
        <v>17</v>
      </c>
      <c r="C19" s="7">
        <v>43619</v>
      </c>
      <c r="D19" s="24">
        <v>1203.6687450408936</v>
      </c>
      <c r="E19" s="31">
        <v>10.4565069617157</v>
      </c>
      <c r="F19" t="s">
        <v>5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f>W19/10</f>
        <v>10.219580349291039</v>
      </c>
      <c r="Z19">
        <v>323.64499999999998</v>
      </c>
      <c r="AA19">
        <f>Z19-X19</f>
        <v>164.13856249999998</v>
      </c>
      <c r="AB19">
        <v>39.228807017293157</v>
      </c>
      <c r="AC19"/>
      <c r="AD19"/>
      <c r="AE19">
        <v>48</v>
      </c>
      <c r="AF19">
        <v>51</v>
      </c>
      <c r="AG19">
        <v>51</v>
      </c>
      <c r="AH19">
        <v>55</v>
      </c>
      <c r="AI19">
        <v>76.25</v>
      </c>
      <c r="AJ19"/>
      <c r="AK19"/>
      <c r="AL19"/>
      <c r="AM19"/>
    </row>
    <row r="20" spans="1:39" s="9" customFormat="1">
      <c r="A20" t="s">
        <v>6</v>
      </c>
      <c r="B20" t="s">
        <v>18</v>
      </c>
      <c r="C20" s="7">
        <v>43531</v>
      </c>
      <c r="D20" s="24">
        <v>859.0764799118042</v>
      </c>
      <c r="E20" s="31">
        <v>12.3696876909069</v>
      </c>
      <c r="F20" t="s">
        <v>50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/>
      <c r="Z20">
        <v>38.770249999999997</v>
      </c>
      <c r="AA20"/>
      <c r="AB20">
        <v>19.724914708307367</v>
      </c>
      <c r="AC20"/>
      <c r="AD20"/>
      <c r="AE20">
        <v>42</v>
      </c>
      <c r="AF20">
        <v>43.75</v>
      </c>
      <c r="AG20">
        <v>42.25</v>
      </c>
      <c r="AH20">
        <v>47</v>
      </c>
      <c r="AI20">
        <v>56.5</v>
      </c>
      <c r="AJ20"/>
      <c r="AK20"/>
      <c r="AL20"/>
      <c r="AM20"/>
    </row>
    <row r="21" spans="1:39" s="9" customFormat="1">
      <c r="A21" t="s">
        <v>6</v>
      </c>
      <c r="B21" t="s">
        <v>18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 s="15">
        <v>79.544906206081606</v>
      </c>
      <c r="AD21" s="15"/>
      <c r="AE21"/>
      <c r="AF21"/>
      <c r="AG21"/>
      <c r="AH21"/>
      <c r="AI21"/>
      <c r="AJ21"/>
      <c r="AK21"/>
      <c r="AL21"/>
      <c r="AM21"/>
    </row>
    <row r="22" spans="1:39">
      <c r="A22" t="s">
        <v>6</v>
      </c>
      <c r="B22" t="s">
        <v>18</v>
      </c>
      <c r="C22" s="7">
        <v>43573</v>
      </c>
      <c r="D22" s="24">
        <v>1481.8084478378296</v>
      </c>
      <c r="E22" s="31">
        <v>11.214692020447099</v>
      </c>
      <c r="AC22" s="15">
        <v>84.006473366819336</v>
      </c>
      <c r="AD22" s="15"/>
    </row>
    <row r="23" spans="1:39">
      <c r="A23" t="s">
        <v>6</v>
      </c>
      <c r="B23" t="s">
        <v>18</v>
      </c>
      <c r="C23" s="7">
        <v>43585</v>
      </c>
      <c r="D23" s="24">
        <v>1632.4584493637085</v>
      </c>
      <c r="E23" s="31">
        <v>10.9194658383445</v>
      </c>
      <c r="F23" t="s">
        <v>5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f>W23/10</f>
        <v>34.290550000000003</v>
      </c>
      <c r="Z23">
        <v>401.63749999999999</v>
      </c>
      <c r="AA23">
        <f>Z23-X23</f>
        <v>221.9695833333333</v>
      </c>
      <c r="AB23">
        <v>67.355064830592468</v>
      </c>
      <c r="AE23">
        <v>42</v>
      </c>
      <c r="AF23">
        <v>43.75</v>
      </c>
      <c r="AG23">
        <v>42.25</v>
      </c>
      <c r="AH23">
        <v>47</v>
      </c>
      <c r="AI23">
        <v>56.5</v>
      </c>
    </row>
    <row r="24" spans="1:39">
      <c r="A24" t="s">
        <v>6</v>
      </c>
      <c r="B24" t="s">
        <v>18</v>
      </c>
      <c r="C24" s="7">
        <v>43601</v>
      </c>
      <c r="D24" s="24">
        <v>1797.054075717926</v>
      </c>
      <c r="E24" s="31">
        <v>10.586786041350599</v>
      </c>
      <c r="AC24" s="15">
        <v>57.274510083800941</v>
      </c>
      <c r="AD24" s="15"/>
    </row>
    <row r="25" spans="1:39">
      <c r="A25" t="s">
        <v>6</v>
      </c>
      <c r="B25" t="s">
        <v>19</v>
      </c>
      <c r="C25" s="7">
        <v>43531</v>
      </c>
      <c r="D25" s="24">
        <v>859.0764799118042</v>
      </c>
      <c r="E25" s="31">
        <v>12.3696876909069</v>
      </c>
      <c r="F25" t="s">
        <v>50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Z25">
        <v>22.385000000000002</v>
      </c>
      <c r="AB25">
        <v>15.918328011027629</v>
      </c>
      <c r="AE25">
        <v>41.75</v>
      </c>
      <c r="AF25">
        <v>42.75</v>
      </c>
      <c r="AG25">
        <v>43</v>
      </c>
      <c r="AH25">
        <v>48</v>
      </c>
      <c r="AI25">
        <v>55.75</v>
      </c>
    </row>
    <row r="26" spans="1:39">
      <c r="A26" t="s">
        <v>6</v>
      </c>
      <c r="B26" t="s">
        <v>19</v>
      </c>
      <c r="C26" s="7">
        <v>43567</v>
      </c>
      <c r="D26" s="24">
        <v>1411.408447265625</v>
      </c>
      <c r="E26" s="31">
        <v>11.3721557891113</v>
      </c>
      <c r="AC26" s="15">
        <v>79.820079411933364</v>
      </c>
      <c r="AD26" s="15"/>
    </row>
    <row r="27" spans="1:39">
      <c r="A27" t="s">
        <v>6</v>
      </c>
      <c r="B27" t="s">
        <v>19</v>
      </c>
      <c r="C27" s="7">
        <v>43573</v>
      </c>
      <c r="D27" s="24">
        <v>1481.8084478378296</v>
      </c>
      <c r="E27" s="31">
        <v>11.214692020447099</v>
      </c>
      <c r="AC27" s="15">
        <v>70.928684484719867</v>
      </c>
      <c r="AD27" s="15"/>
    </row>
    <row r="28" spans="1:39">
      <c r="A28" t="s">
        <v>6</v>
      </c>
      <c r="B28" t="s">
        <v>19</v>
      </c>
      <c r="C28" s="7">
        <v>43585</v>
      </c>
      <c r="D28" s="24">
        <v>1632.4584493637085</v>
      </c>
      <c r="E28" s="31">
        <v>10.9194658383445</v>
      </c>
      <c r="F28" t="s">
        <v>5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f>W28/10</f>
        <v>35.399799000000002</v>
      </c>
      <c r="Z28">
        <v>291.30500000000001</v>
      </c>
      <c r="AA28">
        <f>Z28-X28</f>
        <v>124.64655000000002</v>
      </c>
      <c r="AB28">
        <v>136.59009395511325</v>
      </c>
      <c r="AE28">
        <v>41.75</v>
      </c>
      <c r="AF28">
        <v>42.75</v>
      </c>
      <c r="AG28">
        <v>43</v>
      </c>
      <c r="AH28">
        <v>48</v>
      </c>
      <c r="AI28">
        <v>55.75</v>
      </c>
    </row>
    <row r="29" spans="1:39">
      <c r="A29" t="s">
        <v>6</v>
      </c>
      <c r="B29" t="s">
        <v>19</v>
      </c>
      <c r="C29" s="7">
        <v>43601</v>
      </c>
      <c r="D29" s="24">
        <v>1797.054075717926</v>
      </c>
      <c r="E29" s="31">
        <v>10.586786041350599</v>
      </c>
      <c r="AC29" s="15">
        <v>50.42557078237455</v>
      </c>
      <c r="AD29" s="15"/>
    </row>
    <row r="30" spans="1:39">
      <c r="A30" t="s">
        <v>6</v>
      </c>
      <c r="B30" t="s">
        <v>20</v>
      </c>
      <c r="C30" s="16">
        <v>43859</v>
      </c>
      <c r="D30" s="26">
        <v>278.15335845947266</v>
      </c>
      <c r="E30" s="33">
        <v>13.2883460463198</v>
      </c>
      <c r="AC30">
        <v>78.929015965050638</v>
      </c>
      <c r="AD30">
        <v>7.6933309835944632</v>
      </c>
    </row>
    <row r="31" spans="1:39">
      <c r="A31" t="s">
        <v>6</v>
      </c>
      <c r="B31" t="s">
        <v>20</v>
      </c>
      <c r="C31" s="16">
        <v>43875</v>
      </c>
      <c r="D31" s="26">
        <v>548.10761737823486</v>
      </c>
      <c r="E31" s="33">
        <v>12.9243854607233</v>
      </c>
      <c r="AC31">
        <v>59.455616899861965</v>
      </c>
      <c r="AD31">
        <v>1.2063290642635434</v>
      </c>
    </row>
    <row r="32" spans="1:39">
      <c r="A32" t="s">
        <v>6</v>
      </c>
      <c r="B32" t="s">
        <v>20</v>
      </c>
      <c r="C32" s="7">
        <v>43886</v>
      </c>
      <c r="D32" s="24">
        <v>744.77620124816895</v>
      </c>
      <c r="E32" s="31">
        <v>12.641160346819699</v>
      </c>
      <c r="F32" s="9" t="s">
        <v>52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E32">
        <v>42.75</v>
      </c>
      <c r="AF32">
        <v>46</v>
      </c>
      <c r="AG32">
        <v>45</v>
      </c>
      <c r="AH32">
        <v>50</v>
      </c>
      <c r="AI32">
        <v>60</v>
      </c>
      <c r="AJ32">
        <v>73</v>
      </c>
      <c r="AK32">
        <v>8.25</v>
      </c>
      <c r="AL32">
        <v>0.41457809879442498</v>
      </c>
      <c r="AM32">
        <f>AK32-1</f>
        <v>7.25</v>
      </c>
    </row>
    <row r="33" spans="1:39">
      <c r="A33" t="s">
        <v>6</v>
      </c>
      <c r="B33" t="s">
        <v>20</v>
      </c>
      <c r="C33" s="16">
        <v>43889</v>
      </c>
      <c r="D33" s="26">
        <v>798.08479881286621</v>
      </c>
      <c r="E33" s="33">
        <v>12.5608032464926</v>
      </c>
      <c r="AC33">
        <v>69.779893986471066</v>
      </c>
      <c r="AD33">
        <v>4.7694179276883206</v>
      </c>
    </row>
    <row r="34" spans="1:39">
      <c r="A34" t="s">
        <v>6</v>
      </c>
      <c r="B34" t="s">
        <v>20</v>
      </c>
      <c r="C34" s="7">
        <v>43890</v>
      </c>
      <c r="D34" s="24">
        <v>815.83479881286621</v>
      </c>
      <c r="E34" s="31">
        <v>12.533786706005699</v>
      </c>
      <c r="F34" s="9" t="s">
        <v>50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E34">
        <v>42.75</v>
      </c>
      <c r="AF34">
        <v>46</v>
      </c>
      <c r="AG34">
        <v>45</v>
      </c>
      <c r="AH34">
        <v>50</v>
      </c>
      <c r="AI34">
        <v>60</v>
      </c>
      <c r="AJ34">
        <v>73</v>
      </c>
      <c r="AK34">
        <v>8.4</v>
      </c>
      <c r="AL34">
        <v>0.52796780204857408</v>
      </c>
      <c r="AM34">
        <f>AK34-1</f>
        <v>7.4</v>
      </c>
    </row>
    <row r="35" spans="1:39">
      <c r="A35" t="s">
        <v>6</v>
      </c>
      <c r="B35" t="s">
        <v>20</v>
      </c>
      <c r="C35" s="16">
        <v>43903</v>
      </c>
      <c r="D35" s="26">
        <v>1022.3716144561768</v>
      </c>
      <c r="E35" s="33">
        <v>12.175120205551</v>
      </c>
      <c r="AC35">
        <v>95.562706876684871</v>
      </c>
    </row>
    <row r="36" spans="1:39">
      <c r="A36" t="s">
        <v>6</v>
      </c>
      <c r="B36" t="s">
        <v>20</v>
      </c>
      <c r="C36" s="7">
        <v>43906</v>
      </c>
      <c r="D36" s="24">
        <v>1059.271614074707</v>
      </c>
      <c r="E36" s="31">
        <v>12.0911420882111</v>
      </c>
      <c r="F36" s="9" t="s">
        <v>51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Z36">
        <v>133.69999999999999</v>
      </c>
      <c r="AB36">
        <v>22.459674975386456</v>
      </c>
      <c r="AE36">
        <v>42.75</v>
      </c>
      <c r="AF36">
        <v>46</v>
      </c>
      <c r="AG36">
        <v>45</v>
      </c>
      <c r="AH36">
        <v>50</v>
      </c>
      <c r="AI36">
        <v>60</v>
      </c>
      <c r="AJ36">
        <v>73</v>
      </c>
      <c r="AK36">
        <v>11.7</v>
      </c>
      <c r="AL36">
        <v>0.71239034243875055</v>
      </c>
      <c r="AM36">
        <f>AK36-1</f>
        <v>10.7</v>
      </c>
    </row>
    <row r="37" spans="1:39">
      <c r="A37" t="s">
        <v>6</v>
      </c>
      <c r="B37" t="s">
        <v>20</v>
      </c>
      <c r="C37" s="16">
        <v>43908</v>
      </c>
      <c r="D37" s="26">
        <v>1082.4716138839722</v>
      </c>
      <c r="E37" s="33">
        <v>12.035064296226199</v>
      </c>
      <c r="AC37">
        <v>85.365260888374024</v>
      </c>
    </row>
    <row r="38" spans="1:39">
      <c r="A38" t="s">
        <v>6</v>
      </c>
      <c r="B38" t="s">
        <v>20</v>
      </c>
      <c r="C38" s="16">
        <v>43916</v>
      </c>
      <c r="D38" s="26">
        <v>1200.121618270874</v>
      </c>
      <c r="E38" s="33">
        <v>11.810907942834101</v>
      </c>
      <c r="AC38">
        <v>78.19911730793919</v>
      </c>
    </row>
    <row r="39" spans="1:39">
      <c r="A39" t="s">
        <v>6</v>
      </c>
      <c r="B39" t="s">
        <v>20</v>
      </c>
      <c r="C39" s="7">
        <v>43917</v>
      </c>
      <c r="D39" s="24">
        <v>1214.1216173171997</v>
      </c>
      <c r="E39" s="31">
        <v>11.7829911349372</v>
      </c>
      <c r="F39" t="s">
        <v>5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704.08749999999986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f>W39/10</f>
        <v>35.895800000000001</v>
      </c>
      <c r="Z39">
        <v>315.66000000000003</v>
      </c>
      <c r="AA39">
        <f>Z39-X39</f>
        <v>105.60750000000007</v>
      </c>
      <c r="AB39">
        <v>27.275245186799204</v>
      </c>
      <c r="AE39">
        <v>42.75</v>
      </c>
      <c r="AF39">
        <v>46</v>
      </c>
      <c r="AG39">
        <v>45</v>
      </c>
      <c r="AH39">
        <v>50</v>
      </c>
      <c r="AI39">
        <v>60</v>
      </c>
      <c r="AJ39">
        <v>73</v>
      </c>
      <c r="AK39">
        <v>12.049999999999999</v>
      </c>
      <c r="AL39">
        <v>0.44370598373247128</v>
      </c>
      <c r="AM39">
        <f>AK39-1</f>
        <v>11.049999999999999</v>
      </c>
    </row>
    <row r="40" spans="1:39">
      <c r="A40" t="s">
        <v>6</v>
      </c>
      <c r="B40" t="s">
        <v>21</v>
      </c>
      <c r="C40" s="7">
        <v>43886</v>
      </c>
      <c r="D40" s="24">
        <v>744.77620124816895</v>
      </c>
      <c r="E40" s="31">
        <v>12.641160346819699</v>
      </c>
      <c r="F40" s="9" t="s">
        <v>52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E40">
        <v>42.25</v>
      </c>
      <c r="AF40">
        <v>46</v>
      </c>
      <c r="AG40">
        <v>45.75</v>
      </c>
      <c r="AH40">
        <v>48.5</v>
      </c>
      <c r="AI40">
        <v>58.75</v>
      </c>
      <c r="AJ40">
        <v>73</v>
      </c>
      <c r="AK40">
        <v>6.7499999999999991</v>
      </c>
      <c r="AL40">
        <v>0.58040933831219732</v>
      </c>
      <c r="AM40">
        <f>AK40-1</f>
        <v>5.7499999999999991</v>
      </c>
    </row>
    <row r="41" spans="1:39">
      <c r="A41" t="s">
        <v>6</v>
      </c>
      <c r="B41" t="s">
        <v>21</v>
      </c>
      <c r="C41" s="7">
        <v>43890</v>
      </c>
      <c r="D41" s="24">
        <v>815.83479881286621</v>
      </c>
      <c r="E41" s="31">
        <v>12.533786706005699</v>
      </c>
      <c r="F41" s="9" t="s">
        <v>50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E41">
        <v>42.25</v>
      </c>
      <c r="AF41">
        <v>46</v>
      </c>
      <c r="AG41">
        <v>45.75</v>
      </c>
      <c r="AH41">
        <v>48.5</v>
      </c>
      <c r="AI41">
        <v>58.75</v>
      </c>
      <c r="AJ41">
        <v>73</v>
      </c>
      <c r="AK41">
        <v>8.0500000000000007</v>
      </c>
      <c r="AL41">
        <v>0.34910600109422335</v>
      </c>
      <c r="AM41">
        <f>AK41-1</f>
        <v>7.0500000000000007</v>
      </c>
    </row>
    <row r="42" spans="1:39">
      <c r="A42" t="s">
        <v>6</v>
      </c>
      <c r="B42" t="s">
        <v>21</v>
      </c>
      <c r="C42" s="7">
        <v>43906</v>
      </c>
      <c r="D42" s="24">
        <v>1059.271614074707</v>
      </c>
      <c r="E42" s="31">
        <v>12.0911420882111</v>
      </c>
      <c r="F42" s="9" t="s">
        <v>51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Z42">
        <v>167.13499999999999</v>
      </c>
      <c r="AB42">
        <v>36.543517893054698</v>
      </c>
      <c r="AE42">
        <v>42.25</v>
      </c>
      <c r="AF42">
        <v>46</v>
      </c>
      <c r="AG42">
        <v>45.75</v>
      </c>
      <c r="AH42">
        <v>48.5</v>
      </c>
      <c r="AI42">
        <v>58.75</v>
      </c>
      <c r="AJ42">
        <v>73</v>
      </c>
      <c r="AK42">
        <v>10.35</v>
      </c>
      <c r="AL42">
        <v>0.24874685927665507</v>
      </c>
      <c r="AM42">
        <f>AK42-1</f>
        <v>9.35</v>
      </c>
    </row>
    <row r="43" spans="1:39">
      <c r="A43" t="s">
        <v>6</v>
      </c>
      <c r="B43" t="s">
        <v>21</v>
      </c>
      <c r="C43" s="7">
        <v>43917</v>
      </c>
      <c r="D43" s="24">
        <v>1214.1216173171997</v>
      </c>
      <c r="E43" s="31">
        <v>11.7829911349372</v>
      </c>
      <c r="F43" t="s">
        <v>5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460.1875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>
        <f>W43/10</f>
        <v>30.123200000000004</v>
      </c>
      <c r="Z43" s="9">
        <v>211.76499999999999</v>
      </c>
      <c r="AA43">
        <f>Z43-X43</f>
        <v>42.484999999999957</v>
      </c>
      <c r="AB43">
        <v>41.438129381846757</v>
      </c>
      <c r="AE43">
        <v>42.25</v>
      </c>
      <c r="AF43">
        <v>46</v>
      </c>
      <c r="AG43">
        <v>45.75</v>
      </c>
      <c r="AH43">
        <v>48.5</v>
      </c>
      <c r="AI43">
        <v>58.75</v>
      </c>
      <c r="AJ43">
        <v>73</v>
      </c>
      <c r="AK43">
        <v>11.100000000000001</v>
      </c>
      <c r="AL43">
        <v>0.50249378105604425</v>
      </c>
      <c r="AM43">
        <f>AK43-1</f>
        <v>10.100000000000001</v>
      </c>
    </row>
    <row r="44" spans="1:39">
      <c r="A44" t="s">
        <v>6</v>
      </c>
      <c r="B44" t="s">
        <v>22</v>
      </c>
      <c r="C44" s="16">
        <v>43859</v>
      </c>
      <c r="D44" s="26">
        <v>278.15335845947266</v>
      </c>
      <c r="E44" s="33">
        <v>13.2883460463198</v>
      </c>
      <c r="AC44">
        <v>78.395165078782483</v>
      </c>
      <c r="AD44">
        <v>1.9550267916612909</v>
      </c>
    </row>
    <row r="45" spans="1:39">
      <c r="A45" t="s">
        <v>6</v>
      </c>
      <c r="B45" t="s">
        <v>22</v>
      </c>
      <c r="C45" s="16">
        <v>43875</v>
      </c>
      <c r="D45" s="26">
        <v>548.10761737823486</v>
      </c>
      <c r="E45" s="33">
        <v>12.9243854607233</v>
      </c>
      <c r="AC45">
        <v>30.58409827830296</v>
      </c>
      <c r="AD45">
        <v>7.0887136859119897</v>
      </c>
    </row>
    <row r="46" spans="1:39">
      <c r="A46" t="s">
        <v>6</v>
      </c>
      <c r="B46" t="s">
        <v>22</v>
      </c>
      <c r="C46" s="10">
        <v>43878</v>
      </c>
      <c r="D46" s="27">
        <v>606.80761623382568</v>
      </c>
      <c r="E46" s="34">
        <v>12.849224748536701</v>
      </c>
      <c r="F46" s="9" t="s">
        <v>52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E46">
        <v>42.5</v>
      </c>
      <c r="AF46">
        <v>45</v>
      </c>
      <c r="AG46">
        <v>44.5</v>
      </c>
      <c r="AH46">
        <v>48.75</v>
      </c>
      <c r="AI46">
        <v>58.25</v>
      </c>
      <c r="AJ46">
        <v>69</v>
      </c>
      <c r="AK46">
        <v>4.4499999999999993</v>
      </c>
      <c r="AL46">
        <v>0.36996621467371954</v>
      </c>
      <c r="AM46">
        <f>AK46-1</f>
        <v>3.4499999999999993</v>
      </c>
    </row>
    <row r="47" spans="1:39">
      <c r="A47" t="s">
        <v>6</v>
      </c>
      <c r="B47" t="s">
        <v>22</v>
      </c>
      <c r="C47" s="10">
        <v>43889</v>
      </c>
      <c r="D47" s="27">
        <v>798.08479881286621</v>
      </c>
      <c r="E47" s="34">
        <v>12.5608032464926</v>
      </c>
      <c r="F47" s="9" t="s">
        <v>50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E47">
        <v>42.5</v>
      </c>
      <c r="AF47">
        <v>45</v>
      </c>
      <c r="AG47">
        <v>44.5</v>
      </c>
      <c r="AH47">
        <v>48.75</v>
      </c>
      <c r="AI47">
        <v>58.25</v>
      </c>
      <c r="AJ47">
        <v>69</v>
      </c>
      <c r="AK47">
        <v>10.35</v>
      </c>
      <c r="AL47">
        <v>0.43229041164476467</v>
      </c>
      <c r="AM47">
        <f>AK47-1</f>
        <v>9.35</v>
      </c>
    </row>
    <row r="48" spans="1:39">
      <c r="A48" t="s">
        <v>6</v>
      </c>
      <c r="B48" t="s">
        <v>22</v>
      </c>
      <c r="C48" s="16">
        <v>43889</v>
      </c>
      <c r="D48" s="26">
        <v>798.08479881286621</v>
      </c>
      <c r="E48" s="33">
        <v>12.5608032464926</v>
      </c>
      <c r="AC48">
        <v>71.611235716973141</v>
      </c>
      <c r="AD48">
        <v>6.5364891596497223</v>
      </c>
    </row>
    <row r="49" spans="1:39">
      <c r="A49" t="s">
        <v>6</v>
      </c>
      <c r="B49" t="s">
        <v>22</v>
      </c>
      <c r="C49" s="10">
        <v>43902</v>
      </c>
      <c r="D49" s="27">
        <v>1009.3216152191162</v>
      </c>
      <c r="E49" s="34">
        <v>12.2030551633529</v>
      </c>
      <c r="F49" s="9" t="s">
        <v>51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Z49">
        <v>72.637500000000003</v>
      </c>
      <c r="AB49">
        <v>25.053388825998486</v>
      </c>
      <c r="AE49">
        <v>42.5</v>
      </c>
      <c r="AF49">
        <v>45</v>
      </c>
      <c r="AG49">
        <v>44.5</v>
      </c>
      <c r="AH49">
        <v>48.75</v>
      </c>
      <c r="AI49">
        <v>58.25</v>
      </c>
      <c r="AJ49">
        <v>69</v>
      </c>
      <c r="AK49">
        <v>11.95</v>
      </c>
      <c r="AL49">
        <v>0.63786754110865884</v>
      </c>
      <c r="AM49">
        <f>AK49-1</f>
        <v>10.95</v>
      </c>
    </row>
    <row r="50" spans="1:39">
      <c r="A50" t="s">
        <v>6</v>
      </c>
      <c r="B50" t="s">
        <v>22</v>
      </c>
      <c r="C50" s="16">
        <v>43903</v>
      </c>
      <c r="D50" s="26">
        <v>1022.3716144561768</v>
      </c>
      <c r="E50" s="33">
        <v>12.175120205551</v>
      </c>
      <c r="AC50">
        <v>78.664427905902855</v>
      </c>
    </row>
    <row r="51" spans="1:39">
      <c r="A51" t="s">
        <v>6</v>
      </c>
      <c r="B51" t="s">
        <v>22</v>
      </c>
      <c r="C51" s="16">
        <v>43908</v>
      </c>
      <c r="D51" s="26">
        <v>1082.4716138839722</v>
      </c>
      <c r="E51" s="33">
        <v>12.035064296226199</v>
      </c>
      <c r="AC51">
        <v>69.378993307278549</v>
      </c>
    </row>
    <row r="52" spans="1:39">
      <c r="A52" t="s">
        <v>6</v>
      </c>
      <c r="B52" t="s">
        <v>22</v>
      </c>
      <c r="C52" s="10">
        <v>43913</v>
      </c>
      <c r="D52" s="27">
        <v>1158.4216146469116</v>
      </c>
      <c r="E52" s="34">
        <v>11.8948473141288</v>
      </c>
      <c r="F52" t="s">
        <v>5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f>W52/10</f>
        <v>22.837299999999999</v>
      </c>
      <c r="Z52">
        <v>248.8775</v>
      </c>
      <c r="AA52">
        <f>Z52-X52</f>
        <v>79.639999999999986</v>
      </c>
      <c r="AB52">
        <v>73.782890236603464</v>
      </c>
      <c r="AE52">
        <v>42.5</v>
      </c>
      <c r="AF52">
        <v>45</v>
      </c>
      <c r="AG52">
        <v>44.5</v>
      </c>
      <c r="AH52">
        <v>48.75</v>
      </c>
      <c r="AI52">
        <v>58.25</v>
      </c>
      <c r="AJ52">
        <v>69</v>
      </c>
      <c r="AK52">
        <v>12.25</v>
      </c>
      <c r="AL52">
        <v>0.50682837331783215</v>
      </c>
      <c r="AM52">
        <f>AK52-1</f>
        <v>11.25</v>
      </c>
    </row>
    <row r="53" spans="1:39">
      <c r="A53" t="s">
        <v>6</v>
      </c>
      <c r="B53" t="s">
        <v>22</v>
      </c>
      <c r="C53" s="16">
        <v>43916</v>
      </c>
      <c r="D53" s="26">
        <v>1200.121618270874</v>
      </c>
      <c r="E53" s="33">
        <v>11.810907942834101</v>
      </c>
      <c r="AC53">
        <v>60.228081113641714</v>
      </c>
    </row>
    <row r="54" spans="1:39">
      <c r="A54" t="s">
        <v>6</v>
      </c>
      <c r="B54" t="s">
        <v>23</v>
      </c>
      <c r="C54" s="16">
        <v>43859</v>
      </c>
      <c r="D54" s="26">
        <v>278.15335845947266</v>
      </c>
      <c r="E54" s="33">
        <v>13.2883460463198</v>
      </c>
      <c r="AC54">
        <v>72.649098815351806</v>
      </c>
      <c r="AD54">
        <v>6.9378865308974476</v>
      </c>
    </row>
    <row r="55" spans="1:39">
      <c r="A55" t="s">
        <v>6</v>
      </c>
      <c r="B55" t="s">
        <v>23</v>
      </c>
      <c r="C55" s="16">
        <v>43875</v>
      </c>
      <c r="D55" s="26">
        <v>548.10761737823486</v>
      </c>
      <c r="E55" s="33">
        <v>12.9243854607233</v>
      </c>
      <c r="AC55">
        <v>49.022548183335388</v>
      </c>
      <c r="AD55">
        <v>5.7038091949066416</v>
      </c>
    </row>
    <row r="56" spans="1:39">
      <c r="A56" t="s">
        <v>6</v>
      </c>
      <c r="B56" t="s">
        <v>23</v>
      </c>
      <c r="C56" s="7">
        <v>43886</v>
      </c>
      <c r="D56" s="24">
        <v>744.77620124816895</v>
      </c>
      <c r="E56" s="31">
        <v>12.641160346819699</v>
      </c>
      <c r="F56" s="9" t="s">
        <v>52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E56">
        <v>43</v>
      </c>
      <c r="AF56">
        <v>46</v>
      </c>
      <c r="AG56">
        <v>44.75</v>
      </c>
      <c r="AH56">
        <v>50.5</v>
      </c>
      <c r="AI56">
        <v>59</v>
      </c>
      <c r="AJ56">
        <v>73</v>
      </c>
      <c r="AK56">
        <v>6.7</v>
      </c>
      <c r="AL56">
        <v>0.5678908345800272</v>
      </c>
      <c r="AM56">
        <f>AK56-1</f>
        <v>5.7</v>
      </c>
    </row>
    <row r="57" spans="1:39">
      <c r="A57" t="s">
        <v>6</v>
      </c>
      <c r="B57" t="s">
        <v>23</v>
      </c>
      <c r="C57" s="16">
        <v>43889</v>
      </c>
      <c r="D57" s="26">
        <v>798.08479881286621</v>
      </c>
      <c r="E57" s="33">
        <v>12.5608032464926</v>
      </c>
      <c r="AC57">
        <v>67.269759148394712</v>
      </c>
      <c r="AD57">
        <v>4.1501234511883522</v>
      </c>
    </row>
    <row r="58" spans="1:39">
      <c r="A58" t="s">
        <v>6</v>
      </c>
      <c r="B58" t="s">
        <v>23</v>
      </c>
      <c r="C58" s="7">
        <v>43890</v>
      </c>
      <c r="D58" s="24">
        <v>815.83479881286621</v>
      </c>
      <c r="E58" s="31">
        <v>12.533786706005699</v>
      </c>
      <c r="F58" s="9" t="s">
        <v>50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E58">
        <v>43</v>
      </c>
      <c r="AF58">
        <v>46</v>
      </c>
      <c r="AG58">
        <v>44.75</v>
      </c>
      <c r="AH58">
        <v>50.5</v>
      </c>
      <c r="AI58">
        <v>59</v>
      </c>
      <c r="AJ58">
        <v>73</v>
      </c>
      <c r="AK58">
        <v>8.15</v>
      </c>
      <c r="AL58">
        <v>0.56734028589551277</v>
      </c>
      <c r="AM58">
        <f>AK58-1</f>
        <v>7.15</v>
      </c>
    </row>
    <row r="59" spans="1:39">
      <c r="A59" t="s">
        <v>6</v>
      </c>
      <c r="B59" t="s">
        <v>23</v>
      </c>
      <c r="C59" s="16">
        <v>43903</v>
      </c>
      <c r="D59" s="26">
        <v>1022.3716144561768</v>
      </c>
      <c r="E59" s="33">
        <v>12.175120205551</v>
      </c>
      <c r="AC59">
        <v>80.862721056211299</v>
      </c>
    </row>
    <row r="60" spans="1:39">
      <c r="A60" t="s">
        <v>6</v>
      </c>
      <c r="B60" t="s">
        <v>23</v>
      </c>
      <c r="C60" s="7">
        <v>43906</v>
      </c>
      <c r="D60" s="24">
        <v>1059.271614074707</v>
      </c>
      <c r="E60" s="31">
        <v>12.0911420882111</v>
      </c>
      <c r="F60" s="9" t="s">
        <v>51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Z60">
        <v>151.72</v>
      </c>
      <c r="AB60">
        <v>39.273929435865348</v>
      </c>
      <c r="AE60">
        <v>43</v>
      </c>
      <c r="AF60">
        <v>46</v>
      </c>
      <c r="AG60">
        <v>44.75</v>
      </c>
      <c r="AH60">
        <v>50.5</v>
      </c>
      <c r="AI60">
        <v>59</v>
      </c>
      <c r="AJ60">
        <v>73</v>
      </c>
      <c r="AK60">
        <v>10.7</v>
      </c>
      <c r="AL60">
        <v>0.47696960070847289</v>
      </c>
      <c r="AM60">
        <f>AK60-1</f>
        <v>9.6999999999999993</v>
      </c>
    </row>
    <row r="61" spans="1:39">
      <c r="A61" t="s">
        <v>6</v>
      </c>
      <c r="B61" t="s">
        <v>23</v>
      </c>
      <c r="C61" s="16">
        <v>43908</v>
      </c>
      <c r="D61" s="26">
        <v>1082.4716138839722</v>
      </c>
      <c r="E61" s="33">
        <v>12.035064296226199</v>
      </c>
      <c r="AC61">
        <v>76.649769492121663</v>
      </c>
    </row>
    <row r="62" spans="1:39">
      <c r="A62" t="s">
        <v>6</v>
      </c>
      <c r="B62" t="s">
        <v>23</v>
      </c>
      <c r="C62" s="16">
        <v>43916</v>
      </c>
      <c r="D62" s="26">
        <v>1200.121618270874</v>
      </c>
      <c r="E62" s="33">
        <v>11.810907942834101</v>
      </c>
      <c r="AC62">
        <v>63.163184444804152</v>
      </c>
    </row>
    <row r="63" spans="1:39">
      <c r="A63" t="s">
        <v>6</v>
      </c>
      <c r="B63" t="s">
        <v>23</v>
      </c>
      <c r="C63" s="7">
        <v>43917</v>
      </c>
      <c r="D63" s="24">
        <v>1214.1216173171997</v>
      </c>
      <c r="E63" s="31">
        <v>11.7829911349372</v>
      </c>
      <c r="F63" t="s">
        <v>5</v>
      </c>
      <c r="I63">
        <v>6.3069898374574232E-2</v>
      </c>
      <c r="J63">
        <v>141.41250000000002</v>
      </c>
      <c r="K63">
        <v>25.863853275372517</v>
      </c>
      <c r="N63">
        <v>644.96499999999992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>
        <f>W63/10</f>
        <v>22.813099999999999</v>
      </c>
      <c r="Z63" s="9">
        <v>347.755</v>
      </c>
      <c r="AA63">
        <f>Z63-X63</f>
        <v>128.16749999999999</v>
      </c>
      <c r="AB63">
        <v>66.702658867544258</v>
      </c>
      <c r="AE63">
        <v>43</v>
      </c>
      <c r="AF63">
        <v>46</v>
      </c>
      <c r="AG63">
        <v>44.75</v>
      </c>
      <c r="AH63">
        <v>50.5</v>
      </c>
      <c r="AI63">
        <v>59</v>
      </c>
      <c r="AJ63">
        <v>73</v>
      </c>
      <c r="AK63">
        <v>11.15</v>
      </c>
      <c r="AL63">
        <v>8.2915619758885034E-2</v>
      </c>
      <c r="AM63">
        <f>AK63-1</f>
        <v>10.15</v>
      </c>
    </row>
    <row r="64" spans="1:39">
      <c r="A64" t="s">
        <v>6</v>
      </c>
      <c r="B64" t="s">
        <v>24</v>
      </c>
      <c r="C64" s="21">
        <v>43859</v>
      </c>
      <c r="D64" s="28">
        <v>278.15335845947266</v>
      </c>
      <c r="E64" s="35">
        <v>13.2883460463198</v>
      </c>
      <c r="AC64">
        <v>73.737489275022114</v>
      </c>
      <c r="AD64">
        <v>0.88569363214705221</v>
      </c>
    </row>
    <row r="65" spans="1:39">
      <c r="A65" t="s">
        <v>6</v>
      </c>
      <c r="B65" t="s">
        <v>24</v>
      </c>
      <c r="C65" s="21">
        <v>43875</v>
      </c>
      <c r="D65" s="28">
        <v>548.10761737823486</v>
      </c>
      <c r="E65" s="35">
        <v>12.9243854607233</v>
      </c>
      <c r="AC65">
        <v>34.826158320863172</v>
      </c>
      <c r="AD65">
        <v>3.7460992507946012</v>
      </c>
    </row>
    <row r="66" spans="1:39">
      <c r="A66" t="s">
        <v>6</v>
      </c>
      <c r="B66" t="s">
        <v>24</v>
      </c>
      <c r="C66" s="10">
        <v>43878</v>
      </c>
      <c r="D66" s="27">
        <v>606.80761623382568</v>
      </c>
      <c r="E66" s="34">
        <v>12.849224748536701</v>
      </c>
      <c r="F66" s="9" t="s">
        <v>52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E66">
        <v>42</v>
      </c>
      <c r="AF66">
        <v>45</v>
      </c>
      <c r="AG66">
        <v>43</v>
      </c>
      <c r="AH66">
        <v>47</v>
      </c>
      <c r="AI66">
        <v>58</v>
      </c>
      <c r="AJ66">
        <v>69</v>
      </c>
      <c r="AK66">
        <v>6.1999999999999993</v>
      </c>
      <c r="AL66">
        <v>0.73484692283495401</v>
      </c>
      <c r="AM66">
        <f>AK66-1</f>
        <v>5.1999999999999993</v>
      </c>
    </row>
    <row r="67" spans="1:39">
      <c r="A67" t="s">
        <v>6</v>
      </c>
      <c r="B67" t="s">
        <v>24</v>
      </c>
      <c r="C67" s="10">
        <v>43889</v>
      </c>
      <c r="D67" s="27">
        <v>798.08479881286621</v>
      </c>
      <c r="E67" s="34">
        <v>12.5608032464926</v>
      </c>
      <c r="F67" s="9" t="s">
        <v>50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E67">
        <v>42</v>
      </c>
      <c r="AF67">
        <v>45</v>
      </c>
      <c r="AG67">
        <v>43</v>
      </c>
      <c r="AH67">
        <v>47</v>
      </c>
      <c r="AI67">
        <v>58</v>
      </c>
      <c r="AJ67">
        <v>69</v>
      </c>
      <c r="AK67">
        <v>9.0500000000000007</v>
      </c>
      <c r="AL67">
        <v>0.55396299515400349</v>
      </c>
      <c r="AM67">
        <f>AK67-1</f>
        <v>8.0500000000000007</v>
      </c>
    </row>
    <row r="68" spans="1:39">
      <c r="A68" t="s">
        <v>6</v>
      </c>
      <c r="B68" t="s">
        <v>24</v>
      </c>
      <c r="C68" s="21">
        <v>43889</v>
      </c>
      <c r="D68" s="28">
        <v>798.08479881286621</v>
      </c>
      <c r="E68" s="35">
        <v>12.5608032464926</v>
      </c>
      <c r="AC68">
        <v>56.006634824843665</v>
      </c>
      <c r="AD68">
        <v>7.2406411781241697</v>
      </c>
    </row>
    <row r="69" spans="1:39">
      <c r="A69" t="s">
        <v>6</v>
      </c>
      <c r="B69" t="s">
        <v>24</v>
      </c>
      <c r="C69" s="10">
        <v>43902</v>
      </c>
      <c r="D69" s="27">
        <v>1009.3216152191162</v>
      </c>
      <c r="E69" s="34">
        <v>12.2030551633529</v>
      </c>
      <c r="F69" s="9" t="s">
        <v>51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Z69">
        <v>78.077500000000001</v>
      </c>
      <c r="AB69">
        <v>14.798027740209179</v>
      </c>
      <c r="AE69">
        <v>42</v>
      </c>
      <c r="AF69">
        <v>45</v>
      </c>
      <c r="AG69">
        <v>43</v>
      </c>
      <c r="AH69">
        <v>47</v>
      </c>
      <c r="AI69">
        <v>58</v>
      </c>
      <c r="AJ69">
        <v>69</v>
      </c>
      <c r="AK69">
        <v>9.3000000000000007</v>
      </c>
      <c r="AL69">
        <v>0.70887234393788967</v>
      </c>
      <c r="AM69">
        <f>AK69-1</f>
        <v>8.3000000000000007</v>
      </c>
    </row>
    <row r="70" spans="1:39">
      <c r="A70" t="s">
        <v>6</v>
      </c>
      <c r="B70" t="s">
        <v>24</v>
      </c>
      <c r="C70" s="21">
        <v>43903</v>
      </c>
      <c r="D70" s="28">
        <v>1022.3716144561768</v>
      </c>
      <c r="E70" s="35">
        <v>12.175120205551</v>
      </c>
      <c r="AC70">
        <v>72.846534687190797</v>
      </c>
      <c r="AD70">
        <v>5.184676906749023</v>
      </c>
    </row>
    <row r="71" spans="1:39">
      <c r="A71" t="s">
        <v>6</v>
      </c>
      <c r="B71" t="s">
        <v>24</v>
      </c>
      <c r="C71" s="18">
        <v>43908</v>
      </c>
      <c r="D71" s="29">
        <v>1082.4716138839722</v>
      </c>
      <c r="E71" s="36">
        <v>12.035064296226199</v>
      </c>
      <c r="AC71">
        <v>50.397161636013237</v>
      </c>
      <c r="AD71">
        <v>7.8407817163666476</v>
      </c>
    </row>
    <row r="72" spans="1:39">
      <c r="A72" t="s">
        <v>6</v>
      </c>
      <c r="B72" t="s">
        <v>24</v>
      </c>
      <c r="C72" s="10">
        <v>43913</v>
      </c>
      <c r="D72" s="27">
        <v>1158.4216146469116</v>
      </c>
      <c r="E72" s="34">
        <v>11.8948473141288</v>
      </c>
      <c r="F72" t="s">
        <v>5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383.88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>
        <f>W72/10</f>
        <v>34.978200000000001</v>
      </c>
      <c r="Z72" s="9">
        <v>196.56</v>
      </c>
      <c r="AA72">
        <f>Z72-X72</f>
        <v>54.006250000000023</v>
      </c>
      <c r="AB72">
        <v>29.476622375480268</v>
      </c>
      <c r="AE72">
        <v>42</v>
      </c>
      <c r="AF72">
        <v>45</v>
      </c>
      <c r="AG72">
        <v>43</v>
      </c>
      <c r="AH72">
        <v>47</v>
      </c>
      <c r="AI72">
        <v>58</v>
      </c>
      <c r="AJ72">
        <v>69</v>
      </c>
      <c r="AK72">
        <v>11.05</v>
      </c>
      <c r="AL72">
        <v>0.44370598373247128</v>
      </c>
      <c r="AM72">
        <f>AK72-1</f>
        <v>10.050000000000001</v>
      </c>
    </row>
    <row r="73" spans="1:39">
      <c r="A73" t="s">
        <v>6</v>
      </c>
      <c r="B73" t="s">
        <v>24</v>
      </c>
      <c r="C73" s="18">
        <v>43916</v>
      </c>
      <c r="D73" s="29">
        <v>1200.121618270874</v>
      </c>
      <c r="E73" s="36">
        <v>11.810907942834101</v>
      </c>
      <c r="AC73">
        <v>56.461331259431773</v>
      </c>
      <c r="AD73">
        <v>6.7197832300470814</v>
      </c>
    </row>
    <row r="74" spans="1:39">
      <c r="A74" t="s">
        <v>6</v>
      </c>
      <c r="B74" t="s">
        <v>54</v>
      </c>
      <c r="C74" s="21">
        <v>43859</v>
      </c>
      <c r="D74" s="28">
        <v>278.15335845947266</v>
      </c>
      <c r="E74" s="35">
        <v>13.2883460463198</v>
      </c>
      <c r="AC74">
        <v>70.403679878776316</v>
      </c>
      <c r="AD74">
        <v>3.0064167947143599</v>
      </c>
    </row>
    <row r="75" spans="1:39">
      <c r="A75" t="s">
        <v>6</v>
      </c>
      <c r="B75" t="s">
        <v>54</v>
      </c>
      <c r="C75" s="21">
        <v>43875</v>
      </c>
      <c r="D75" s="28">
        <v>548.10761737823486</v>
      </c>
      <c r="E75" s="35">
        <v>12.9243854607233</v>
      </c>
      <c r="AC75">
        <v>39.038863662382049</v>
      </c>
      <c r="AD75">
        <v>5.7397344050545707</v>
      </c>
    </row>
    <row r="76" spans="1:39">
      <c r="A76" t="s">
        <v>6</v>
      </c>
      <c r="B76" t="s">
        <v>54</v>
      </c>
      <c r="C76" s="21">
        <v>43889</v>
      </c>
      <c r="D76" s="28">
        <v>798.08479881286621</v>
      </c>
      <c r="E76" s="35">
        <v>12.5608032464926</v>
      </c>
      <c r="AC76">
        <v>54.073516512314377</v>
      </c>
      <c r="AD76">
        <v>7.452611027121165</v>
      </c>
    </row>
    <row r="77" spans="1:39">
      <c r="A77" t="s">
        <v>6</v>
      </c>
      <c r="B77" t="s">
        <v>54</v>
      </c>
      <c r="C77" s="21">
        <v>43903</v>
      </c>
      <c r="D77" s="28">
        <v>1022.3716144561768</v>
      </c>
      <c r="E77" s="35">
        <v>12.175120205551</v>
      </c>
      <c r="AC77">
        <v>74.028183161520559</v>
      </c>
      <c r="AD77">
        <v>4.8461663877908547</v>
      </c>
    </row>
    <row r="78" spans="1:39">
      <c r="A78" t="s">
        <v>6</v>
      </c>
      <c r="B78" t="s">
        <v>54</v>
      </c>
      <c r="C78" s="18">
        <v>43908</v>
      </c>
      <c r="D78" s="29">
        <v>1082.4716138839722</v>
      </c>
      <c r="E78" s="36">
        <v>12.035064296226199</v>
      </c>
      <c r="AC78">
        <v>55.342457681576263</v>
      </c>
      <c r="AD78">
        <v>4.6436072571595615</v>
      </c>
    </row>
    <row r="79" spans="1:39">
      <c r="A79" t="s">
        <v>6</v>
      </c>
      <c r="B79" t="s">
        <v>54</v>
      </c>
      <c r="C79" s="18">
        <v>43916</v>
      </c>
      <c r="D79" s="29">
        <v>1200.121618270874</v>
      </c>
      <c r="E79" s="36">
        <v>11.810907942834101</v>
      </c>
      <c r="AC79">
        <v>55.636546795814873</v>
      </c>
      <c r="AD79">
        <v>5.8083684708497749</v>
      </c>
    </row>
    <row r="80" spans="1:39">
      <c r="A80" t="s">
        <v>6</v>
      </c>
      <c r="B80" t="s">
        <v>25</v>
      </c>
      <c r="C80" s="21">
        <v>43859</v>
      </c>
      <c r="D80" s="28">
        <v>278.15335845947266</v>
      </c>
      <c r="E80" s="35">
        <v>13.2883460463198</v>
      </c>
      <c r="AC80">
        <v>66.356444973752218</v>
      </c>
      <c r="AD80">
        <v>6.4887549172994783</v>
      </c>
    </row>
    <row r="81" spans="1:39">
      <c r="A81" t="s">
        <v>6</v>
      </c>
      <c r="B81" t="s">
        <v>25</v>
      </c>
      <c r="C81" s="21">
        <v>43875</v>
      </c>
      <c r="D81" s="28">
        <v>548.10761737823486</v>
      </c>
      <c r="E81" s="35">
        <v>12.9243854607233</v>
      </c>
      <c r="AC81">
        <v>56.197547412021464</v>
      </c>
      <c r="AD81">
        <v>6.2852775311886555</v>
      </c>
    </row>
    <row r="82" spans="1:39">
      <c r="A82" t="s">
        <v>6</v>
      </c>
      <c r="B82" s="9" t="s">
        <v>25</v>
      </c>
      <c r="C82" s="10">
        <v>43886</v>
      </c>
      <c r="D82" s="27">
        <v>744.77620124816895</v>
      </c>
      <c r="E82" s="34">
        <v>12.641160346819699</v>
      </c>
      <c r="F82" s="9" t="s">
        <v>52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>
        <v>6.85</v>
      </c>
      <c r="AL82">
        <v>0.37666297933298493</v>
      </c>
      <c r="AM82">
        <f>AK82-1</f>
        <v>5.85</v>
      </c>
    </row>
    <row r="83" spans="1:39">
      <c r="A83" t="s">
        <v>6</v>
      </c>
      <c r="B83" t="s">
        <v>25</v>
      </c>
      <c r="C83" s="21">
        <v>43889</v>
      </c>
      <c r="D83" s="28">
        <v>798.08479881286621</v>
      </c>
      <c r="E83" s="35">
        <v>12.5608032464926</v>
      </c>
      <c r="AC83">
        <v>70.117759851619823</v>
      </c>
      <c r="AD83">
        <v>3.1010758048730089</v>
      </c>
    </row>
    <row r="84" spans="1:39">
      <c r="A84" t="s">
        <v>6</v>
      </c>
      <c r="B84" s="9" t="s">
        <v>25</v>
      </c>
      <c r="C84" s="10">
        <v>43890</v>
      </c>
      <c r="D84" s="27">
        <v>815.83479881286621</v>
      </c>
      <c r="E84" s="34">
        <v>12.533786706005699</v>
      </c>
      <c r="F84" s="9" t="s">
        <v>50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>
        <v>42.25</v>
      </c>
      <c r="AF84" s="9">
        <v>46</v>
      </c>
      <c r="AG84" s="9">
        <v>45</v>
      </c>
      <c r="AH84" s="9">
        <v>49</v>
      </c>
      <c r="AI84" s="9">
        <v>59.25</v>
      </c>
      <c r="AJ84" s="9">
        <v>73</v>
      </c>
      <c r="AK84">
        <v>7.3</v>
      </c>
      <c r="AL84">
        <v>0.60207972893961537</v>
      </c>
      <c r="AM84">
        <f>AK84-1</f>
        <v>6.3</v>
      </c>
    </row>
    <row r="85" spans="1:39">
      <c r="A85" t="s">
        <v>6</v>
      </c>
      <c r="B85" t="s">
        <v>25</v>
      </c>
      <c r="C85" s="21">
        <v>43903</v>
      </c>
      <c r="D85" s="28">
        <v>1022.3716144561768</v>
      </c>
      <c r="E85" s="35">
        <v>12.175120205551</v>
      </c>
      <c r="AC85">
        <v>89.904525791295569</v>
      </c>
      <c r="AD85">
        <v>1.5598329392157901</v>
      </c>
    </row>
    <row r="86" spans="1:39">
      <c r="A86" t="s">
        <v>6</v>
      </c>
      <c r="B86" s="9" t="s">
        <v>25</v>
      </c>
      <c r="C86" s="10">
        <v>43906</v>
      </c>
      <c r="D86" s="27">
        <v>1059.271614074707</v>
      </c>
      <c r="E86" s="34">
        <v>12.0911420882111</v>
      </c>
      <c r="F86" s="9" t="s">
        <v>51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/>
      <c r="Z86" s="9">
        <v>142.5325</v>
      </c>
      <c r="AA86" s="9"/>
      <c r="AB86">
        <v>45.015052575036911</v>
      </c>
      <c r="AC86" s="9"/>
      <c r="AD86" s="9"/>
      <c r="AE86" s="9"/>
      <c r="AF86" s="9"/>
      <c r="AG86" s="9"/>
      <c r="AH86" s="9"/>
      <c r="AI86" s="9"/>
      <c r="AJ86" s="9"/>
      <c r="AK86">
        <v>9.85</v>
      </c>
      <c r="AL86">
        <v>0.49180788932265013</v>
      </c>
      <c r="AM86">
        <f>AK86-1</f>
        <v>8.85</v>
      </c>
    </row>
    <row r="87" spans="1:39">
      <c r="A87" t="s">
        <v>6</v>
      </c>
      <c r="B87" t="s">
        <v>25</v>
      </c>
      <c r="C87" s="18">
        <v>43908</v>
      </c>
      <c r="D87" s="29">
        <v>1082.4716138839722</v>
      </c>
      <c r="E87" s="36">
        <v>12.035064296226199</v>
      </c>
      <c r="AC87">
        <v>70.833377498389567</v>
      </c>
      <c r="AD87">
        <v>4.4663725803537604</v>
      </c>
    </row>
    <row r="88" spans="1:39">
      <c r="A88" t="s">
        <v>6</v>
      </c>
      <c r="B88" t="s">
        <v>25</v>
      </c>
      <c r="C88" s="18">
        <v>43916</v>
      </c>
      <c r="D88" s="29">
        <v>1200.121618270874</v>
      </c>
      <c r="E88" s="36">
        <v>11.810907942834101</v>
      </c>
      <c r="AC88">
        <v>68.476179958364753</v>
      </c>
      <c r="AD88">
        <v>2.1212592634152689</v>
      </c>
    </row>
    <row r="89" spans="1:39">
      <c r="A89" t="s">
        <v>6</v>
      </c>
      <c r="B89" s="9" t="s">
        <v>25</v>
      </c>
      <c r="C89" s="10">
        <v>43917</v>
      </c>
      <c r="D89" s="27">
        <v>1214.1216173171997</v>
      </c>
      <c r="E89" s="34">
        <v>11.7829911349372</v>
      </c>
      <c r="F89" t="s">
        <v>5</v>
      </c>
      <c r="I89">
        <v>4.6293830910901279E-2</v>
      </c>
      <c r="J89">
        <v>118.6425</v>
      </c>
      <c r="K89">
        <v>14.720511412651387</v>
      </c>
      <c r="N89">
        <v>429.61250000000001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>
        <f>W89/10</f>
        <v>9.1881000000000004</v>
      </c>
      <c r="Z89" s="9">
        <v>207.55</v>
      </c>
      <c r="AA89">
        <f>Z89-X89</f>
        <v>62.631250000000023</v>
      </c>
      <c r="AB89">
        <v>63.502422525968804</v>
      </c>
      <c r="AC89" s="9"/>
      <c r="AD89" s="9"/>
      <c r="AE89" s="9">
        <v>42.25</v>
      </c>
      <c r="AF89" s="9">
        <v>46</v>
      </c>
      <c r="AG89" s="9">
        <v>45</v>
      </c>
      <c r="AH89" s="9">
        <v>49</v>
      </c>
      <c r="AI89" s="9">
        <v>59.25</v>
      </c>
      <c r="AJ89" s="9">
        <v>73</v>
      </c>
      <c r="AK89">
        <v>10.6</v>
      </c>
      <c r="AL89">
        <v>0.62849025449882356</v>
      </c>
      <c r="AM89">
        <f>AK89-1</f>
        <v>9.6</v>
      </c>
    </row>
    <row r="90" spans="1:39">
      <c r="A90" t="s">
        <v>6</v>
      </c>
      <c r="B90" t="s">
        <v>8</v>
      </c>
      <c r="C90" s="7">
        <v>43829</v>
      </c>
      <c r="D90" s="24">
        <v>529.11180877685547</v>
      </c>
      <c r="E90" s="31">
        <v>13.7092620831716</v>
      </c>
      <c r="F90" t="s">
        <v>52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45.574999999999996</v>
      </c>
      <c r="O90">
        <v>9.3602332592017259</v>
      </c>
      <c r="P90">
        <v>0.51699627580494711</v>
      </c>
      <c r="Q90">
        <v>0.13133561325488669</v>
      </c>
      <c r="AE90">
        <v>40</v>
      </c>
      <c r="AF90">
        <v>46</v>
      </c>
      <c r="AG90">
        <v>41.75</v>
      </c>
      <c r="AH90">
        <v>47.5</v>
      </c>
      <c r="AI90">
        <v>57</v>
      </c>
      <c r="AJ90">
        <v>77</v>
      </c>
    </row>
    <row r="91" spans="1:39">
      <c r="A91" t="s">
        <v>6</v>
      </c>
      <c r="B91" t="s">
        <v>8</v>
      </c>
      <c r="C91" s="16">
        <v>43832</v>
      </c>
      <c r="D91" s="26">
        <v>583.82956695556641</v>
      </c>
      <c r="E91" s="33">
        <v>13.685875115243901</v>
      </c>
      <c r="AC91">
        <v>59.510918474220944</v>
      </c>
      <c r="AD91">
        <v>8.3177240795154255</v>
      </c>
    </row>
    <row r="92" spans="1:39">
      <c r="A92" t="s">
        <v>6</v>
      </c>
      <c r="B92" t="s">
        <v>8</v>
      </c>
      <c r="C92" s="16">
        <v>43838</v>
      </c>
      <c r="D92" s="26">
        <v>688.11778736114502</v>
      </c>
      <c r="E92" s="33">
        <v>13.6275476884779</v>
      </c>
      <c r="AC92">
        <v>55.578332154639725</v>
      </c>
      <c r="AD92">
        <v>2.2174056536026931</v>
      </c>
    </row>
    <row r="93" spans="1:39">
      <c r="A93" t="s">
        <v>6</v>
      </c>
      <c r="B93" t="s">
        <v>8</v>
      </c>
      <c r="C93" s="7">
        <v>43843</v>
      </c>
      <c r="D93" s="24">
        <v>777.49623203277588</v>
      </c>
      <c r="E93" s="31">
        <v>13.5647195885462</v>
      </c>
      <c r="F93" t="s">
        <v>50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Z93">
        <v>1.4375</v>
      </c>
      <c r="AB93">
        <v>1.1907805563298948</v>
      </c>
      <c r="AE93">
        <v>40</v>
      </c>
      <c r="AF93">
        <v>46</v>
      </c>
      <c r="AG93">
        <v>41.75</v>
      </c>
      <c r="AH93">
        <v>47.5</v>
      </c>
      <c r="AI93">
        <v>57</v>
      </c>
      <c r="AJ93">
        <v>77</v>
      </c>
    </row>
    <row r="94" spans="1:39">
      <c r="A94" t="s">
        <v>6</v>
      </c>
      <c r="B94" t="s">
        <v>8</v>
      </c>
      <c r="C94" s="16">
        <v>43851</v>
      </c>
      <c r="D94" s="26">
        <v>918.76085567474365</v>
      </c>
      <c r="E94" s="33">
        <v>13.4397219064696</v>
      </c>
      <c r="AC94">
        <v>76.544295936317098</v>
      </c>
    </row>
    <row r="95" spans="1:39">
      <c r="A95" t="s">
        <v>6</v>
      </c>
      <c r="B95" t="s">
        <v>8</v>
      </c>
      <c r="C95" s="16">
        <v>43859</v>
      </c>
      <c r="D95" s="26">
        <v>1072.1995916366577</v>
      </c>
      <c r="E95" s="33">
        <v>13.2883460463198</v>
      </c>
      <c r="AC95">
        <v>78.395165078782483</v>
      </c>
    </row>
    <row r="96" spans="1:39">
      <c r="A96" t="s">
        <v>6</v>
      </c>
      <c r="B96" t="s">
        <v>8</v>
      </c>
      <c r="C96" s="7">
        <v>43860</v>
      </c>
      <c r="D96" s="24">
        <v>1092.4127111434937</v>
      </c>
      <c r="E96" s="31">
        <v>13.267793033733801</v>
      </c>
      <c r="F96" t="s">
        <v>51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Z96">
        <v>150.38999999999999</v>
      </c>
      <c r="AB96">
        <v>55.586272885788432</v>
      </c>
      <c r="AE96">
        <v>40</v>
      </c>
      <c r="AF96">
        <v>46</v>
      </c>
      <c r="AG96">
        <v>41.75</v>
      </c>
      <c r="AH96">
        <v>47.5</v>
      </c>
      <c r="AI96">
        <v>57</v>
      </c>
      <c r="AJ96">
        <v>77</v>
      </c>
      <c r="AK96">
        <v>11.5</v>
      </c>
      <c r="AL96">
        <v>1.1757976016304847</v>
      </c>
      <c r="AM96">
        <f>AK96-1</f>
        <v>10.5</v>
      </c>
    </row>
    <row r="97" spans="1:39">
      <c r="A97" t="s">
        <v>6</v>
      </c>
      <c r="B97" t="s">
        <v>8</v>
      </c>
      <c r="C97" s="7">
        <v>43874</v>
      </c>
      <c r="D97" s="24">
        <v>1324.753849029541</v>
      </c>
      <c r="E97" s="31">
        <v>12.949033555628599</v>
      </c>
      <c r="F97" t="s">
        <v>5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459.22249999999997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>
        <f>W97/10</f>
        <v>42.239199999999997</v>
      </c>
      <c r="Z97" s="9">
        <v>206.42</v>
      </c>
      <c r="AA97">
        <f>Z97-X97</f>
        <v>81.058749999999975</v>
      </c>
      <c r="AB97">
        <v>25.816636754878267</v>
      </c>
      <c r="AE97">
        <v>40</v>
      </c>
      <c r="AF97">
        <v>46</v>
      </c>
      <c r="AG97">
        <v>41.75</v>
      </c>
      <c r="AH97">
        <v>47.5</v>
      </c>
      <c r="AI97">
        <v>57</v>
      </c>
      <c r="AJ97">
        <v>77</v>
      </c>
    </row>
    <row r="98" spans="1:39">
      <c r="A98" t="s">
        <v>6</v>
      </c>
      <c r="B98" t="s">
        <v>8</v>
      </c>
      <c r="C98" s="16">
        <v>43875</v>
      </c>
      <c r="D98" s="26">
        <v>1342.1538505554199</v>
      </c>
      <c r="E98" s="33">
        <v>12.9243854607233</v>
      </c>
      <c r="AC98">
        <v>78.90521095393791</v>
      </c>
    </row>
    <row r="99" spans="1:39">
      <c r="A99" t="s">
        <v>6</v>
      </c>
      <c r="B99" t="s">
        <v>9</v>
      </c>
      <c r="C99" s="16">
        <v>43809</v>
      </c>
      <c r="D99" s="26">
        <v>192.36921310424805</v>
      </c>
      <c r="E99" s="33">
        <v>13.718722175335101</v>
      </c>
      <c r="AC99">
        <v>30.224872120066991</v>
      </c>
      <c r="AD99">
        <v>1.2918720988872958</v>
      </c>
    </row>
    <row r="100" spans="1:39">
      <c r="A100" t="s">
        <v>6</v>
      </c>
      <c r="B100" t="s">
        <v>9</v>
      </c>
      <c r="C100" s="16">
        <v>43816</v>
      </c>
      <c r="D100" s="26">
        <v>308.63192367553711</v>
      </c>
      <c r="E100" s="33">
        <v>13.742042748467799</v>
      </c>
      <c r="AC100">
        <v>1.9942853810717764</v>
      </c>
    </row>
    <row r="101" spans="1:39">
      <c r="A101" t="s">
        <v>6</v>
      </c>
      <c r="B101" t="s">
        <v>9</v>
      </c>
      <c r="C101" s="16">
        <v>43832</v>
      </c>
      <c r="D101" s="26">
        <v>583.82956695556641</v>
      </c>
      <c r="E101" s="33">
        <v>13.685875115243901</v>
      </c>
      <c r="AC101">
        <v>42.376163853774848</v>
      </c>
      <c r="AD101">
        <v>8.943632970503522</v>
      </c>
    </row>
    <row r="102" spans="1:39">
      <c r="A102" t="s">
        <v>6</v>
      </c>
      <c r="B102" t="s">
        <v>9</v>
      </c>
      <c r="C102" s="7">
        <v>43838</v>
      </c>
      <c r="D102" s="24">
        <v>688.11778736114502</v>
      </c>
      <c r="E102" s="31">
        <v>13.6275476884779</v>
      </c>
      <c r="F102" t="s">
        <v>52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144.10750000000002</v>
      </c>
      <c r="O102">
        <v>18.699014401388443</v>
      </c>
      <c r="P102">
        <v>1.3734926502420859</v>
      </c>
      <c r="Q102">
        <v>0.25161202481754191</v>
      </c>
      <c r="AE102">
        <v>43.75</v>
      </c>
      <c r="AF102">
        <v>53</v>
      </c>
      <c r="AG102">
        <v>46.25</v>
      </c>
      <c r="AH102">
        <v>54</v>
      </c>
      <c r="AI102">
        <v>63</v>
      </c>
      <c r="AJ102">
        <v>83</v>
      </c>
      <c r="AK102">
        <v>5.95</v>
      </c>
      <c r="AL102">
        <v>8.2915619758885076E-2</v>
      </c>
      <c r="AM102">
        <f>AK102-1</f>
        <v>4.95</v>
      </c>
    </row>
    <row r="103" spans="1:39">
      <c r="A103" t="s">
        <v>6</v>
      </c>
      <c r="B103" t="s">
        <v>9</v>
      </c>
      <c r="C103" s="16">
        <v>43838</v>
      </c>
      <c r="D103" s="26">
        <v>688.11778736114502</v>
      </c>
      <c r="E103" s="33">
        <v>13.6275476884779</v>
      </c>
      <c r="AC103">
        <v>54.848082499198227</v>
      </c>
      <c r="AD103">
        <v>1.3264114341405446</v>
      </c>
    </row>
    <row r="104" spans="1:39">
      <c r="A104" t="s">
        <v>6</v>
      </c>
      <c r="B104" t="s">
        <v>9</v>
      </c>
      <c r="C104" s="16">
        <v>43839</v>
      </c>
      <c r="D104" s="26">
        <v>705.17853832244873</v>
      </c>
      <c r="E104" s="33">
        <v>13.615984940152</v>
      </c>
      <c r="AC104">
        <v>52.64872213484513</v>
      </c>
    </row>
    <row r="105" spans="1:39">
      <c r="A105" t="s">
        <v>6</v>
      </c>
      <c r="B105" t="s">
        <v>9</v>
      </c>
      <c r="C105" s="7">
        <v>43850</v>
      </c>
      <c r="D105" s="24">
        <v>902.09838008880615</v>
      </c>
      <c r="E105" s="31">
        <v>13.456880064924199</v>
      </c>
      <c r="F105" t="s">
        <v>50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Z105">
        <v>2.1749999999999998</v>
      </c>
      <c r="AB105">
        <v>1.4453949863849214</v>
      </c>
      <c r="AE105">
        <v>43.75</v>
      </c>
      <c r="AF105">
        <v>53</v>
      </c>
      <c r="AG105">
        <v>46.25</v>
      </c>
      <c r="AH105">
        <v>54</v>
      </c>
      <c r="AI105">
        <v>63</v>
      </c>
      <c r="AJ105">
        <v>83</v>
      </c>
      <c r="AK105">
        <v>7.8999999999999995</v>
      </c>
      <c r="AL105">
        <v>0.43301270189222135</v>
      </c>
      <c r="AM105">
        <f>AK105-1</f>
        <v>6.8999999999999995</v>
      </c>
    </row>
    <row r="106" spans="1:39">
      <c r="A106" t="s">
        <v>6</v>
      </c>
      <c r="B106" t="s">
        <v>9</v>
      </c>
      <c r="C106" s="16">
        <v>43851</v>
      </c>
      <c r="D106" s="26">
        <v>918.76085567474365</v>
      </c>
      <c r="E106" s="33">
        <v>13.4397219064696</v>
      </c>
      <c r="AC106">
        <v>70.941218291500888</v>
      </c>
    </row>
    <row r="107" spans="1:39">
      <c r="A107" t="s">
        <v>6</v>
      </c>
      <c r="B107" t="s">
        <v>9</v>
      </c>
      <c r="C107" s="16">
        <v>43859</v>
      </c>
      <c r="D107" s="26">
        <v>1072.1995916366577</v>
      </c>
      <c r="E107" s="33">
        <v>13.2883460463198</v>
      </c>
      <c r="AC107">
        <v>72.649098815351806</v>
      </c>
    </row>
    <row r="108" spans="1:39">
      <c r="A108" t="s">
        <v>6</v>
      </c>
      <c r="B108" t="s">
        <v>9</v>
      </c>
      <c r="C108" s="7">
        <v>43860</v>
      </c>
      <c r="D108" s="24">
        <v>1092.4127111434937</v>
      </c>
      <c r="E108" s="31">
        <v>13.267793033733801</v>
      </c>
      <c r="F108" t="s">
        <v>51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Z108">
        <v>63.4375</v>
      </c>
      <c r="AB108">
        <v>16.046553887569317</v>
      </c>
      <c r="AE108">
        <v>43.75</v>
      </c>
      <c r="AF108">
        <v>53</v>
      </c>
      <c r="AG108">
        <v>46.25</v>
      </c>
      <c r="AH108">
        <v>54</v>
      </c>
      <c r="AI108">
        <v>63</v>
      </c>
      <c r="AJ108">
        <v>83</v>
      </c>
      <c r="AK108">
        <v>11.875</v>
      </c>
      <c r="AL108">
        <v>0.23284920012746457</v>
      </c>
      <c r="AM108">
        <f>AK108-1</f>
        <v>10.875</v>
      </c>
    </row>
    <row r="109" spans="1:39">
      <c r="A109" t="s">
        <v>6</v>
      </c>
      <c r="B109" t="s">
        <v>9</v>
      </c>
      <c r="C109" s="16">
        <v>43875</v>
      </c>
      <c r="D109" s="26">
        <v>1342.1538505554199</v>
      </c>
      <c r="E109" s="33">
        <v>12.9243854607233</v>
      </c>
      <c r="AC109">
        <v>79.129899772174113</v>
      </c>
      <c r="AD109">
        <v>0.76863750101380335</v>
      </c>
    </row>
    <row r="110" spans="1:39">
      <c r="A110" t="s">
        <v>6</v>
      </c>
      <c r="B110" t="s">
        <v>9</v>
      </c>
      <c r="C110" s="7">
        <v>43880</v>
      </c>
      <c r="D110" s="24">
        <v>1439.72243309021</v>
      </c>
      <c r="E110" s="31">
        <v>12.798178559888299</v>
      </c>
      <c r="F110" t="s">
        <v>5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398.56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>
        <f>W110/10</f>
        <v>21.438720470603375</v>
      </c>
      <c r="Z110" s="9">
        <v>104.895</v>
      </c>
      <c r="AB110">
        <v>41.571994980595619</v>
      </c>
      <c r="AE110">
        <v>43.75</v>
      </c>
      <c r="AF110">
        <v>53</v>
      </c>
      <c r="AG110">
        <v>46.25</v>
      </c>
      <c r="AH110">
        <v>54</v>
      </c>
      <c r="AI110">
        <v>63</v>
      </c>
      <c r="AJ110">
        <v>83</v>
      </c>
      <c r="AK110">
        <v>14.85</v>
      </c>
      <c r="AL110">
        <v>0.49180788932264974</v>
      </c>
      <c r="AM110">
        <f>AK110-1</f>
        <v>13.85</v>
      </c>
    </row>
    <row r="111" spans="1:39">
      <c r="A111" t="s">
        <v>6</v>
      </c>
      <c r="B111" t="s">
        <v>10</v>
      </c>
      <c r="C111" s="16">
        <v>43832</v>
      </c>
      <c r="D111" s="26">
        <v>583.82956695556641</v>
      </c>
      <c r="E111" s="33">
        <v>13.685875115243901</v>
      </c>
      <c r="AC111">
        <v>44.523376001177503</v>
      </c>
      <c r="AD111">
        <v>6.4700562743368648</v>
      </c>
    </row>
    <row r="112" spans="1:39">
      <c r="A112" t="s">
        <v>6</v>
      </c>
      <c r="B112" t="s">
        <v>10</v>
      </c>
      <c r="C112" s="7">
        <v>43838</v>
      </c>
      <c r="D112" s="24">
        <v>688.11778736114502</v>
      </c>
      <c r="E112" s="31">
        <v>13.6275476884779</v>
      </c>
      <c r="F112" t="s">
        <v>52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94.9</v>
      </c>
      <c r="O112">
        <v>8.9326162647532428</v>
      </c>
      <c r="P112">
        <v>0.96274021629330897</v>
      </c>
      <c r="Q112">
        <v>6.1404477221319052E-2</v>
      </c>
      <c r="AE112">
        <v>43.75</v>
      </c>
      <c r="AF112">
        <v>53</v>
      </c>
      <c r="AG112">
        <v>47.25</v>
      </c>
      <c r="AH112">
        <v>54</v>
      </c>
      <c r="AI112">
        <v>62.5</v>
      </c>
      <c r="AJ112">
        <v>83</v>
      </c>
      <c r="AK112">
        <v>5.2750000000000004</v>
      </c>
      <c r="AL112">
        <v>0.47087020504593402</v>
      </c>
      <c r="AM112">
        <f>AK112-1</f>
        <v>4.2750000000000004</v>
      </c>
    </row>
    <row r="113" spans="1:39">
      <c r="A113" t="s">
        <v>6</v>
      </c>
      <c r="B113" t="s">
        <v>10</v>
      </c>
      <c r="C113" s="16">
        <v>43838</v>
      </c>
      <c r="D113" s="26">
        <v>688.11778736114502</v>
      </c>
      <c r="E113" s="33">
        <v>13.6275476884779</v>
      </c>
      <c r="AC113">
        <v>54.164155506872667</v>
      </c>
      <c r="AD113">
        <v>3.9789903949757224</v>
      </c>
    </row>
    <row r="114" spans="1:39">
      <c r="A114" t="s">
        <v>6</v>
      </c>
      <c r="B114" t="s">
        <v>10</v>
      </c>
      <c r="C114" s="7">
        <v>43850</v>
      </c>
      <c r="D114" s="24">
        <v>902.09838008880615</v>
      </c>
      <c r="E114" s="31">
        <v>13.456880064924199</v>
      </c>
      <c r="F114" t="s">
        <v>50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Z114">
        <v>4.0250000000000004</v>
      </c>
      <c r="AB114">
        <v>1.7727097901235871</v>
      </c>
      <c r="AE114">
        <v>43.75</v>
      </c>
      <c r="AF114">
        <v>53</v>
      </c>
      <c r="AG114">
        <v>47.25</v>
      </c>
      <c r="AH114">
        <v>54</v>
      </c>
      <c r="AI114">
        <v>62.5</v>
      </c>
      <c r="AJ114">
        <v>83</v>
      </c>
      <c r="AK114">
        <v>8</v>
      </c>
      <c r="AL114">
        <v>0.68920243760451216</v>
      </c>
      <c r="AM114">
        <f>AK114-1</f>
        <v>7</v>
      </c>
    </row>
    <row r="115" spans="1:39">
      <c r="A115" t="s">
        <v>6</v>
      </c>
      <c r="B115" t="s">
        <v>10</v>
      </c>
      <c r="C115" s="16">
        <v>43851</v>
      </c>
      <c r="D115" s="26">
        <v>918.76085567474365</v>
      </c>
      <c r="E115" s="33">
        <v>13.4397219064696</v>
      </c>
      <c r="AC115">
        <v>68.774326090449534</v>
      </c>
    </row>
    <row r="116" spans="1:39">
      <c r="A116" t="s">
        <v>6</v>
      </c>
      <c r="B116" t="s">
        <v>10</v>
      </c>
      <c r="C116" s="16">
        <v>43859</v>
      </c>
      <c r="D116" s="26">
        <v>1072.1995916366577</v>
      </c>
      <c r="E116" s="33">
        <v>13.2883460463198</v>
      </c>
      <c r="AC116">
        <v>78.929015965050638</v>
      </c>
    </row>
    <row r="117" spans="1:39">
      <c r="A117" t="s">
        <v>6</v>
      </c>
      <c r="B117" t="s">
        <v>10</v>
      </c>
      <c r="C117" s="7">
        <v>43860</v>
      </c>
      <c r="D117" s="24">
        <v>1092.4127111434937</v>
      </c>
      <c r="E117" s="31">
        <v>13.267793033733801</v>
      </c>
      <c r="F117" t="s">
        <v>51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Z117">
        <v>63.442500000000003</v>
      </c>
      <c r="AB117">
        <v>22.600329459250528</v>
      </c>
      <c r="AE117">
        <v>43.75</v>
      </c>
      <c r="AF117">
        <v>53</v>
      </c>
      <c r="AG117">
        <v>47.25</v>
      </c>
      <c r="AH117">
        <v>54</v>
      </c>
      <c r="AI117">
        <v>62.5</v>
      </c>
      <c r="AJ117">
        <v>83</v>
      </c>
      <c r="AK117">
        <v>11.433333333333332</v>
      </c>
      <c r="AL117">
        <v>0.22484562605386729</v>
      </c>
      <c r="AM117">
        <f>AK117-1</f>
        <v>10.433333333333332</v>
      </c>
    </row>
    <row r="118" spans="1:39">
      <c r="A118" t="s">
        <v>6</v>
      </c>
      <c r="B118" t="s">
        <v>10</v>
      </c>
      <c r="C118" s="16">
        <v>43875</v>
      </c>
      <c r="D118" s="26">
        <v>1342.1538505554199</v>
      </c>
      <c r="E118" s="33">
        <v>12.9243854607233</v>
      </c>
      <c r="AC118">
        <v>81.891815639662582</v>
      </c>
      <c r="AD118">
        <v>5.3316111861686615</v>
      </c>
    </row>
    <row r="119" spans="1:39">
      <c r="A119" t="s">
        <v>6</v>
      </c>
      <c r="B119" t="s">
        <v>10</v>
      </c>
      <c r="C119" s="7">
        <v>43880</v>
      </c>
      <c r="D119" s="24">
        <v>1439.72243309021</v>
      </c>
      <c r="E119" s="31">
        <v>12.798178559888299</v>
      </c>
      <c r="F119" t="s">
        <v>5</v>
      </c>
      <c r="I119">
        <v>9.4132743693996601E-2</v>
      </c>
      <c r="J119">
        <v>216.19499999999999</v>
      </c>
      <c r="K119">
        <v>19.93952711742854</v>
      </c>
      <c r="N119">
        <v>630.0575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>
        <f>W119/10</f>
        <v>50.282969999999999</v>
      </c>
      <c r="Z119" s="9">
        <v>231.61</v>
      </c>
      <c r="AA119">
        <f>Z119-X119</f>
        <v>103.83687500000001</v>
      </c>
      <c r="AB119">
        <v>60.977000035532321</v>
      </c>
      <c r="AE119">
        <v>43.75</v>
      </c>
      <c r="AF119">
        <v>53</v>
      </c>
      <c r="AG119">
        <v>47.25</v>
      </c>
      <c r="AH119">
        <v>54</v>
      </c>
      <c r="AI119">
        <v>62.5</v>
      </c>
      <c r="AJ119">
        <v>83</v>
      </c>
      <c r="AK119">
        <v>13.15</v>
      </c>
      <c r="AL119">
        <v>1.3141061600951396</v>
      </c>
      <c r="AM119">
        <f>AK119-1</f>
        <v>12.15</v>
      </c>
    </row>
    <row r="120" spans="1:39">
      <c r="A120" t="s">
        <v>6</v>
      </c>
      <c r="B120" t="s">
        <v>26</v>
      </c>
      <c r="C120" s="7">
        <v>43829</v>
      </c>
      <c r="D120" s="24">
        <v>529.11180877685547</v>
      </c>
      <c r="E120" s="31">
        <v>13.7092620831716</v>
      </c>
      <c r="F120" t="s">
        <v>52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E120">
        <v>39</v>
      </c>
      <c r="AF120">
        <v>46</v>
      </c>
      <c r="AG120">
        <v>41.25</v>
      </c>
      <c r="AH120">
        <v>48.25</v>
      </c>
      <c r="AI120">
        <v>55.75</v>
      </c>
      <c r="AJ120">
        <v>77</v>
      </c>
      <c r="AK120">
        <v>5.75</v>
      </c>
      <c r="AL120">
        <v>0.27726341266023546</v>
      </c>
      <c r="AM120">
        <f>AK120-1</f>
        <v>4.75</v>
      </c>
    </row>
    <row r="121" spans="1:39">
      <c r="A121" t="s">
        <v>6</v>
      </c>
      <c r="B121" t="s">
        <v>26</v>
      </c>
      <c r="C121" s="21">
        <v>43832</v>
      </c>
      <c r="D121" s="28">
        <v>583.82956695556641</v>
      </c>
      <c r="E121" s="35">
        <v>13.685875115243901</v>
      </c>
      <c r="AC121">
        <v>45.522647624707893</v>
      </c>
      <c r="AD121">
        <v>3.6117033768259006</v>
      </c>
    </row>
    <row r="122" spans="1:39">
      <c r="A122" t="s">
        <v>6</v>
      </c>
      <c r="B122" t="s">
        <v>26</v>
      </c>
      <c r="C122" s="21">
        <v>43838</v>
      </c>
      <c r="D122" s="28">
        <v>688.11778736114502</v>
      </c>
      <c r="E122" s="35">
        <v>13.6275476884779</v>
      </c>
      <c r="AC122">
        <v>42.034512805059521</v>
      </c>
      <c r="AD122">
        <v>2.025194891309293</v>
      </c>
    </row>
    <row r="123" spans="1:39">
      <c r="A123" t="s">
        <v>6</v>
      </c>
      <c r="B123" t="s">
        <v>26</v>
      </c>
      <c r="C123" s="7">
        <v>43843</v>
      </c>
      <c r="D123" s="24">
        <v>777.49623203277588</v>
      </c>
      <c r="E123" s="31">
        <v>13.5647195885462</v>
      </c>
      <c r="F123" t="s">
        <v>50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Z123">
        <v>1.7925</v>
      </c>
      <c r="AB123">
        <v>0.80276086102898703</v>
      </c>
      <c r="AE123">
        <v>39</v>
      </c>
      <c r="AF123">
        <v>46</v>
      </c>
      <c r="AG123">
        <v>41.25</v>
      </c>
      <c r="AH123">
        <v>48.25</v>
      </c>
      <c r="AI123">
        <v>55.75</v>
      </c>
      <c r="AJ123">
        <v>77</v>
      </c>
    </row>
    <row r="124" spans="1:39">
      <c r="A124" t="s">
        <v>6</v>
      </c>
      <c r="B124" t="s">
        <v>26</v>
      </c>
      <c r="C124" s="21">
        <v>43851</v>
      </c>
      <c r="D124" s="28">
        <v>918.76085567474365</v>
      </c>
      <c r="E124" s="35">
        <v>13.4397219064696</v>
      </c>
      <c r="AC124">
        <v>66.17014575455795</v>
      </c>
      <c r="AD124">
        <v>5.485209168157211</v>
      </c>
    </row>
    <row r="125" spans="1:39">
      <c r="A125" t="s">
        <v>6</v>
      </c>
      <c r="B125" t="s">
        <v>26</v>
      </c>
      <c r="C125" s="7">
        <v>43860</v>
      </c>
      <c r="D125" s="24">
        <v>1092.4127111434937</v>
      </c>
      <c r="E125" s="31">
        <v>13.267793033733801</v>
      </c>
      <c r="F125" t="s">
        <v>51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Z125">
        <v>135.5675</v>
      </c>
      <c r="AB125">
        <v>25.340217540502774</v>
      </c>
      <c r="AE125">
        <v>39</v>
      </c>
      <c r="AF125">
        <v>46</v>
      </c>
      <c r="AG125">
        <v>41.25</v>
      </c>
      <c r="AH125">
        <v>48.25</v>
      </c>
      <c r="AI125">
        <v>55.75</v>
      </c>
      <c r="AJ125">
        <v>77</v>
      </c>
      <c r="AK125">
        <v>12.3</v>
      </c>
      <c r="AL125">
        <v>1.1884864324004689</v>
      </c>
      <c r="AM125">
        <f>AK125-1</f>
        <v>11.3</v>
      </c>
    </row>
    <row r="126" spans="1:39">
      <c r="A126" t="s">
        <v>6</v>
      </c>
      <c r="B126" t="s">
        <v>26</v>
      </c>
      <c r="C126" s="21">
        <v>43864</v>
      </c>
      <c r="D126" s="28">
        <v>1164.5038461685181</v>
      </c>
      <c r="E126" s="35">
        <v>13.1823400636142</v>
      </c>
      <c r="AC126">
        <v>57.353466227568518</v>
      </c>
      <c r="AD126">
        <v>2.9032155393600219</v>
      </c>
    </row>
    <row r="127" spans="1:39">
      <c r="A127" t="s">
        <v>6</v>
      </c>
      <c r="B127" t="s">
        <v>26</v>
      </c>
      <c r="C127" s="7">
        <v>43874</v>
      </c>
      <c r="D127" s="24">
        <v>1324.753849029541</v>
      </c>
      <c r="E127" s="31">
        <v>12.949033555628599</v>
      </c>
      <c r="F127" t="s">
        <v>5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355.54500000000007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>
        <f>W127/10</f>
        <v>82.383399999999995</v>
      </c>
      <c r="Z127" s="9">
        <v>210.49</v>
      </c>
      <c r="AA127">
        <f>Z127-X127</f>
        <v>79.171250000000015</v>
      </c>
      <c r="AB127">
        <v>207.97738226387347</v>
      </c>
      <c r="AE127">
        <v>39</v>
      </c>
      <c r="AF127">
        <v>46</v>
      </c>
      <c r="AG127">
        <v>41.25</v>
      </c>
      <c r="AH127">
        <v>48.25</v>
      </c>
      <c r="AI127">
        <v>55.75</v>
      </c>
      <c r="AJ127">
        <v>77</v>
      </c>
    </row>
    <row r="128" spans="1:39">
      <c r="A128" t="s">
        <v>6</v>
      </c>
      <c r="B128" t="s">
        <v>26</v>
      </c>
      <c r="C128" s="21">
        <v>43875</v>
      </c>
      <c r="D128" s="28">
        <v>1342.1538505554199</v>
      </c>
      <c r="E128" s="35">
        <v>12.9243854607233</v>
      </c>
      <c r="AC128">
        <v>59.309098137271647</v>
      </c>
      <c r="AD128">
        <v>5.8459521714162985</v>
      </c>
    </row>
    <row r="129" spans="1:39">
      <c r="A129" t="s">
        <v>6</v>
      </c>
      <c r="B129" t="s">
        <v>27</v>
      </c>
      <c r="C129" s="21">
        <v>43832</v>
      </c>
      <c r="D129" s="28">
        <v>583.82956695556641</v>
      </c>
      <c r="E129" s="35">
        <v>13.685875115243901</v>
      </c>
      <c r="AC129">
        <v>45.987789118358663</v>
      </c>
      <c r="AD129">
        <v>4.498142685492609</v>
      </c>
    </row>
    <row r="130" spans="1:39">
      <c r="A130" t="s">
        <v>6</v>
      </c>
      <c r="B130" t="s">
        <v>27</v>
      </c>
      <c r="C130" s="7">
        <v>43838</v>
      </c>
      <c r="D130" s="24">
        <v>688.11778736114502</v>
      </c>
      <c r="E130" s="31">
        <v>13.6275476884779</v>
      </c>
      <c r="F130" t="s">
        <v>52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E130">
        <v>44</v>
      </c>
      <c r="AF130">
        <v>53</v>
      </c>
      <c r="AG130">
        <v>46.75</v>
      </c>
      <c r="AH130">
        <v>54</v>
      </c>
      <c r="AI130">
        <v>64</v>
      </c>
      <c r="AJ130">
        <v>83</v>
      </c>
    </row>
    <row r="131" spans="1:39">
      <c r="A131" t="s">
        <v>6</v>
      </c>
      <c r="B131" t="s">
        <v>27</v>
      </c>
      <c r="C131" s="21">
        <v>43838</v>
      </c>
      <c r="D131" s="28">
        <v>688.11778736114502</v>
      </c>
      <c r="E131" s="35">
        <v>13.6275476884779</v>
      </c>
      <c r="AC131">
        <v>45.293348186622865</v>
      </c>
      <c r="AD131">
        <v>3.2760497556779269</v>
      </c>
    </row>
    <row r="132" spans="1:39">
      <c r="A132" t="s">
        <v>6</v>
      </c>
      <c r="B132" t="s">
        <v>27</v>
      </c>
      <c r="C132" s="7">
        <v>43850</v>
      </c>
      <c r="D132" s="24">
        <v>902.09838008880615</v>
      </c>
      <c r="E132" s="31">
        <v>13.456880064924199</v>
      </c>
      <c r="F132" t="s">
        <v>50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Z132">
        <v>1.7749999999999999</v>
      </c>
      <c r="AB132">
        <v>1.4174507634012068</v>
      </c>
      <c r="AE132">
        <v>44</v>
      </c>
      <c r="AF132">
        <v>53</v>
      </c>
      <c r="AG132">
        <v>46.75</v>
      </c>
      <c r="AH132">
        <v>54</v>
      </c>
      <c r="AI132">
        <v>64</v>
      </c>
      <c r="AJ132">
        <v>83</v>
      </c>
      <c r="AK132">
        <v>7.2</v>
      </c>
      <c r="AL132">
        <v>0.1732050807568877</v>
      </c>
      <c r="AM132">
        <f>AK132-1</f>
        <v>6.2</v>
      </c>
    </row>
    <row r="133" spans="1:39">
      <c r="A133" t="s">
        <v>6</v>
      </c>
      <c r="B133" t="s">
        <v>27</v>
      </c>
      <c r="C133" s="21">
        <v>43851</v>
      </c>
      <c r="D133" s="28">
        <v>918.76085567474365</v>
      </c>
      <c r="E133" s="35">
        <v>13.4397219064696</v>
      </c>
      <c r="AC133">
        <v>77.189848756088963</v>
      </c>
      <c r="AD133">
        <v>2.0361737340178747</v>
      </c>
    </row>
    <row r="134" spans="1:39">
      <c r="A134" t="s">
        <v>6</v>
      </c>
      <c r="B134" t="s">
        <v>27</v>
      </c>
      <c r="C134" s="7">
        <v>43860</v>
      </c>
      <c r="D134" s="24">
        <v>1092.4127111434937</v>
      </c>
      <c r="E134" s="31">
        <v>13.267793033733801</v>
      </c>
      <c r="F134" t="s">
        <v>51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Z134">
        <v>71.152500000000003</v>
      </c>
      <c r="AB134">
        <v>32.373614127351722</v>
      </c>
      <c r="AE134">
        <v>44</v>
      </c>
      <c r="AF134">
        <v>53</v>
      </c>
      <c r="AG134">
        <v>46.75</v>
      </c>
      <c r="AH134">
        <v>54</v>
      </c>
      <c r="AI134">
        <v>64</v>
      </c>
      <c r="AJ134">
        <v>83</v>
      </c>
      <c r="AK134">
        <v>12.475</v>
      </c>
      <c r="AL134">
        <v>0.81499616563515842</v>
      </c>
      <c r="AM134">
        <f>AK134-1</f>
        <v>11.475</v>
      </c>
    </row>
    <row r="135" spans="1:39">
      <c r="A135" t="s">
        <v>6</v>
      </c>
      <c r="B135" t="s">
        <v>27</v>
      </c>
      <c r="C135" s="21">
        <v>43864</v>
      </c>
      <c r="D135" s="28">
        <v>1164.5038461685181</v>
      </c>
      <c r="E135" s="35">
        <v>13.1823400636142</v>
      </c>
      <c r="AC135">
        <v>64.594415891523255</v>
      </c>
      <c r="AD135">
        <v>2.3566347287549427</v>
      </c>
    </row>
    <row r="136" spans="1:39">
      <c r="A136" t="s">
        <v>6</v>
      </c>
      <c r="B136" t="s">
        <v>27</v>
      </c>
      <c r="C136" s="21">
        <v>43875</v>
      </c>
      <c r="D136" s="28">
        <v>1342.1538505554199</v>
      </c>
      <c r="E136" s="35">
        <v>12.9243854607233</v>
      </c>
      <c r="AC136">
        <v>75.186243763846335</v>
      </c>
      <c r="AD136">
        <v>2.8488164720094478</v>
      </c>
    </row>
    <row r="137" spans="1:39">
      <c r="A137" t="s">
        <v>6</v>
      </c>
      <c r="B137" t="s">
        <v>27</v>
      </c>
      <c r="C137" s="7">
        <v>43880</v>
      </c>
      <c r="D137" s="24">
        <v>1439.72243309021</v>
      </c>
      <c r="E137" s="31">
        <v>12.798178559888299</v>
      </c>
      <c r="F137" t="s">
        <v>5</v>
      </c>
      <c r="I137">
        <v>7.1058702302722515E-2</v>
      </c>
      <c r="J137">
        <v>135.30500000000001</v>
      </c>
      <c r="K137">
        <v>25.013407238252576</v>
      </c>
      <c r="N137">
        <v>400.0625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>
        <f>W137/10</f>
        <v>26.339349325992572</v>
      </c>
      <c r="Z137" s="9">
        <v>135.4375</v>
      </c>
      <c r="AA137">
        <f>Z137-X137</f>
        <v>13.94874999999999</v>
      </c>
      <c r="AB137">
        <v>88.562285191459111</v>
      </c>
      <c r="AE137">
        <v>44</v>
      </c>
      <c r="AF137">
        <v>53</v>
      </c>
      <c r="AG137">
        <v>46.75</v>
      </c>
      <c r="AH137">
        <v>54</v>
      </c>
      <c r="AI137">
        <v>64</v>
      </c>
      <c r="AJ137">
        <v>83</v>
      </c>
      <c r="AK137">
        <v>13.525</v>
      </c>
      <c r="AL137">
        <v>0.28145825622994264</v>
      </c>
      <c r="AM137">
        <f>AK137-1</f>
        <v>12.525</v>
      </c>
    </row>
    <row r="138" spans="1:39">
      <c r="A138" t="s">
        <v>6</v>
      </c>
      <c r="B138" t="s">
        <v>28</v>
      </c>
      <c r="C138" s="21">
        <v>43832</v>
      </c>
      <c r="D138" s="28">
        <v>583.82956695556641</v>
      </c>
      <c r="E138" s="35">
        <v>13.685875115243901</v>
      </c>
      <c r="AC138">
        <v>47.70660362767876</v>
      </c>
      <c r="AD138">
        <v>4.5511836838559532</v>
      </c>
    </row>
    <row r="139" spans="1:39">
      <c r="A139" t="s">
        <v>6</v>
      </c>
      <c r="B139" t="s">
        <v>28</v>
      </c>
      <c r="C139" s="7">
        <v>43838</v>
      </c>
      <c r="D139" s="24">
        <v>688.11778736114502</v>
      </c>
      <c r="E139" s="31">
        <v>13.6275476884779</v>
      </c>
      <c r="F139" t="s">
        <v>52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E139">
        <v>43.25</v>
      </c>
      <c r="AF139">
        <v>53</v>
      </c>
      <c r="AG139">
        <v>46</v>
      </c>
      <c r="AH139">
        <v>54</v>
      </c>
      <c r="AI139">
        <v>61.5</v>
      </c>
      <c r="AJ139">
        <v>83</v>
      </c>
      <c r="AK139">
        <v>5.4499999999999993</v>
      </c>
      <c r="AL139">
        <v>0.43229041164476623</v>
      </c>
      <c r="AM139">
        <f>AK139-1</f>
        <v>4.4499999999999993</v>
      </c>
    </row>
    <row r="140" spans="1:39">
      <c r="A140" t="s">
        <v>6</v>
      </c>
      <c r="B140" t="s">
        <v>28</v>
      </c>
      <c r="C140" s="21">
        <v>43838</v>
      </c>
      <c r="D140" s="28">
        <v>688.11778736114502</v>
      </c>
      <c r="E140" s="35">
        <v>13.6275476884779</v>
      </c>
      <c r="AC140">
        <v>39.821618366986627</v>
      </c>
      <c r="AD140">
        <v>2.9150963623880548</v>
      </c>
    </row>
    <row r="141" spans="1:39">
      <c r="A141" t="s">
        <v>6</v>
      </c>
      <c r="B141" t="s">
        <v>28</v>
      </c>
      <c r="C141" s="7">
        <v>43850</v>
      </c>
      <c r="D141" s="24">
        <v>902.09838008880615</v>
      </c>
      <c r="E141" s="31">
        <v>13.456880064924199</v>
      </c>
      <c r="F141" t="s">
        <v>50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Z141">
        <v>2.9750000000000001</v>
      </c>
      <c r="AB141">
        <v>2.7121639576790586</v>
      </c>
      <c r="AE141">
        <v>43.25</v>
      </c>
      <c r="AF141">
        <v>53</v>
      </c>
      <c r="AG141">
        <v>46</v>
      </c>
      <c r="AH141">
        <v>54</v>
      </c>
      <c r="AI141">
        <v>61.5</v>
      </c>
      <c r="AJ141">
        <v>83</v>
      </c>
      <c r="AK141">
        <v>6.85</v>
      </c>
      <c r="AL141">
        <v>1.0353139620424348</v>
      </c>
      <c r="AM141">
        <f>AK141-1</f>
        <v>5.85</v>
      </c>
    </row>
    <row r="142" spans="1:39">
      <c r="A142" t="s">
        <v>6</v>
      </c>
      <c r="B142" t="s">
        <v>28</v>
      </c>
      <c r="C142" s="21">
        <v>43851</v>
      </c>
      <c r="D142" s="28">
        <v>918.76085567474365</v>
      </c>
      <c r="E142" s="35">
        <v>13.4397219064696</v>
      </c>
      <c r="AC142">
        <v>60.864795905166034</v>
      </c>
      <c r="AD142">
        <v>2.6783143273519876</v>
      </c>
    </row>
    <row r="143" spans="1:39">
      <c r="A143" t="s">
        <v>6</v>
      </c>
      <c r="B143" t="s">
        <v>28</v>
      </c>
      <c r="C143" s="7">
        <v>43860</v>
      </c>
      <c r="D143" s="24">
        <v>1092.4127111434937</v>
      </c>
      <c r="E143" s="31">
        <v>13.267793033733801</v>
      </c>
      <c r="F143" t="s">
        <v>51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Z143">
        <v>86.422499999999999</v>
      </c>
      <c r="AB143">
        <v>44.045898314523377</v>
      </c>
      <c r="AE143">
        <v>43.25</v>
      </c>
      <c r="AF143">
        <v>53</v>
      </c>
      <c r="AG143">
        <v>46</v>
      </c>
      <c r="AH143">
        <v>54</v>
      </c>
      <c r="AI143">
        <v>61.5</v>
      </c>
      <c r="AJ143">
        <v>83</v>
      </c>
      <c r="AK143">
        <v>11.899999999999999</v>
      </c>
      <c r="AL143">
        <v>0.33541019662496857</v>
      </c>
      <c r="AM143">
        <f>AK143-1</f>
        <v>10.899999999999999</v>
      </c>
    </row>
    <row r="144" spans="1:39">
      <c r="A144" t="s">
        <v>6</v>
      </c>
      <c r="B144" t="s">
        <v>28</v>
      </c>
      <c r="C144" s="21">
        <v>43864</v>
      </c>
      <c r="D144" s="28">
        <v>1164.5038461685181</v>
      </c>
      <c r="E144" s="35">
        <v>13.1823400636142</v>
      </c>
      <c r="AC144">
        <v>60.610365975169231</v>
      </c>
      <c r="AD144">
        <v>3.5724818750005722</v>
      </c>
    </row>
    <row r="145" spans="1:39">
      <c r="A145" t="s">
        <v>6</v>
      </c>
      <c r="B145" t="s">
        <v>28</v>
      </c>
      <c r="C145" s="21">
        <v>43875</v>
      </c>
      <c r="D145" s="28">
        <v>1342.1538505554199</v>
      </c>
      <c r="E145" s="35">
        <v>12.9243854607233</v>
      </c>
      <c r="AC145">
        <v>70.293147914765626</v>
      </c>
      <c r="AD145">
        <v>0.87832205022106069</v>
      </c>
    </row>
    <row r="146" spans="1:39">
      <c r="A146" t="s">
        <v>6</v>
      </c>
      <c r="B146" t="s">
        <v>28</v>
      </c>
      <c r="C146" s="7">
        <v>43880</v>
      </c>
      <c r="D146" s="24">
        <v>1439.72243309021</v>
      </c>
      <c r="E146" s="31">
        <v>12.798178559888299</v>
      </c>
      <c r="F146" t="s">
        <v>5</v>
      </c>
      <c r="I146">
        <v>7.0523385601598668E-2</v>
      </c>
      <c r="J146">
        <v>176.86249999999998</v>
      </c>
      <c r="K146">
        <v>25.62977707504826</v>
      </c>
      <c r="N146">
        <v>492.4975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>
        <f>W146/10</f>
        <v>61.632399999999997</v>
      </c>
      <c r="Z146" s="9">
        <v>164.71250000000001</v>
      </c>
      <c r="AA146">
        <f>Z146-X146</f>
        <v>34.889250000000004</v>
      </c>
      <c r="AB146">
        <v>87.651067829585898</v>
      </c>
      <c r="AE146">
        <v>43.25</v>
      </c>
      <c r="AF146">
        <v>53</v>
      </c>
      <c r="AG146">
        <v>46</v>
      </c>
      <c r="AH146">
        <v>54</v>
      </c>
      <c r="AI146">
        <v>61.5</v>
      </c>
      <c r="AJ146">
        <v>83</v>
      </c>
      <c r="AK146">
        <v>14.65</v>
      </c>
      <c r="AL146">
        <v>1.3827056809024814</v>
      </c>
      <c r="AM146">
        <f>AK146-1</f>
        <v>13.65</v>
      </c>
    </row>
    <row r="147" spans="1:39">
      <c r="A147" t="s">
        <v>6</v>
      </c>
      <c r="B147" t="s">
        <v>11</v>
      </c>
      <c r="C147" s="7">
        <v>43788</v>
      </c>
      <c r="D147" s="24">
        <v>397.55723857879639</v>
      </c>
      <c r="E147" s="31">
        <v>13.487909641145899</v>
      </c>
      <c r="F147" t="s">
        <v>52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E147">
        <v>40.75</v>
      </c>
      <c r="AF147">
        <v>49</v>
      </c>
      <c r="AG147">
        <v>43</v>
      </c>
      <c r="AH147">
        <v>47.5</v>
      </c>
      <c r="AI147">
        <v>56.5</v>
      </c>
      <c r="AJ147">
        <v>84</v>
      </c>
    </row>
    <row r="148" spans="1:39">
      <c r="A148" t="s">
        <v>6</v>
      </c>
      <c r="B148" t="s">
        <v>11</v>
      </c>
      <c r="C148" s="16">
        <v>43790</v>
      </c>
      <c r="D148" s="26">
        <v>431.5214672088623</v>
      </c>
      <c r="E148" s="33">
        <v>13.519312309725301</v>
      </c>
      <c r="AC148">
        <v>5.8575225076934174</v>
      </c>
      <c r="AD148">
        <v>1.6346540621764984</v>
      </c>
    </row>
    <row r="149" spans="1:39">
      <c r="A149" t="s">
        <v>6</v>
      </c>
      <c r="B149" t="s">
        <v>11</v>
      </c>
      <c r="C149" s="16">
        <v>43796</v>
      </c>
      <c r="D149" s="26">
        <v>534.98764801025391</v>
      </c>
      <c r="E149" s="33">
        <v>13.602369216756699</v>
      </c>
      <c r="AC149">
        <v>9.0178858212876634</v>
      </c>
      <c r="AD149">
        <v>1.4736836772398236</v>
      </c>
    </row>
    <row r="150" spans="1:39">
      <c r="A150" t="s">
        <v>6</v>
      </c>
      <c r="B150" t="s">
        <v>11</v>
      </c>
      <c r="C150" s="16">
        <v>43802</v>
      </c>
      <c r="D150" s="26">
        <v>641.02589988708496</v>
      </c>
      <c r="E150" s="33">
        <v>13.667425142411201</v>
      </c>
      <c r="AC150">
        <v>11.183885006959713</v>
      </c>
      <c r="AD150">
        <v>2.5732585159995178</v>
      </c>
    </row>
    <row r="151" spans="1:39">
      <c r="A151" t="s">
        <v>6</v>
      </c>
      <c r="B151" t="s">
        <v>11</v>
      </c>
      <c r="C151" s="16">
        <v>43809</v>
      </c>
      <c r="D151" s="26">
        <v>745.75686073303223</v>
      </c>
      <c r="E151" s="33">
        <v>13.718722175335101</v>
      </c>
      <c r="AC151">
        <v>42.57575871154944</v>
      </c>
      <c r="AD151">
        <v>4.4618262568565408</v>
      </c>
    </row>
    <row r="152" spans="1:39">
      <c r="A152" t="s">
        <v>6</v>
      </c>
      <c r="B152" t="s">
        <v>11</v>
      </c>
      <c r="C152" s="17">
        <v>43810</v>
      </c>
      <c r="D152" s="30">
        <v>762.0519905090332</v>
      </c>
      <c r="E152" s="37">
        <v>13.7237935348096</v>
      </c>
      <c r="F152" t="s">
        <v>50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Z152">
        <v>1.9325000000000001</v>
      </c>
      <c r="AB152">
        <v>2.2985121999531204</v>
      </c>
      <c r="AE152">
        <v>40.75</v>
      </c>
      <c r="AF152">
        <v>49</v>
      </c>
      <c r="AG152">
        <v>43</v>
      </c>
      <c r="AH152">
        <v>47.5</v>
      </c>
      <c r="AI152">
        <v>56.5</v>
      </c>
      <c r="AJ152">
        <v>84</v>
      </c>
      <c r="AK152">
        <v>8.1749999999999989</v>
      </c>
      <c r="AL152">
        <v>0.68590724591594887</v>
      </c>
      <c r="AM152">
        <f>AK152-1</f>
        <v>7.1749999999999989</v>
      </c>
    </row>
    <row r="153" spans="1:39">
      <c r="A153" t="s">
        <v>6</v>
      </c>
      <c r="B153" t="s">
        <v>11</v>
      </c>
      <c r="C153" s="11">
        <v>43816</v>
      </c>
      <c r="D153" s="26">
        <v>862.01957130432129</v>
      </c>
      <c r="E153" s="33">
        <v>13.742042748467799</v>
      </c>
      <c r="AC153">
        <v>13.804713804713813</v>
      </c>
    </row>
    <row r="154" spans="1:39">
      <c r="A154" t="s">
        <v>6</v>
      </c>
      <c r="B154" t="s">
        <v>11</v>
      </c>
      <c r="C154" s="17">
        <v>43817</v>
      </c>
      <c r="D154" s="30">
        <v>878.4195728302002</v>
      </c>
      <c r="E154" s="37">
        <v>13.743035755563101</v>
      </c>
      <c r="F154" t="s">
        <v>51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Z154">
        <v>26.752500000000001</v>
      </c>
      <c r="AB154">
        <v>16.743847377469734</v>
      </c>
      <c r="AE154">
        <v>40.75</v>
      </c>
      <c r="AF154">
        <v>49</v>
      </c>
      <c r="AG154">
        <v>43</v>
      </c>
      <c r="AH154">
        <v>47.5</v>
      </c>
      <c r="AI154">
        <v>56.5</v>
      </c>
      <c r="AJ154">
        <v>84</v>
      </c>
      <c r="AK154">
        <v>13.400000000000002</v>
      </c>
      <c r="AL154">
        <v>1.7846568297574714</v>
      </c>
      <c r="AM154">
        <f>AK154-1</f>
        <v>12.400000000000002</v>
      </c>
    </row>
    <row r="155" spans="1:39">
      <c r="A155" t="s">
        <v>6</v>
      </c>
      <c r="B155" t="s">
        <v>11</v>
      </c>
      <c r="C155" s="11">
        <v>43832</v>
      </c>
      <c r="D155" s="26">
        <v>1137.2172145843506</v>
      </c>
      <c r="E155" s="33">
        <v>13.685875115243901</v>
      </c>
      <c r="AC155">
        <v>65.901292027865964</v>
      </c>
      <c r="AD155">
        <v>3.2299049259008243</v>
      </c>
    </row>
    <row r="156" spans="1:39">
      <c r="A156" t="s">
        <v>6</v>
      </c>
      <c r="B156" t="s">
        <v>11</v>
      </c>
      <c r="C156" s="11">
        <v>43838</v>
      </c>
      <c r="D156" s="26">
        <v>1241.5054349899292</v>
      </c>
      <c r="E156" s="33">
        <v>13.6275476884779</v>
      </c>
      <c r="AC156">
        <v>56.313718261265919</v>
      </c>
      <c r="AD156">
        <v>4.6284358100428769</v>
      </c>
    </row>
    <row r="157" spans="1:39">
      <c r="A157" t="s">
        <v>6</v>
      </c>
      <c r="B157" t="s">
        <v>11</v>
      </c>
      <c r="C157" s="17">
        <v>43845</v>
      </c>
      <c r="D157" s="30">
        <v>1365.5838823318481</v>
      </c>
      <c r="E157" s="37">
        <v>13.5361826009201</v>
      </c>
      <c r="F157" t="s">
        <v>5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>
        <f>W157/10</f>
        <v>20.417800393692488</v>
      </c>
      <c r="Z157" s="9">
        <v>212.91749999999999</v>
      </c>
      <c r="AA157">
        <f>Z157-X157</f>
        <v>62.913749999999993</v>
      </c>
      <c r="AB157">
        <v>86.495679034658394</v>
      </c>
      <c r="AE157">
        <v>40.75</v>
      </c>
      <c r="AF157">
        <v>49</v>
      </c>
      <c r="AG157">
        <v>43</v>
      </c>
      <c r="AH157">
        <v>47.5</v>
      </c>
      <c r="AI157">
        <v>56.5</v>
      </c>
      <c r="AJ157">
        <v>84</v>
      </c>
    </row>
    <row r="158" spans="1:39">
      <c r="A158" t="s">
        <v>6</v>
      </c>
      <c r="B158" t="s">
        <v>11</v>
      </c>
      <c r="C158" s="11">
        <v>43851</v>
      </c>
      <c r="D158" s="26">
        <v>1472.1485033035278</v>
      </c>
      <c r="E158" s="33">
        <v>13.4397219064696</v>
      </c>
      <c r="AC158">
        <v>41.383870865715473</v>
      </c>
      <c r="AD158">
        <v>2.0010476690249828</v>
      </c>
    </row>
    <row r="159" spans="1:39">
      <c r="A159" t="s">
        <v>6</v>
      </c>
      <c r="B159" t="s">
        <v>12</v>
      </c>
      <c r="C159" s="11">
        <v>43790</v>
      </c>
      <c r="D159" s="26">
        <v>431.5214672088623</v>
      </c>
      <c r="E159" s="33">
        <v>13.519312309725301</v>
      </c>
      <c r="AC159">
        <v>5.5359669867557244</v>
      </c>
      <c r="AD159">
        <v>0.84128488525335965</v>
      </c>
    </row>
    <row r="160" spans="1:39">
      <c r="A160" t="s">
        <v>6</v>
      </c>
      <c r="B160" t="s">
        <v>12</v>
      </c>
      <c r="C160" s="17">
        <v>43795</v>
      </c>
      <c r="D160" s="30">
        <v>516.93280601501465</v>
      </c>
      <c r="E160" s="37">
        <v>13.589734106581201</v>
      </c>
      <c r="F160" t="s">
        <v>52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E160">
        <v>47.5</v>
      </c>
      <c r="AF160">
        <v>56</v>
      </c>
      <c r="AG160">
        <v>49</v>
      </c>
      <c r="AH160">
        <v>55.25</v>
      </c>
      <c r="AI160">
        <v>67</v>
      </c>
      <c r="AJ160">
        <v>91</v>
      </c>
    </row>
    <row r="161" spans="1:39">
      <c r="A161" t="s">
        <v>6</v>
      </c>
      <c r="B161" t="s">
        <v>12</v>
      </c>
      <c r="C161" s="11">
        <v>43796</v>
      </c>
      <c r="D161" s="26">
        <v>534.98764801025391</v>
      </c>
      <c r="E161" s="33">
        <v>13.602369216756699</v>
      </c>
      <c r="AC161" s="22">
        <v>4.0489855198608637</v>
      </c>
      <c r="AD161">
        <v>2.1356954359294411</v>
      </c>
    </row>
    <row r="162" spans="1:39">
      <c r="A162" t="s">
        <v>6</v>
      </c>
      <c r="B162" t="s">
        <v>12</v>
      </c>
      <c r="C162" s="11">
        <v>43802</v>
      </c>
      <c r="D162" s="26">
        <v>641.02589988708496</v>
      </c>
      <c r="E162" s="33">
        <v>13.667425142411201</v>
      </c>
      <c r="AC162">
        <v>8.4038182717584959</v>
      </c>
      <c r="AD162">
        <v>3.9112334520629624</v>
      </c>
    </row>
    <row r="163" spans="1:39">
      <c r="A163" t="s">
        <v>6</v>
      </c>
      <c r="B163" t="s">
        <v>12</v>
      </c>
      <c r="C163" s="11">
        <v>43808</v>
      </c>
      <c r="D163" s="26">
        <v>729.35611152648926</v>
      </c>
      <c r="E163" s="33">
        <v>13.713078452315299</v>
      </c>
      <c r="AC163" s="14">
        <v>33.29855605589735</v>
      </c>
      <c r="AD163" s="14"/>
    </row>
    <row r="164" spans="1:39">
      <c r="A164" t="s">
        <v>6</v>
      </c>
      <c r="B164" t="s">
        <v>12</v>
      </c>
      <c r="C164" s="11">
        <v>43809</v>
      </c>
      <c r="D164" s="26">
        <v>745.75686073303223</v>
      </c>
      <c r="E164" s="33">
        <v>13.718722175335101</v>
      </c>
      <c r="AC164">
        <v>32.383304735059042</v>
      </c>
      <c r="AD164">
        <v>2.6847889217066414</v>
      </c>
    </row>
    <row r="165" spans="1:39">
      <c r="A165" t="s">
        <v>6</v>
      </c>
      <c r="B165" t="s">
        <v>12</v>
      </c>
      <c r="C165" s="11">
        <v>43810</v>
      </c>
      <c r="D165" s="26">
        <v>762.0519905090332</v>
      </c>
      <c r="E165" s="33">
        <v>13.7237935348096</v>
      </c>
      <c r="AC165">
        <v>50.741447658199966</v>
      </c>
    </row>
    <row r="166" spans="1:39">
      <c r="A166" t="s">
        <v>6</v>
      </c>
      <c r="B166" t="s">
        <v>12</v>
      </c>
      <c r="C166" s="11">
        <v>43816</v>
      </c>
      <c r="D166" s="26">
        <v>862.01957130432129</v>
      </c>
      <c r="E166" s="33">
        <v>13.742042748467799</v>
      </c>
      <c r="AC166">
        <v>9.1980182995368978</v>
      </c>
      <c r="AD166">
        <v>5.4663787711219589</v>
      </c>
    </row>
    <row r="167" spans="1:39">
      <c r="A167" t="s">
        <v>6</v>
      </c>
      <c r="B167" t="s">
        <v>12</v>
      </c>
      <c r="C167" s="17">
        <v>43817</v>
      </c>
      <c r="D167" s="30">
        <v>878.4195728302002</v>
      </c>
      <c r="E167" s="37">
        <v>13.743035755563101</v>
      </c>
      <c r="F167" t="s">
        <v>50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Z167">
        <v>1.7024999999999999</v>
      </c>
      <c r="AB167">
        <v>0.77517202391899243</v>
      </c>
      <c r="AE167">
        <v>47.5</v>
      </c>
      <c r="AF167">
        <v>56</v>
      </c>
      <c r="AG167">
        <v>49</v>
      </c>
      <c r="AH167">
        <v>55.25</v>
      </c>
      <c r="AI167">
        <v>67</v>
      </c>
      <c r="AJ167">
        <v>91</v>
      </c>
      <c r="AK167">
        <v>7</v>
      </c>
      <c r="AL167">
        <v>0.18708286933869706</v>
      </c>
      <c r="AM167">
        <f>AK167-1</f>
        <v>6</v>
      </c>
    </row>
    <row r="168" spans="1:39">
      <c r="A168" t="s">
        <v>6</v>
      </c>
      <c r="B168" t="s">
        <v>12</v>
      </c>
      <c r="C168" s="17">
        <v>43829</v>
      </c>
      <c r="D168" s="30">
        <v>1082.4994564056396</v>
      </c>
      <c r="E168" s="37">
        <v>13.7092620831716</v>
      </c>
      <c r="F168" t="s">
        <v>51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Z168">
        <v>165.04</v>
      </c>
      <c r="AB168">
        <v>54.685450228252279</v>
      </c>
      <c r="AE168">
        <v>47.5</v>
      </c>
      <c r="AF168">
        <v>56</v>
      </c>
      <c r="AG168">
        <v>49</v>
      </c>
      <c r="AH168">
        <v>55.25</v>
      </c>
      <c r="AI168">
        <v>67</v>
      </c>
      <c r="AJ168">
        <v>91</v>
      </c>
    </row>
    <row r="169" spans="1:39">
      <c r="A169" t="s">
        <v>6</v>
      </c>
      <c r="B169" t="s">
        <v>12</v>
      </c>
      <c r="C169" s="11">
        <v>43832</v>
      </c>
      <c r="D169" s="26">
        <v>1137.2172145843506</v>
      </c>
      <c r="E169" s="33">
        <v>13.685875115243901</v>
      </c>
      <c r="AC169">
        <v>76.403387045156506</v>
      </c>
      <c r="AD169">
        <v>4.7422054179886226</v>
      </c>
    </row>
    <row r="170" spans="1:39">
      <c r="A170" t="s">
        <v>6</v>
      </c>
      <c r="B170" t="s">
        <v>12</v>
      </c>
      <c r="C170" s="11">
        <v>43838</v>
      </c>
      <c r="D170" s="26">
        <v>1241.5054349899292</v>
      </c>
      <c r="E170" s="33">
        <v>13.6275476884779</v>
      </c>
      <c r="AC170">
        <v>64.598790389303701</v>
      </c>
      <c r="AD170">
        <v>3.4965156692075374</v>
      </c>
    </row>
    <row r="171" spans="1:39">
      <c r="A171" t="s">
        <v>6</v>
      </c>
      <c r="B171" t="s">
        <v>12</v>
      </c>
      <c r="C171" s="11">
        <v>43851</v>
      </c>
      <c r="D171" s="26">
        <v>1472.1485033035278</v>
      </c>
      <c r="E171" s="33">
        <v>13.4397219064696</v>
      </c>
      <c r="AC171">
        <v>69.136396740919082</v>
      </c>
      <c r="AD171">
        <v>2.000056003418893</v>
      </c>
    </row>
    <row r="172" spans="1:39">
      <c r="A172" t="s">
        <v>6</v>
      </c>
      <c r="B172" t="s">
        <v>12</v>
      </c>
      <c r="C172" s="17">
        <v>43852</v>
      </c>
      <c r="D172" s="30">
        <v>1489.8091173171997</v>
      </c>
      <c r="E172" s="37">
        <v>13.4221512467888</v>
      </c>
      <c r="F172" t="s">
        <v>5</v>
      </c>
      <c r="I172">
        <v>6.7084921282069665E-2</v>
      </c>
      <c r="J172">
        <v>129.30500000000001</v>
      </c>
      <c r="K172">
        <v>11.175157344156974</v>
      </c>
      <c r="N172">
        <v>751.48249999999996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>
        <f>W172/10</f>
        <v>29.612924824587786</v>
      </c>
      <c r="Z172" s="9">
        <v>274.75</v>
      </c>
      <c r="AA172">
        <f>Z172-X172</f>
        <v>31.080000000000013</v>
      </c>
      <c r="AB172">
        <v>85.2816670412425</v>
      </c>
      <c r="AE172">
        <v>47.5</v>
      </c>
      <c r="AF172">
        <v>56</v>
      </c>
      <c r="AG172">
        <v>49</v>
      </c>
      <c r="AH172">
        <v>55.25</v>
      </c>
      <c r="AI172">
        <v>67</v>
      </c>
      <c r="AJ172">
        <v>91</v>
      </c>
      <c r="AK172">
        <v>8.3500000000000014</v>
      </c>
      <c r="AL172">
        <v>0.26809513236909011</v>
      </c>
      <c r="AM172">
        <f>AK172-1</f>
        <v>7.3500000000000014</v>
      </c>
    </row>
    <row r="173" spans="1:39">
      <c r="A173" t="s">
        <v>6</v>
      </c>
      <c r="B173" t="s">
        <v>13</v>
      </c>
      <c r="C173" s="11">
        <v>43790</v>
      </c>
      <c r="D173" s="26">
        <v>431.5214672088623</v>
      </c>
      <c r="E173" s="33">
        <v>13.519312309725301</v>
      </c>
      <c r="AC173">
        <v>2.0653499591956859</v>
      </c>
      <c r="AD173">
        <v>0.74353522578927023</v>
      </c>
    </row>
    <row r="174" spans="1:39">
      <c r="A174" t="s">
        <v>6</v>
      </c>
      <c r="B174" t="s">
        <v>13</v>
      </c>
      <c r="C174" s="17">
        <v>43795</v>
      </c>
      <c r="D174" s="30">
        <v>516.93280601501465</v>
      </c>
      <c r="E174" s="37">
        <v>13.589734106581201</v>
      </c>
      <c r="F174" t="s">
        <v>52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E174">
        <v>43.75</v>
      </c>
      <c r="AF174">
        <v>49</v>
      </c>
      <c r="AG174">
        <v>47.5</v>
      </c>
      <c r="AH174">
        <v>53</v>
      </c>
      <c r="AI174">
        <v>60.75</v>
      </c>
      <c r="AJ174">
        <v>91</v>
      </c>
    </row>
    <row r="175" spans="1:39">
      <c r="A175" t="s">
        <v>6</v>
      </c>
      <c r="B175" t="s">
        <v>13</v>
      </c>
      <c r="C175" s="11">
        <v>43796</v>
      </c>
      <c r="D175" s="26">
        <v>534.98764801025391</v>
      </c>
      <c r="E175" s="33">
        <v>13.602369216756699</v>
      </c>
      <c r="AC175">
        <v>4.7212365956714279</v>
      </c>
      <c r="AD175">
        <v>0.74509690370666115</v>
      </c>
    </row>
    <row r="176" spans="1:39">
      <c r="A176" t="s">
        <v>6</v>
      </c>
      <c r="B176" t="s">
        <v>13</v>
      </c>
      <c r="C176" s="11">
        <v>43802</v>
      </c>
      <c r="D176" s="26">
        <v>641.02589988708496</v>
      </c>
      <c r="E176" s="33">
        <v>13.667425142411201</v>
      </c>
      <c r="AC176">
        <v>5.6059119497439696</v>
      </c>
      <c r="AD176">
        <v>2.2365871765787624</v>
      </c>
    </row>
    <row r="177" spans="1:39">
      <c r="A177" t="s">
        <v>6</v>
      </c>
      <c r="B177" t="s">
        <v>13</v>
      </c>
      <c r="C177" s="11">
        <v>43809</v>
      </c>
      <c r="D177" s="26">
        <v>745.75686073303223</v>
      </c>
      <c r="E177" s="33">
        <v>13.718722175335101</v>
      </c>
      <c r="AC177">
        <v>34.634469200189756</v>
      </c>
      <c r="AD177">
        <v>2.6256045624529158</v>
      </c>
    </row>
    <row r="178" spans="1:39">
      <c r="A178" t="s">
        <v>6</v>
      </c>
      <c r="B178" t="s">
        <v>13</v>
      </c>
      <c r="C178" s="17">
        <v>43810</v>
      </c>
      <c r="D178" s="30">
        <v>762.0519905090332</v>
      </c>
      <c r="E178" s="37">
        <v>13.7237935348096</v>
      </c>
      <c r="F178" t="s">
        <v>50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E178">
        <v>43.75</v>
      </c>
      <c r="AF178">
        <v>49</v>
      </c>
      <c r="AG178">
        <v>47.5</v>
      </c>
      <c r="AH178">
        <v>53</v>
      </c>
      <c r="AI178">
        <v>60.75</v>
      </c>
      <c r="AJ178">
        <v>91</v>
      </c>
      <c r="AK178">
        <v>7.1</v>
      </c>
      <c r="AL178">
        <v>0.55452682532047171</v>
      </c>
      <c r="AM178">
        <f>AK178-1</f>
        <v>6.1</v>
      </c>
    </row>
    <row r="179" spans="1:39">
      <c r="A179" t="s">
        <v>6</v>
      </c>
      <c r="B179" t="s">
        <v>13</v>
      </c>
      <c r="C179" s="11">
        <v>43816</v>
      </c>
      <c r="D179" s="26">
        <v>862.01957130432129</v>
      </c>
      <c r="E179" s="33">
        <v>13.742042748467799</v>
      </c>
      <c r="AC179">
        <v>2.9392168057843833</v>
      </c>
      <c r="AD179">
        <v>1.8841088733970519</v>
      </c>
    </row>
    <row r="180" spans="1:39">
      <c r="A180" t="s">
        <v>6</v>
      </c>
      <c r="B180" t="s">
        <v>13</v>
      </c>
      <c r="C180" s="17">
        <v>43822</v>
      </c>
      <c r="D180" s="30">
        <v>964.09757137298584</v>
      </c>
      <c r="E180" s="37">
        <v>13.739176144857</v>
      </c>
      <c r="F180" t="s">
        <v>51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Z180">
        <v>32.575000000000003</v>
      </c>
      <c r="AB180">
        <v>24.553984741110071</v>
      </c>
      <c r="AE180">
        <v>43.75</v>
      </c>
      <c r="AF180">
        <v>49</v>
      </c>
      <c r="AG180">
        <v>47.5</v>
      </c>
      <c r="AH180">
        <v>53</v>
      </c>
      <c r="AI180">
        <v>60.75</v>
      </c>
      <c r="AJ180">
        <v>91</v>
      </c>
      <c r="AK180">
        <v>8</v>
      </c>
      <c r="AL180">
        <v>0.71763500472036656</v>
      </c>
      <c r="AM180">
        <f>AK180-1</f>
        <v>7</v>
      </c>
    </row>
    <row r="181" spans="1:39">
      <c r="A181" t="s">
        <v>6</v>
      </c>
      <c r="B181" t="s">
        <v>13</v>
      </c>
      <c r="C181" s="11">
        <v>43832</v>
      </c>
      <c r="D181" s="26">
        <v>1137.2172145843506</v>
      </c>
      <c r="E181" s="33">
        <v>13.685875115243901</v>
      </c>
      <c r="AC181">
        <v>52.324823162706181</v>
      </c>
      <c r="AD181">
        <v>7.1589111598088291</v>
      </c>
    </row>
    <row r="182" spans="1:39">
      <c r="A182" t="s">
        <v>6</v>
      </c>
      <c r="B182" t="s">
        <v>13</v>
      </c>
      <c r="C182" s="11">
        <v>43838</v>
      </c>
      <c r="D182" s="26">
        <v>1241.5054349899292</v>
      </c>
      <c r="E182" s="33">
        <v>13.6275476884779</v>
      </c>
      <c r="AC182">
        <v>52.366742545550451</v>
      </c>
      <c r="AD182">
        <v>1.4286241964891497</v>
      </c>
    </row>
    <row r="183" spans="1:39">
      <c r="A183" t="s">
        <v>6</v>
      </c>
      <c r="B183" t="s">
        <v>13</v>
      </c>
      <c r="C183" s="11">
        <v>43851</v>
      </c>
      <c r="D183" s="26">
        <v>1472.1485033035278</v>
      </c>
      <c r="E183" s="33">
        <v>13.4397219064696</v>
      </c>
      <c r="AC183">
        <v>57.212488029558614</v>
      </c>
      <c r="AD183">
        <v>5.1947128630896646</v>
      </c>
    </row>
    <row r="184" spans="1:39">
      <c r="A184" t="s">
        <v>6</v>
      </c>
      <c r="B184" t="s">
        <v>13</v>
      </c>
      <c r="C184" s="17">
        <v>43852</v>
      </c>
      <c r="D184" s="30">
        <v>1489.8091173171997</v>
      </c>
      <c r="E184" s="37">
        <v>13.4221512467888</v>
      </c>
      <c r="F184" t="s">
        <v>5</v>
      </c>
      <c r="I184">
        <v>4.2700299270817137E-2</v>
      </c>
      <c r="J184">
        <v>116.13749999999999</v>
      </c>
      <c r="K184">
        <v>27.729138817917406</v>
      </c>
      <c r="N184">
        <v>485.6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>
        <f>W184/10</f>
        <v>29.476005071922494</v>
      </c>
      <c r="Z184" s="9">
        <v>248.8075</v>
      </c>
      <c r="AA184">
        <f>Z184-X184</f>
        <v>27.77249999999998</v>
      </c>
      <c r="AB184">
        <v>106.25905745707821</v>
      </c>
      <c r="AE184">
        <v>43.75</v>
      </c>
      <c r="AF184">
        <v>49</v>
      </c>
      <c r="AG184">
        <v>47.5</v>
      </c>
      <c r="AH184">
        <v>53</v>
      </c>
      <c r="AI184">
        <v>60.75</v>
      </c>
      <c r="AJ184">
        <v>91</v>
      </c>
      <c r="AK184">
        <v>12.05</v>
      </c>
      <c r="AL184">
        <v>0.7595228765481663</v>
      </c>
      <c r="AM184">
        <f>AK184-1</f>
        <v>11.05</v>
      </c>
    </row>
    <row r="185" spans="1:39">
      <c r="A185" t="s">
        <v>6</v>
      </c>
      <c r="B185" t="s">
        <v>29</v>
      </c>
      <c r="C185" s="17">
        <v>43788</v>
      </c>
      <c r="D185" s="30">
        <v>397.55723857879639</v>
      </c>
      <c r="E185" s="37">
        <v>13.487909641145899</v>
      </c>
      <c r="F185" t="s">
        <v>52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E185">
        <v>40</v>
      </c>
      <c r="AF185">
        <v>49</v>
      </c>
      <c r="AG185">
        <v>44.5</v>
      </c>
      <c r="AH185">
        <v>49.75</v>
      </c>
      <c r="AI185">
        <v>58</v>
      </c>
      <c r="AJ185">
        <v>84</v>
      </c>
    </row>
    <row r="186" spans="1:39">
      <c r="A186" t="s">
        <v>6</v>
      </c>
      <c r="B186" t="s">
        <v>29</v>
      </c>
      <c r="C186" s="20">
        <v>43790</v>
      </c>
      <c r="D186" s="28">
        <v>431.5214672088623</v>
      </c>
      <c r="E186" s="35">
        <v>13.519312309725301</v>
      </c>
      <c r="AC186">
        <v>2.945981560688324</v>
      </c>
      <c r="AD186">
        <v>0.9394940748123165</v>
      </c>
    </row>
    <row r="187" spans="1:39">
      <c r="A187" t="s">
        <v>6</v>
      </c>
      <c r="B187" t="s">
        <v>29</v>
      </c>
      <c r="C187" s="20">
        <v>43796</v>
      </c>
      <c r="D187" s="28">
        <v>534.98764801025391</v>
      </c>
      <c r="E187" s="35">
        <v>13.602369216756699</v>
      </c>
      <c r="AC187">
        <v>1.936894720399863</v>
      </c>
    </row>
    <row r="188" spans="1:39">
      <c r="A188" t="s">
        <v>6</v>
      </c>
      <c r="B188" t="s">
        <v>29</v>
      </c>
      <c r="C188" s="20">
        <v>43802</v>
      </c>
      <c r="D188" s="28">
        <v>641.02589988708496</v>
      </c>
      <c r="E188" s="35">
        <v>13.667425142411201</v>
      </c>
      <c r="AC188">
        <v>11.398596091931253</v>
      </c>
      <c r="AD188">
        <v>1.4075989132976168</v>
      </c>
    </row>
    <row r="189" spans="1:39">
      <c r="A189" t="s">
        <v>6</v>
      </c>
      <c r="B189" t="s">
        <v>29</v>
      </c>
      <c r="C189" s="20">
        <v>43809</v>
      </c>
      <c r="D189" s="28">
        <v>745.75686073303223</v>
      </c>
      <c r="E189" s="35">
        <v>13.718722175335101</v>
      </c>
      <c r="AC189">
        <v>19.153068880741586</v>
      </c>
      <c r="AD189">
        <v>4.1724876352853677</v>
      </c>
    </row>
    <row r="190" spans="1:39">
      <c r="A190" t="s">
        <v>6</v>
      </c>
      <c r="B190" t="s">
        <v>29</v>
      </c>
      <c r="C190" s="17">
        <v>43810</v>
      </c>
      <c r="D190" s="30">
        <v>762.0519905090332</v>
      </c>
      <c r="E190" s="37">
        <v>13.7237935348096</v>
      </c>
      <c r="F190" t="s">
        <v>50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Z190">
        <v>0.13750000000000001</v>
      </c>
      <c r="AB190">
        <v>0.21914607000811126</v>
      </c>
      <c r="AE190">
        <v>40</v>
      </c>
      <c r="AF190">
        <v>49</v>
      </c>
      <c r="AG190">
        <v>44.5</v>
      </c>
      <c r="AH190">
        <v>49.75</v>
      </c>
      <c r="AI190">
        <v>58</v>
      </c>
      <c r="AJ190">
        <v>84</v>
      </c>
      <c r="AK190">
        <v>5.75</v>
      </c>
      <c r="AL190">
        <v>0.59319052588523336</v>
      </c>
      <c r="AM190">
        <f>AK190-1</f>
        <v>4.75</v>
      </c>
    </row>
    <row r="191" spans="1:39">
      <c r="A191" t="s">
        <v>6</v>
      </c>
      <c r="B191" t="s">
        <v>29</v>
      </c>
      <c r="C191" s="17">
        <v>43817</v>
      </c>
      <c r="D191" s="30">
        <v>878.4195728302002</v>
      </c>
      <c r="E191" s="37">
        <v>13.743035755563101</v>
      </c>
      <c r="F191" t="s">
        <v>51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Z191">
        <v>3.39</v>
      </c>
      <c r="AB191">
        <v>3.6165821802727876</v>
      </c>
      <c r="AE191">
        <v>40</v>
      </c>
      <c r="AF191">
        <v>49</v>
      </c>
      <c r="AG191">
        <v>44.5</v>
      </c>
      <c r="AH191">
        <v>49.75</v>
      </c>
      <c r="AI191">
        <v>58</v>
      </c>
      <c r="AJ191">
        <v>84</v>
      </c>
      <c r="AK191">
        <v>6.3250000000000002</v>
      </c>
      <c r="AL191">
        <v>0.81192287195274837</v>
      </c>
      <c r="AM191">
        <f>AK191-1</f>
        <v>5.3250000000000002</v>
      </c>
    </row>
    <row r="192" spans="1:39">
      <c r="A192" t="s">
        <v>6</v>
      </c>
      <c r="B192" t="s">
        <v>29</v>
      </c>
      <c r="C192" s="20">
        <v>43832</v>
      </c>
      <c r="D192" s="28">
        <v>1137.2172145843506</v>
      </c>
      <c r="E192" s="35">
        <v>13.685875115243901</v>
      </c>
      <c r="AC192">
        <v>40.359219058937768</v>
      </c>
      <c r="AD192">
        <v>2.2991176144107279</v>
      </c>
    </row>
    <row r="193" spans="1:39">
      <c r="A193" t="s">
        <v>6</v>
      </c>
      <c r="B193" t="s">
        <v>29</v>
      </c>
      <c r="C193" s="20">
        <v>43838</v>
      </c>
      <c r="D193" s="28">
        <v>1241.5054349899292</v>
      </c>
      <c r="E193" s="35">
        <v>13.6275476884779</v>
      </c>
      <c r="AC193">
        <v>38.880049321788206</v>
      </c>
      <c r="AD193">
        <v>2.6491308633039106</v>
      </c>
    </row>
    <row r="194" spans="1:39">
      <c r="A194" t="s">
        <v>6</v>
      </c>
      <c r="B194" t="s">
        <v>29</v>
      </c>
      <c r="C194" s="17">
        <v>43845</v>
      </c>
      <c r="D194" s="30">
        <v>1365.5838823318481</v>
      </c>
      <c r="E194" s="37">
        <v>13.5361826009201</v>
      </c>
      <c r="F194" t="s">
        <v>5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>
        <f>W194/10</f>
        <v>16.489047564469352</v>
      </c>
      <c r="Z194" s="9">
        <v>61.965000000000003</v>
      </c>
      <c r="AB194">
        <v>37.789551907019678</v>
      </c>
      <c r="AE194">
        <v>40</v>
      </c>
      <c r="AF194">
        <v>49</v>
      </c>
      <c r="AG194">
        <v>44.5</v>
      </c>
      <c r="AH194">
        <v>49.75</v>
      </c>
      <c r="AI194">
        <v>58</v>
      </c>
      <c r="AJ194">
        <v>84</v>
      </c>
    </row>
    <row r="195" spans="1:39">
      <c r="A195" t="s">
        <v>6</v>
      </c>
      <c r="B195" t="s">
        <v>29</v>
      </c>
      <c r="C195" s="20">
        <v>43851</v>
      </c>
      <c r="D195" s="28">
        <v>1472.1485033035278</v>
      </c>
      <c r="E195" s="35">
        <v>13.4397219064696</v>
      </c>
      <c r="AC195">
        <v>38.877764202619154</v>
      </c>
      <c r="AD195">
        <v>3.8274828439374287</v>
      </c>
    </row>
    <row r="196" spans="1:39">
      <c r="A196" t="s">
        <v>6</v>
      </c>
      <c r="B196" t="s">
        <v>30</v>
      </c>
      <c r="C196" s="20">
        <v>43790</v>
      </c>
      <c r="D196" s="28">
        <v>431.5214672088623</v>
      </c>
      <c r="E196" s="35">
        <v>13.519312309725301</v>
      </c>
      <c r="AC196">
        <v>3.2009100641182329</v>
      </c>
      <c r="AD196">
        <v>2.510627081489849</v>
      </c>
    </row>
    <row r="197" spans="1:39">
      <c r="A197" t="s">
        <v>6</v>
      </c>
      <c r="B197" t="s">
        <v>30</v>
      </c>
      <c r="C197" s="17">
        <v>43795</v>
      </c>
      <c r="D197" s="30">
        <v>516.93280601501465</v>
      </c>
      <c r="E197" s="37">
        <v>13.589734106581201</v>
      </c>
      <c r="F197" t="s">
        <v>52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E197">
        <v>45.5</v>
      </c>
      <c r="AF197">
        <v>56</v>
      </c>
      <c r="AG197">
        <v>47.75</v>
      </c>
      <c r="AH197">
        <v>55.25</v>
      </c>
      <c r="AI197">
        <v>70</v>
      </c>
      <c r="AJ197">
        <v>91</v>
      </c>
    </row>
    <row r="198" spans="1:39">
      <c r="A198" t="s">
        <v>6</v>
      </c>
      <c r="B198" t="s">
        <v>30</v>
      </c>
      <c r="C198" s="20">
        <v>43796</v>
      </c>
      <c r="D198" s="28">
        <v>534.98764801025391</v>
      </c>
      <c r="E198" s="35">
        <v>13.602369216756699</v>
      </c>
      <c r="AC198">
        <v>1.5370941600878325</v>
      </c>
    </row>
    <row r="199" spans="1:39">
      <c r="A199" t="s">
        <v>6</v>
      </c>
      <c r="B199" t="s">
        <v>30</v>
      </c>
      <c r="C199" s="20">
        <v>43802</v>
      </c>
      <c r="D199" s="28">
        <v>641.02589988708496</v>
      </c>
      <c r="E199" s="35">
        <v>13.667425142411201</v>
      </c>
      <c r="AC199">
        <v>7.9848255562799295</v>
      </c>
      <c r="AD199">
        <v>0.59463305412538903</v>
      </c>
    </row>
    <row r="200" spans="1:39">
      <c r="A200" t="s">
        <v>6</v>
      </c>
      <c r="B200" t="s">
        <v>30</v>
      </c>
      <c r="C200" s="20">
        <v>43809</v>
      </c>
      <c r="D200" s="28">
        <v>745.75686073303223</v>
      </c>
      <c r="E200" s="35">
        <v>13.718722175335101</v>
      </c>
      <c r="AC200">
        <v>32.442828671454421</v>
      </c>
      <c r="AD200">
        <v>3.7111956028324835</v>
      </c>
    </row>
    <row r="201" spans="1:39">
      <c r="A201" t="s">
        <v>6</v>
      </c>
      <c r="B201" t="s">
        <v>30</v>
      </c>
      <c r="C201" s="20">
        <v>43816</v>
      </c>
      <c r="D201" s="28">
        <v>862.01957130432129</v>
      </c>
      <c r="E201" s="35">
        <v>13.742042748467799</v>
      </c>
      <c r="AC201">
        <v>8.1466512702078546</v>
      </c>
    </row>
    <row r="202" spans="1:39">
      <c r="A202" t="s">
        <v>6</v>
      </c>
      <c r="B202" t="s">
        <v>30</v>
      </c>
      <c r="C202" s="17">
        <v>43817</v>
      </c>
      <c r="D202" s="30">
        <v>878.4195728302002</v>
      </c>
      <c r="E202" s="37">
        <v>13.743035755563101</v>
      </c>
      <c r="F202" t="s">
        <v>50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Z202">
        <v>0.29749999999999999</v>
      </c>
      <c r="AB202">
        <v>0.22201726659579132</v>
      </c>
      <c r="AE202">
        <v>45.5</v>
      </c>
      <c r="AF202">
        <v>56</v>
      </c>
      <c r="AG202">
        <v>47.75</v>
      </c>
      <c r="AH202">
        <v>55.25</v>
      </c>
      <c r="AI202">
        <v>70</v>
      </c>
      <c r="AJ202">
        <v>91</v>
      </c>
      <c r="AK202">
        <v>5.6</v>
      </c>
      <c r="AL202">
        <v>0.43011626335213293</v>
      </c>
      <c r="AM202">
        <f>AK202-1</f>
        <v>4.5999999999999996</v>
      </c>
    </row>
    <row r="203" spans="1:39">
      <c r="A203" t="s">
        <v>6</v>
      </c>
      <c r="B203" t="s">
        <v>30</v>
      </c>
      <c r="C203" s="17">
        <v>43829</v>
      </c>
      <c r="D203" s="30">
        <v>1082.4994564056396</v>
      </c>
      <c r="E203" s="37">
        <v>13.7092620831716</v>
      </c>
      <c r="F203" t="s">
        <v>51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Z203">
        <v>10.1425</v>
      </c>
      <c r="AB203">
        <v>6.1044758169723297</v>
      </c>
      <c r="AE203">
        <v>45.5</v>
      </c>
      <c r="AF203">
        <v>56</v>
      </c>
      <c r="AG203">
        <v>47.75</v>
      </c>
      <c r="AH203">
        <v>55.25</v>
      </c>
      <c r="AI203">
        <v>70</v>
      </c>
      <c r="AJ203">
        <v>91</v>
      </c>
    </row>
    <row r="204" spans="1:39">
      <c r="A204" t="s">
        <v>6</v>
      </c>
      <c r="B204" t="s">
        <v>30</v>
      </c>
      <c r="C204" s="20">
        <v>43832</v>
      </c>
      <c r="D204" s="28">
        <v>1137.2172145843506</v>
      </c>
      <c r="E204" s="35">
        <v>13.685875115243901</v>
      </c>
      <c r="AC204">
        <v>54.718516217799703</v>
      </c>
      <c r="AD204">
        <v>3.6048651545304731</v>
      </c>
    </row>
    <row r="205" spans="1:39">
      <c r="A205" t="s">
        <v>6</v>
      </c>
      <c r="B205" t="s">
        <v>30</v>
      </c>
      <c r="C205" s="20">
        <v>43838</v>
      </c>
      <c r="D205" s="28">
        <v>1241.5054349899292</v>
      </c>
      <c r="E205" s="35">
        <v>13.6275476884779</v>
      </c>
      <c r="AC205">
        <v>30.830953889180762</v>
      </c>
      <c r="AD205">
        <v>2.3095845924176341</v>
      </c>
    </row>
    <row r="206" spans="1:39">
      <c r="A206" t="s">
        <v>6</v>
      </c>
      <c r="B206" t="s">
        <v>30</v>
      </c>
      <c r="C206" s="20">
        <v>43851</v>
      </c>
      <c r="D206" s="28">
        <v>1472.1485033035278</v>
      </c>
      <c r="E206" s="35">
        <v>13.4397219064696</v>
      </c>
      <c r="AC206">
        <v>24.357085147670773</v>
      </c>
      <c r="AD206">
        <v>4.6688599058321465</v>
      </c>
    </row>
    <row r="207" spans="1:39">
      <c r="A207" t="s">
        <v>6</v>
      </c>
      <c r="B207" t="s">
        <v>30</v>
      </c>
      <c r="C207" s="17">
        <v>43852</v>
      </c>
      <c r="D207" s="30">
        <v>1489.8091173171997</v>
      </c>
      <c r="E207" s="37">
        <v>13.4221512467888</v>
      </c>
      <c r="F207" t="s">
        <v>5</v>
      </c>
      <c r="I207">
        <v>2.1126646780374854E-2</v>
      </c>
      <c r="J207">
        <v>51.377499999999998</v>
      </c>
      <c r="K207">
        <v>7.9324285636031213</v>
      </c>
      <c r="N207">
        <v>215.01249999999999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>
        <f>W207/10</f>
        <v>19.13716775239569</v>
      </c>
      <c r="Z207" s="9">
        <v>95.917500000000004</v>
      </c>
      <c r="AA207">
        <f>Z207-X207</f>
        <v>41.348750000000003</v>
      </c>
      <c r="AB207">
        <v>41.481517470635865</v>
      </c>
      <c r="AE207">
        <v>45.5</v>
      </c>
      <c r="AF207">
        <v>56</v>
      </c>
      <c r="AG207">
        <v>47.75</v>
      </c>
      <c r="AH207">
        <v>55.25</v>
      </c>
      <c r="AI207">
        <v>70</v>
      </c>
      <c r="AJ207">
        <v>91</v>
      </c>
      <c r="AK207">
        <v>6.0250000000000004</v>
      </c>
      <c r="AL207">
        <v>0.11388041973930381</v>
      </c>
      <c r="AM207">
        <f>AK207-1</f>
        <v>5.0250000000000004</v>
      </c>
    </row>
    <row r="208" spans="1:39">
      <c r="A208" t="s">
        <v>6</v>
      </c>
      <c r="B208" t="s">
        <v>31</v>
      </c>
      <c r="C208" s="20">
        <v>43790</v>
      </c>
      <c r="D208" s="28">
        <v>431.5214672088623</v>
      </c>
      <c r="E208" s="35">
        <v>13.519312309725301</v>
      </c>
      <c r="AC208">
        <v>5.3294053769717493</v>
      </c>
      <c r="AD208">
        <v>1.6851677522614044</v>
      </c>
    </row>
    <row r="209" spans="1:39">
      <c r="A209" t="s">
        <v>6</v>
      </c>
      <c r="B209" t="s">
        <v>31</v>
      </c>
      <c r="C209" s="17">
        <v>43795</v>
      </c>
      <c r="D209" s="30">
        <v>516.93280601501465</v>
      </c>
      <c r="E209" s="37">
        <v>13.589734106581201</v>
      </c>
      <c r="F209" t="s">
        <v>52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30.85</v>
      </c>
      <c r="O209">
        <v>2.5524269496566032</v>
      </c>
      <c r="P209">
        <v>0.31427875000000005</v>
      </c>
      <c r="Q209">
        <v>7.7510266469997161E-2</v>
      </c>
      <c r="AE209">
        <v>44.5</v>
      </c>
      <c r="AF209">
        <v>49</v>
      </c>
      <c r="AG209">
        <v>47.75</v>
      </c>
      <c r="AH209">
        <v>55</v>
      </c>
      <c r="AI209">
        <v>65.25</v>
      </c>
      <c r="AJ209">
        <v>91</v>
      </c>
    </row>
    <row r="210" spans="1:39">
      <c r="A210" t="s">
        <v>6</v>
      </c>
      <c r="B210" t="s">
        <v>31</v>
      </c>
      <c r="C210" s="20">
        <v>43796</v>
      </c>
      <c r="D210" s="28">
        <v>534.98764801025391</v>
      </c>
      <c r="E210" s="35">
        <v>13.602369216756699</v>
      </c>
      <c r="AC210">
        <v>10.136294720670392</v>
      </c>
      <c r="AD210">
        <v>2.1218261966437177</v>
      </c>
    </row>
    <row r="211" spans="1:39">
      <c r="A211" t="s">
        <v>6</v>
      </c>
      <c r="B211" t="s">
        <v>31</v>
      </c>
      <c r="C211" s="20">
        <v>43802</v>
      </c>
      <c r="D211" s="28">
        <v>641.02589988708496</v>
      </c>
      <c r="E211" s="35">
        <v>13.667425142411201</v>
      </c>
      <c r="AC211">
        <v>12.780908883425823</v>
      </c>
      <c r="AD211">
        <v>0.9808917672312738</v>
      </c>
    </row>
    <row r="212" spans="1:39">
      <c r="A212" t="s">
        <v>6</v>
      </c>
      <c r="B212" t="s">
        <v>31</v>
      </c>
      <c r="C212" s="20">
        <v>43809</v>
      </c>
      <c r="D212" s="28">
        <v>745.75686073303223</v>
      </c>
      <c r="E212" s="35">
        <v>13.718722175335101</v>
      </c>
      <c r="AC212">
        <v>21.255648495347089</v>
      </c>
      <c r="AD212">
        <v>4.0670957683044096</v>
      </c>
    </row>
    <row r="213" spans="1:39">
      <c r="A213" t="s">
        <v>6</v>
      </c>
      <c r="B213" t="s">
        <v>31</v>
      </c>
      <c r="C213" s="17">
        <v>43810</v>
      </c>
      <c r="D213" s="30">
        <v>762.0519905090332</v>
      </c>
      <c r="E213" s="37">
        <v>13.7237935348096</v>
      </c>
      <c r="F213" t="s">
        <v>50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67.27</v>
      </c>
      <c r="O213">
        <v>3.0600282542268089</v>
      </c>
      <c r="P213">
        <v>0.53374994125785558</v>
      </c>
      <c r="Q213">
        <v>4.2138508537406971E-2</v>
      </c>
      <c r="AE213">
        <v>44.5</v>
      </c>
      <c r="AF213">
        <v>49</v>
      </c>
      <c r="AG213">
        <v>47.75</v>
      </c>
      <c r="AH213">
        <v>55</v>
      </c>
      <c r="AI213">
        <v>65.25</v>
      </c>
      <c r="AJ213">
        <v>91</v>
      </c>
      <c r="AK213">
        <v>5.95</v>
      </c>
      <c r="AL213">
        <v>0.31917863337009217</v>
      </c>
      <c r="AM213">
        <f>AK213-1</f>
        <v>4.95</v>
      </c>
    </row>
    <row r="214" spans="1:39">
      <c r="A214" t="s">
        <v>6</v>
      </c>
      <c r="B214" t="s">
        <v>31</v>
      </c>
      <c r="C214" s="7">
        <v>43822</v>
      </c>
      <c r="D214" s="24">
        <v>964.09757137298584</v>
      </c>
      <c r="E214" s="31">
        <v>13.739176144857</v>
      </c>
      <c r="F214" t="s">
        <v>51</v>
      </c>
      <c r="I214">
        <v>2.7425822326083284E-2</v>
      </c>
      <c r="J214">
        <v>74.307500000000005</v>
      </c>
      <c r="K214">
        <v>6.1684011637268403</v>
      </c>
      <c r="N214">
        <v>87.94</v>
      </c>
      <c r="O214">
        <v>14.298896519195681</v>
      </c>
      <c r="P214">
        <v>0.72678429164120706</v>
      </c>
      <c r="Q214">
        <v>0.15450354297565747</v>
      </c>
      <c r="Z214">
        <v>1.1575</v>
      </c>
      <c r="AB214">
        <v>1.788227707349747</v>
      </c>
      <c r="AC214" s="12"/>
      <c r="AE214">
        <v>44.5</v>
      </c>
      <c r="AF214">
        <v>49</v>
      </c>
      <c r="AG214">
        <v>47.75</v>
      </c>
      <c r="AH214">
        <v>55</v>
      </c>
      <c r="AI214">
        <v>65.25</v>
      </c>
      <c r="AJ214">
        <v>91</v>
      </c>
      <c r="AK214">
        <v>7.15</v>
      </c>
      <c r="AL214">
        <v>0.24874685927665491</v>
      </c>
      <c r="AM214">
        <f>AK214-1</f>
        <v>6.15</v>
      </c>
    </row>
    <row r="215" spans="1:39">
      <c r="A215" t="s">
        <v>6</v>
      </c>
      <c r="B215" t="s">
        <v>31</v>
      </c>
      <c r="C215" s="21">
        <v>43832</v>
      </c>
      <c r="D215" s="28">
        <v>1137.2172145843506</v>
      </c>
      <c r="E215" s="35">
        <v>13.685875115243901</v>
      </c>
      <c r="AC215" s="13">
        <v>41.487284244080769</v>
      </c>
      <c r="AD215">
        <v>3.6540452544246205</v>
      </c>
    </row>
    <row r="216" spans="1:39">
      <c r="A216" t="s">
        <v>6</v>
      </c>
      <c r="B216" t="s">
        <v>31</v>
      </c>
      <c r="C216" s="21">
        <v>43838</v>
      </c>
      <c r="D216" s="28">
        <v>1241.5054349899292</v>
      </c>
      <c r="E216" s="35">
        <v>13.6275476884779</v>
      </c>
      <c r="AC216" s="13">
        <v>39.14055843781518</v>
      </c>
      <c r="AD216">
        <v>2.6923475326620641</v>
      </c>
    </row>
    <row r="217" spans="1:39">
      <c r="A217" t="s">
        <v>6</v>
      </c>
      <c r="B217" t="s">
        <v>31</v>
      </c>
      <c r="C217" s="21">
        <v>43851</v>
      </c>
      <c r="D217" s="28">
        <v>1472.1485033035278</v>
      </c>
      <c r="E217" s="35">
        <v>13.4397219064696</v>
      </c>
      <c r="AC217" s="13">
        <v>42.15772056163317</v>
      </c>
      <c r="AD217">
        <v>5.429230338369984</v>
      </c>
    </row>
    <row r="218" spans="1:39">
      <c r="A218" t="s">
        <v>6</v>
      </c>
      <c r="B218" t="s">
        <v>31</v>
      </c>
      <c r="C218" s="7">
        <v>43852</v>
      </c>
      <c r="D218" s="24">
        <v>1489.8091173171997</v>
      </c>
      <c r="E218" s="31">
        <v>13.4221512467888</v>
      </c>
      <c r="F218" t="s">
        <v>5</v>
      </c>
      <c r="I218">
        <v>4.2798878895054772E-2</v>
      </c>
      <c r="J218">
        <v>116.13749999999999</v>
      </c>
      <c r="K218">
        <v>5.4850377923340945</v>
      </c>
      <c r="N218">
        <v>150.84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>
        <f>W218/10</f>
        <v>29.612924824587786</v>
      </c>
      <c r="Z218" s="9">
        <v>70.415000000000006</v>
      </c>
      <c r="AA218">
        <f>Z218-X218</f>
        <v>12.852500000000006</v>
      </c>
      <c r="AB218">
        <v>30.242939120837267</v>
      </c>
      <c r="AC218" s="13"/>
      <c r="AE218">
        <v>44.5</v>
      </c>
      <c r="AF218">
        <v>49</v>
      </c>
      <c r="AG218">
        <v>47.75</v>
      </c>
      <c r="AH218">
        <v>55</v>
      </c>
      <c r="AI218">
        <v>65.25</v>
      </c>
      <c r="AJ218">
        <v>91</v>
      </c>
      <c r="AK218">
        <v>7.8000000000000007</v>
      </c>
      <c r="AL218">
        <v>0.58309518948452843</v>
      </c>
      <c r="AM218">
        <f>AK218-1</f>
        <v>6.8000000000000007</v>
      </c>
    </row>
    <row r="219" spans="1:39">
      <c r="A219" t="s">
        <v>6</v>
      </c>
      <c r="B219" t="s">
        <v>32</v>
      </c>
      <c r="C219" s="7">
        <v>44182</v>
      </c>
      <c r="D219" s="24">
        <v>375.58576107025146</v>
      </c>
      <c r="E219" s="31">
        <v>13.743035755563101</v>
      </c>
      <c r="F219" t="s">
        <v>52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/>
      <c r="Z219" s="9">
        <v>0</v>
      </c>
      <c r="AA219">
        <v>0</v>
      </c>
      <c r="AC219" s="13"/>
      <c r="AK219">
        <v>5.5500000000000007</v>
      </c>
      <c r="AL219">
        <v>0.10897247358851676</v>
      </c>
      <c r="AM219">
        <f>AK219-1</f>
        <v>4.5500000000000007</v>
      </c>
    </row>
    <row r="220" spans="1:39">
      <c r="A220" t="s">
        <v>6</v>
      </c>
      <c r="B220" t="s">
        <v>32</v>
      </c>
      <c r="C220" s="7">
        <v>44201</v>
      </c>
      <c r="D220" s="24">
        <v>711.58528614044189</v>
      </c>
      <c r="E220" s="31">
        <v>13.6591165518069</v>
      </c>
      <c r="F220" t="s">
        <v>50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Z220">
        <v>0</v>
      </c>
      <c r="AA220">
        <v>0</v>
      </c>
      <c r="AC220" s="13"/>
      <c r="AE220">
        <v>39.5</v>
      </c>
      <c r="AF220">
        <v>41</v>
      </c>
      <c r="AG220">
        <v>45</v>
      </c>
      <c r="AH220">
        <v>49.5</v>
      </c>
      <c r="AI220">
        <v>60</v>
      </c>
      <c r="AJ220">
        <v>66</v>
      </c>
      <c r="AK220">
        <v>7.35</v>
      </c>
      <c r="AL220">
        <v>0.76852130744697178</v>
      </c>
      <c r="AM220">
        <f>AK220-1</f>
        <v>6.35</v>
      </c>
    </row>
    <row r="221" spans="1:39">
      <c r="A221" t="s">
        <v>6</v>
      </c>
      <c r="B221" t="s">
        <v>32</v>
      </c>
      <c r="C221" s="7">
        <v>44214</v>
      </c>
      <c r="E221" s="31"/>
      <c r="F221" t="s">
        <v>51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Z221">
        <v>52.860833333333325</v>
      </c>
      <c r="AA221">
        <v>14.126759551173324</v>
      </c>
      <c r="AC221" s="13"/>
    </row>
    <row r="222" spans="1:39">
      <c r="A222" t="s">
        <v>6</v>
      </c>
      <c r="B222" t="s">
        <v>32</v>
      </c>
      <c r="C222" s="7">
        <v>44225</v>
      </c>
      <c r="E222" s="31"/>
      <c r="F222" t="s">
        <v>5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R222">
        <f>X222/N222</f>
        <v>0.32323426087902585</v>
      </c>
      <c r="V222">
        <v>1411.2125000000001</v>
      </c>
      <c r="W222">
        <f>310/2</f>
        <v>155</v>
      </c>
      <c r="X222">
        <f>V222/10</f>
        <v>141.12125</v>
      </c>
      <c r="Y222">
        <f>W222/10</f>
        <v>15.5</v>
      </c>
      <c r="Z222">
        <v>238.18625</v>
      </c>
      <c r="AA222">
        <v>42.824093936356768</v>
      </c>
      <c r="AC222" s="13"/>
      <c r="AE222">
        <v>39.5</v>
      </c>
      <c r="AF222">
        <v>41</v>
      </c>
      <c r="AG222">
        <v>45</v>
      </c>
      <c r="AH222">
        <v>49.5</v>
      </c>
      <c r="AI222">
        <v>60</v>
      </c>
      <c r="AJ222">
        <v>66</v>
      </c>
    </row>
    <row r="223" spans="1:39">
      <c r="A223" t="s">
        <v>6</v>
      </c>
      <c r="B223" t="s">
        <v>33</v>
      </c>
      <c r="C223" s="7">
        <v>44182</v>
      </c>
      <c r="D223" s="24">
        <v>375.58576107025146</v>
      </c>
      <c r="E223" s="31">
        <v>13.743035755563101</v>
      </c>
      <c r="F223" t="s">
        <v>52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Z223">
        <v>0</v>
      </c>
      <c r="AA223">
        <v>0</v>
      </c>
      <c r="AC223" s="12"/>
      <c r="AK223">
        <v>5.4</v>
      </c>
      <c r="AL223">
        <v>0.12247448713915883</v>
      </c>
      <c r="AM223">
        <f>AK223-1</f>
        <v>4.4000000000000004</v>
      </c>
    </row>
    <row r="224" spans="1:39">
      <c r="A224" t="s">
        <v>6</v>
      </c>
      <c r="B224" t="s">
        <v>33</v>
      </c>
      <c r="C224" s="7">
        <v>44201</v>
      </c>
      <c r="D224" s="24">
        <v>711.58528614044189</v>
      </c>
      <c r="E224" s="31">
        <v>13.6591165518069</v>
      </c>
      <c r="F224" t="s">
        <v>50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Z224">
        <v>0</v>
      </c>
      <c r="AA224">
        <v>0</v>
      </c>
      <c r="AC224" s="13"/>
      <c r="AE224">
        <v>35</v>
      </c>
      <c r="AF224">
        <v>38</v>
      </c>
      <c r="AG224">
        <v>40.5</v>
      </c>
      <c r="AH224">
        <v>47</v>
      </c>
      <c r="AI224">
        <v>56.75</v>
      </c>
      <c r="AJ224">
        <v>66</v>
      </c>
      <c r="AK224">
        <v>13.049999999999999</v>
      </c>
      <c r="AL224">
        <v>0.68328251843582888</v>
      </c>
      <c r="AM224">
        <f>AK224-1</f>
        <v>12.049999999999999</v>
      </c>
    </row>
    <row r="225" spans="1:39">
      <c r="A225" t="s">
        <v>6</v>
      </c>
      <c r="B225" t="s">
        <v>33</v>
      </c>
      <c r="C225" s="7">
        <v>44210</v>
      </c>
      <c r="E225" s="31"/>
      <c r="F225" t="s">
        <v>51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Z225">
        <v>52.093333333333334</v>
      </c>
      <c r="AA225">
        <v>8.008034073492821</v>
      </c>
      <c r="AC225" s="13"/>
    </row>
    <row r="226" spans="1:39">
      <c r="A226" t="s">
        <v>6</v>
      </c>
      <c r="B226" t="s">
        <v>33</v>
      </c>
      <c r="C226" s="7">
        <v>44225</v>
      </c>
      <c r="E226" s="31"/>
      <c r="F226" t="s">
        <v>5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R226">
        <f>X226/N226</f>
        <v>0.28541219496174375</v>
      </c>
      <c r="V226">
        <v>1122.5</v>
      </c>
      <c r="W226">
        <f>167/2</f>
        <v>83.5</v>
      </c>
      <c r="X226">
        <f>V226/10</f>
        <v>112.25</v>
      </c>
      <c r="Y226">
        <f>W226/10</f>
        <v>8.35</v>
      </c>
      <c r="Z226">
        <v>208.48166666666668</v>
      </c>
      <c r="AA226">
        <v>12.581117869722483</v>
      </c>
      <c r="AC226" s="13"/>
      <c r="AE226">
        <v>35</v>
      </c>
      <c r="AF226">
        <v>38</v>
      </c>
      <c r="AG226">
        <v>40.5</v>
      </c>
      <c r="AH226">
        <v>47</v>
      </c>
      <c r="AI226">
        <v>56.75</v>
      </c>
      <c r="AJ226">
        <v>66</v>
      </c>
    </row>
    <row r="227" spans="1:39">
      <c r="A227" t="s">
        <v>6</v>
      </c>
      <c r="B227" t="s">
        <v>34</v>
      </c>
      <c r="C227" s="7">
        <v>44182</v>
      </c>
      <c r="D227" s="24">
        <v>375.58576107025146</v>
      </c>
      <c r="E227" s="31">
        <v>13.743035755563101</v>
      </c>
      <c r="F227" t="s">
        <v>52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Z227">
        <v>0</v>
      </c>
      <c r="AA227">
        <v>0</v>
      </c>
      <c r="AC227" s="13"/>
      <c r="AK227">
        <v>5.15</v>
      </c>
      <c r="AL227">
        <v>0.25860201081971496</v>
      </c>
      <c r="AM227">
        <f>AK227-1</f>
        <v>4.1500000000000004</v>
      </c>
    </row>
    <row r="228" spans="1:39">
      <c r="A228" t="s">
        <v>6</v>
      </c>
      <c r="B228" t="s">
        <v>34</v>
      </c>
      <c r="C228" s="7">
        <v>44201</v>
      </c>
      <c r="D228" s="24">
        <v>711.58528614044189</v>
      </c>
      <c r="E228" s="31">
        <v>13.6591165518069</v>
      </c>
      <c r="F228" t="s">
        <v>50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Z228">
        <v>0</v>
      </c>
      <c r="AA228">
        <v>0</v>
      </c>
      <c r="AC228" s="13"/>
      <c r="AE228">
        <v>40</v>
      </c>
      <c r="AF228">
        <v>41</v>
      </c>
      <c r="AG228">
        <v>45</v>
      </c>
      <c r="AH228">
        <v>50.5</v>
      </c>
      <c r="AI228">
        <v>60</v>
      </c>
      <c r="AJ228">
        <v>73</v>
      </c>
      <c r="AK228">
        <v>6.9249999999999998</v>
      </c>
      <c r="AL228">
        <v>0.96136296475368743</v>
      </c>
      <c r="AM228">
        <f>AK228-1</f>
        <v>5.9249999999999998</v>
      </c>
    </row>
    <row r="229" spans="1:39">
      <c r="A229" t="s">
        <v>6</v>
      </c>
      <c r="B229" t="s">
        <v>34</v>
      </c>
      <c r="C229" s="7">
        <v>44214</v>
      </c>
      <c r="E229" s="31"/>
      <c r="F229" t="s">
        <v>51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Z229">
        <v>27.756250000000001</v>
      </c>
      <c r="AA229">
        <v>6.7927524140657631</v>
      </c>
      <c r="AC229" s="13"/>
    </row>
    <row r="230" spans="1:39">
      <c r="A230" t="s">
        <v>6</v>
      </c>
      <c r="B230" t="s">
        <v>34</v>
      </c>
      <c r="C230" s="7">
        <v>44232</v>
      </c>
      <c r="E230" s="31"/>
      <c r="F230" t="s">
        <v>5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R230">
        <f>X230/N230</f>
        <v>0.36729160210722028</v>
      </c>
      <c r="V230">
        <v>1422.3</v>
      </c>
      <c r="W230">
        <f>261.9/2</f>
        <v>130.94999999999999</v>
      </c>
      <c r="X230">
        <f>V230/10</f>
        <v>142.22999999999999</v>
      </c>
      <c r="Y230">
        <f>W230/10</f>
        <v>13.094999999999999</v>
      </c>
      <c r="Z230">
        <v>211.34375</v>
      </c>
      <c r="AA230">
        <v>29.49027363492069</v>
      </c>
      <c r="AC230" s="13"/>
      <c r="AE230">
        <v>40</v>
      </c>
      <c r="AF230">
        <v>41</v>
      </c>
      <c r="AG230">
        <v>45</v>
      </c>
      <c r="AH230">
        <v>50.5</v>
      </c>
      <c r="AI230">
        <v>60</v>
      </c>
      <c r="AJ230">
        <v>73</v>
      </c>
    </row>
    <row r="231" spans="1:39">
      <c r="A231" t="s">
        <v>6</v>
      </c>
      <c r="B231" t="s">
        <v>35</v>
      </c>
      <c r="C231" s="7">
        <v>44182</v>
      </c>
      <c r="D231" s="24">
        <v>375.58576107025146</v>
      </c>
      <c r="E231" s="31">
        <v>13.743035755563101</v>
      </c>
      <c r="F231" t="s">
        <v>52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Z231">
        <v>0</v>
      </c>
      <c r="AA231">
        <v>0</v>
      </c>
      <c r="AC231" s="13"/>
      <c r="AF231">
        <v>42</v>
      </c>
      <c r="AG231">
        <v>45</v>
      </c>
      <c r="AH231">
        <v>55</v>
      </c>
      <c r="AI231">
        <v>60</v>
      </c>
      <c r="AJ231">
        <v>73</v>
      </c>
      <c r="AK231">
        <v>5.335</v>
      </c>
      <c r="AL231">
        <v>0.13479150566708564</v>
      </c>
      <c r="AM231">
        <f>AK231-1</f>
        <v>4.335</v>
      </c>
    </row>
    <row r="232" spans="1:39">
      <c r="A232" t="s">
        <v>6</v>
      </c>
      <c r="B232" t="s">
        <v>35</v>
      </c>
      <c r="C232" s="7">
        <v>44201</v>
      </c>
      <c r="D232" s="24">
        <v>711.58528614044189</v>
      </c>
      <c r="E232" s="31">
        <v>13.6591165518069</v>
      </c>
      <c r="F232" t="s">
        <v>50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Z232">
        <v>0</v>
      </c>
      <c r="AA232">
        <v>0</v>
      </c>
      <c r="AC232" s="13"/>
      <c r="AE232">
        <v>39.25</v>
      </c>
      <c r="AF232">
        <v>42</v>
      </c>
      <c r="AG232">
        <v>45</v>
      </c>
      <c r="AH232">
        <v>55</v>
      </c>
      <c r="AI232">
        <v>60</v>
      </c>
      <c r="AJ232">
        <v>73</v>
      </c>
      <c r="AK232">
        <v>7.9249999999999989</v>
      </c>
      <c r="AL232">
        <v>0.91472331882378766</v>
      </c>
      <c r="AM232">
        <f>AK232-1</f>
        <v>6.9249999999999989</v>
      </c>
    </row>
    <row r="233" spans="1:39">
      <c r="A233" t="s">
        <v>6</v>
      </c>
      <c r="B233" t="s">
        <v>35</v>
      </c>
      <c r="C233" s="7">
        <v>44214</v>
      </c>
      <c r="E233" s="31"/>
      <c r="F233" t="s">
        <v>51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Z233">
        <v>32.432916666666671</v>
      </c>
      <c r="AA233">
        <v>14.501629129026615</v>
      </c>
      <c r="AC233" s="15"/>
      <c r="AF233">
        <v>42</v>
      </c>
      <c r="AG233">
        <v>45</v>
      </c>
      <c r="AH233">
        <v>55</v>
      </c>
      <c r="AI233">
        <v>60</v>
      </c>
      <c r="AJ233">
        <v>73</v>
      </c>
    </row>
    <row r="234" spans="1:39">
      <c r="A234" t="s">
        <v>6</v>
      </c>
      <c r="B234" t="s">
        <v>35</v>
      </c>
      <c r="C234" s="7">
        <v>44232</v>
      </c>
      <c r="D234" s="30"/>
      <c r="E234" s="37"/>
      <c r="F234" t="s">
        <v>5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R234">
        <f>X234/N234</f>
        <v>0.24709771029088851</v>
      </c>
      <c r="V234">
        <v>1061.54</v>
      </c>
      <c r="W234">
        <f>297.7/2</f>
        <v>148.85</v>
      </c>
      <c r="X234">
        <f>V234/10</f>
        <v>106.154</v>
      </c>
      <c r="Y234">
        <f>W234/10</f>
        <v>14.885</v>
      </c>
      <c r="Z234">
        <v>197.26374999999999</v>
      </c>
      <c r="AA234">
        <v>19.120893148680121</v>
      </c>
      <c r="AE234">
        <v>39.25</v>
      </c>
      <c r="AF234">
        <v>42</v>
      </c>
      <c r="AG234">
        <v>45</v>
      </c>
      <c r="AH234">
        <v>55</v>
      </c>
      <c r="AI234">
        <v>60</v>
      </c>
      <c r="AJ234">
        <v>73</v>
      </c>
    </row>
    <row r="235" spans="1:39">
      <c r="A235" t="s">
        <v>6</v>
      </c>
      <c r="B235" t="s">
        <v>36</v>
      </c>
      <c r="C235" s="19">
        <v>44182</v>
      </c>
      <c r="D235" s="30">
        <v>375.58576107025146</v>
      </c>
      <c r="E235" s="37">
        <v>13.743035755563101</v>
      </c>
      <c r="F235" t="s">
        <v>52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Z235">
        <v>0</v>
      </c>
      <c r="AA235">
        <v>0</v>
      </c>
      <c r="AK235">
        <v>5.8666666666666671</v>
      </c>
      <c r="AL235">
        <v>0.70887234393788967</v>
      </c>
      <c r="AM235">
        <f>AK235-1</f>
        <v>4.8666666666666671</v>
      </c>
    </row>
    <row r="236" spans="1:39">
      <c r="A236" t="s">
        <v>6</v>
      </c>
      <c r="B236" t="s">
        <v>36</v>
      </c>
      <c r="C236" s="19">
        <v>44201</v>
      </c>
      <c r="D236" s="30">
        <v>711.58528614044189</v>
      </c>
      <c r="E236" s="37">
        <v>13.6591165518069</v>
      </c>
      <c r="F236" t="s">
        <v>50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Z236">
        <v>0</v>
      </c>
      <c r="AA236">
        <v>0</v>
      </c>
      <c r="AE236">
        <v>39.25</v>
      </c>
      <c r="AF236">
        <v>41</v>
      </c>
      <c r="AG236">
        <v>45</v>
      </c>
      <c r="AH236">
        <v>53</v>
      </c>
      <c r="AI236">
        <v>60</v>
      </c>
      <c r="AJ236">
        <v>76</v>
      </c>
      <c r="AK236">
        <v>13.2</v>
      </c>
      <c r="AL236">
        <v>1.6416455159382026</v>
      </c>
      <c r="AM236">
        <f>AK236-1</f>
        <v>12.2</v>
      </c>
    </row>
    <row r="237" spans="1:39">
      <c r="A237" t="s">
        <v>6</v>
      </c>
      <c r="B237" t="s">
        <v>36</v>
      </c>
      <c r="C237" s="7">
        <v>44216</v>
      </c>
      <c r="D237" s="30"/>
      <c r="E237" s="37"/>
      <c r="F237" t="s">
        <v>51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Z237">
        <v>47.662916666666661</v>
      </c>
      <c r="AA237">
        <v>4.2803465794580102</v>
      </c>
    </row>
    <row r="238" spans="1:39">
      <c r="A238" t="s">
        <v>6</v>
      </c>
      <c r="B238" t="s">
        <v>36</v>
      </c>
      <c r="C238" s="7">
        <v>44235</v>
      </c>
      <c r="D238" s="30"/>
      <c r="E238" s="37"/>
      <c r="F238" t="s">
        <v>5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R238">
        <f>X238/N238</f>
        <v>0.16708261814250464</v>
      </c>
      <c r="V238">
        <v>595</v>
      </c>
      <c r="W238">
        <f>224/2</f>
        <v>112</v>
      </c>
      <c r="X238">
        <f>V238/10</f>
        <v>59.5</v>
      </c>
      <c r="Y238">
        <f>W238/10</f>
        <v>11.2</v>
      </c>
      <c r="Z238">
        <v>173.05916666666667</v>
      </c>
      <c r="AA238">
        <v>51.497370220073684</v>
      </c>
      <c r="AE238">
        <v>39.25</v>
      </c>
      <c r="AF238">
        <v>41</v>
      </c>
      <c r="AG238">
        <v>45</v>
      </c>
      <c r="AH238">
        <v>53</v>
      </c>
      <c r="AI238">
        <v>60</v>
      </c>
      <c r="AJ238">
        <v>76</v>
      </c>
    </row>
    <row r="239" spans="1:39">
      <c r="A239" t="s">
        <v>6</v>
      </c>
      <c r="B239" t="s">
        <v>37</v>
      </c>
      <c r="C239" s="19">
        <v>44182</v>
      </c>
      <c r="D239" s="30">
        <v>375.58576107025146</v>
      </c>
      <c r="E239" s="37">
        <v>13.743035755563101</v>
      </c>
      <c r="F239" t="s">
        <v>52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Z239">
        <v>0</v>
      </c>
      <c r="AA239">
        <v>0</v>
      </c>
      <c r="AK239">
        <v>4.8499999999999996</v>
      </c>
      <c r="AL239">
        <v>0.12990381056766589</v>
      </c>
      <c r="AM239">
        <f>AK239-1</f>
        <v>3.8499999999999996</v>
      </c>
    </row>
    <row r="240" spans="1:39">
      <c r="A240" t="s">
        <v>6</v>
      </c>
      <c r="B240" t="s">
        <v>37</v>
      </c>
      <c r="C240" s="19">
        <v>44201</v>
      </c>
      <c r="D240" s="30">
        <v>711.58528614044189</v>
      </c>
      <c r="E240" s="37">
        <v>13.6591165518069</v>
      </c>
      <c r="F240" t="s">
        <v>50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Z240">
        <v>0</v>
      </c>
      <c r="AA240">
        <v>0</v>
      </c>
      <c r="AE240">
        <v>38.5</v>
      </c>
      <c r="AF240">
        <v>41</v>
      </c>
      <c r="AG240">
        <v>43</v>
      </c>
      <c r="AH240">
        <v>49</v>
      </c>
      <c r="AI240">
        <v>60</v>
      </c>
      <c r="AJ240">
        <v>70</v>
      </c>
      <c r="AK240">
        <v>7.0749999999999993</v>
      </c>
      <c r="AL240">
        <v>0.48653751140071555</v>
      </c>
      <c r="AM240">
        <f>AK240-1</f>
        <v>6.0749999999999993</v>
      </c>
    </row>
    <row r="241" spans="1:39">
      <c r="A241" t="s">
        <v>6</v>
      </c>
      <c r="B241" t="s">
        <v>37</v>
      </c>
      <c r="C241" s="7">
        <v>44214</v>
      </c>
      <c r="D241" s="30"/>
      <c r="E241" s="37"/>
      <c r="F241" t="s">
        <v>51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Z241">
        <v>71.33208333333333</v>
      </c>
      <c r="AA241">
        <v>12.917845705597021</v>
      </c>
    </row>
    <row r="242" spans="1:39">
      <c r="A242" t="s">
        <v>6</v>
      </c>
      <c r="B242" t="s">
        <v>37</v>
      </c>
      <c r="C242" s="7">
        <v>44229</v>
      </c>
      <c r="D242" s="30"/>
      <c r="E242" s="37"/>
      <c r="F242" t="s">
        <v>5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R242">
        <f>X242/N242</f>
        <v>0.23318631603475584</v>
      </c>
      <c r="V242">
        <v>1155</v>
      </c>
      <c r="W242">
        <f>188.8/2</f>
        <v>94.4</v>
      </c>
      <c r="X242">
        <f>V242/10</f>
        <v>115.5</v>
      </c>
      <c r="Y242">
        <f>W242/10</f>
        <v>9.4400000000000013</v>
      </c>
      <c r="Z242">
        <v>214.46666666666664</v>
      </c>
      <c r="AA242">
        <v>14.9466577460576</v>
      </c>
      <c r="AE242">
        <v>38.5</v>
      </c>
      <c r="AF242">
        <v>41</v>
      </c>
      <c r="AG242">
        <v>43</v>
      </c>
      <c r="AH242">
        <v>49</v>
      </c>
      <c r="AI242">
        <v>60</v>
      </c>
      <c r="AJ242">
        <v>70</v>
      </c>
    </row>
    <row r="243" spans="1:39">
      <c r="A243" t="s">
        <v>6</v>
      </c>
      <c r="B243" t="s">
        <v>38</v>
      </c>
      <c r="C243" s="19">
        <v>44158</v>
      </c>
      <c r="D243" s="30">
        <v>549.46489715576172</v>
      </c>
      <c r="E243" s="37">
        <v>13.5629915121579</v>
      </c>
      <c r="F243" t="s">
        <v>52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Z243">
        <v>0</v>
      </c>
      <c r="AA243">
        <v>0</v>
      </c>
      <c r="AE243">
        <v>47</v>
      </c>
      <c r="AF243">
        <v>47</v>
      </c>
      <c r="AG243">
        <v>48.25</v>
      </c>
      <c r="AH243">
        <v>53</v>
      </c>
      <c r="AI243">
        <v>67</v>
      </c>
      <c r="AJ243">
        <v>77</v>
      </c>
      <c r="AK243">
        <v>6.6</v>
      </c>
      <c r="AL243">
        <v>7.0710678118654655E-2</v>
      </c>
      <c r="AM243">
        <f t="shared" ref="AM243:AM290" si="0">AK243-1</f>
        <v>5.6</v>
      </c>
    </row>
    <row r="244" spans="1:39">
      <c r="A244" t="s">
        <v>6</v>
      </c>
      <c r="B244" t="s">
        <v>38</v>
      </c>
      <c r="C244" s="19">
        <v>44167</v>
      </c>
      <c r="D244" s="30">
        <v>701.49247646331787</v>
      </c>
      <c r="E244" s="37">
        <v>13.667425142411201</v>
      </c>
      <c r="F244" t="s">
        <v>50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Z244">
        <v>0</v>
      </c>
      <c r="AA244">
        <v>0</v>
      </c>
      <c r="AE244">
        <v>47</v>
      </c>
      <c r="AF244">
        <v>47</v>
      </c>
      <c r="AG244">
        <v>48.25</v>
      </c>
      <c r="AH244">
        <v>53</v>
      </c>
      <c r="AI244">
        <v>67</v>
      </c>
      <c r="AJ244">
        <v>77</v>
      </c>
      <c r="AK244">
        <v>7.3</v>
      </c>
      <c r="AL244">
        <v>1.0965856099730658</v>
      </c>
      <c r="AM244">
        <f t="shared" si="0"/>
        <v>6.3</v>
      </c>
    </row>
    <row r="245" spans="1:39">
      <c r="A245" t="s">
        <v>6</v>
      </c>
      <c r="B245" t="s">
        <v>38</v>
      </c>
      <c r="C245" s="19">
        <v>44182</v>
      </c>
      <c r="D245" s="30">
        <v>942.96628284454346</v>
      </c>
      <c r="E245" s="37">
        <v>13.743035755563101</v>
      </c>
      <c r="F245" t="s">
        <v>51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Z245">
        <v>33.24666666666667</v>
      </c>
      <c r="AA245">
        <v>14.847568902511101</v>
      </c>
      <c r="AE245">
        <v>47</v>
      </c>
      <c r="AF245">
        <v>47</v>
      </c>
      <c r="AG245">
        <v>48.25</v>
      </c>
      <c r="AH245">
        <v>53</v>
      </c>
      <c r="AI245">
        <v>67</v>
      </c>
      <c r="AJ245">
        <v>77</v>
      </c>
      <c r="AK245">
        <v>10.797499999999999</v>
      </c>
      <c r="AL245">
        <v>1.1578664376775096</v>
      </c>
      <c r="AM245">
        <f t="shared" si="0"/>
        <v>9.7974999999999994</v>
      </c>
    </row>
    <row r="246" spans="1:39">
      <c r="A246" t="s">
        <v>6</v>
      </c>
      <c r="B246" t="s">
        <v>38</v>
      </c>
      <c r="C246" s="19">
        <v>44200</v>
      </c>
      <c r="D246" s="30">
        <v>1261.2349805831909</v>
      </c>
      <c r="E246" s="37">
        <v>13.6685784360476</v>
      </c>
      <c r="F246" t="s">
        <v>5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R246">
        <f>X246/N246</f>
        <v>0.22397183749637928</v>
      </c>
      <c r="V246">
        <v>924.65</v>
      </c>
      <c r="W246">
        <f>333.8/2</f>
        <v>166.9</v>
      </c>
      <c r="X246">
        <f>V246/10</f>
        <v>92.465000000000003</v>
      </c>
      <c r="Y246">
        <f>W246/10</f>
        <v>16.690000000000001</v>
      </c>
      <c r="Z246">
        <v>228.15583333333333</v>
      </c>
      <c r="AA246">
        <v>32.121658872947343</v>
      </c>
      <c r="AE246">
        <v>47</v>
      </c>
      <c r="AF246">
        <v>47</v>
      </c>
      <c r="AG246">
        <v>48.25</v>
      </c>
      <c r="AH246">
        <v>53</v>
      </c>
      <c r="AI246">
        <v>67</v>
      </c>
      <c r="AJ246">
        <v>77</v>
      </c>
      <c r="AK246">
        <v>12.95</v>
      </c>
      <c r="AL246">
        <v>1.0280442597476069</v>
      </c>
      <c r="AM246">
        <f t="shared" si="0"/>
        <v>11.95</v>
      </c>
    </row>
    <row r="247" spans="1:39">
      <c r="A247" t="s">
        <v>6</v>
      </c>
      <c r="B247" t="s">
        <v>39</v>
      </c>
      <c r="C247" s="19">
        <v>44158</v>
      </c>
      <c r="D247" s="30">
        <v>549.46489715576172</v>
      </c>
      <c r="E247" s="37">
        <v>13.5629915121579</v>
      </c>
      <c r="F247" t="s">
        <v>52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Z247">
        <v>0</v>
      </c>
      <c r="AA247">
        <v>0</v>
      </c>
      <c r="AE247">
        <v>46</v>
      </c>
      <c r="AF247">
        <v>46</v>
      </c>
      <c r="AG247">
        <v>46.75</v>
      </c>
      <c r="AH247">
        <v>50</v>
      </c>
      <c r="AI247">
        <v>63</v>
      </c>
      <c r="AJ247">
        <v>74</v>
      </c>
      <c r="AK247">
        <v>6.7</v>
      </c>
      <c r="AL247">
        <v>0.42720018726587772</v>
      </c>
      <c r="AM247">
        <f t="shared" si="0"/>
        <v>5.7</v>
      </c>
    </row>
    <row r="248" spans="1:39">
      <c r="A248" t="s">
        <v>6</v>
      </c>
      <c r="B248" t="s">
        <v>39</v>
      </c>
      <c r="C248" s="19">
        <v>44166</v>
      </c>
      <c r="D248" s="30">
        <v>685.09672451019287</v>
      </c>
      <c r="E248" s="37">
        <v>13.6578960999193</v>
      </c>
      <c r="F248" t="s">
        <v>50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Z248">
        <v>0</v>
      </c>
      <c r="AA248">
        <v>0</v>
      </c>
      <c r="AE248">
        <v>46</v>
      </c>
      <c r="AF248">
        <v>46</v>
      </c>
      <c r="AG248">
        <v>46.75</v>
      </c>
      <c r="AH248">
        <v>50</v>
      </c>
      <c r="AI248">
        <v>63</v>
      </c>
      <c r="AJ248">
        <v>74</v>
      </c>
      <c r="AK248">
        <v>7.8000000000000007</v>
      </c>
      <c r="AL248">
        <v>0.25495097567963915</v>
      </c>
      <c r="AM248">
        <f t="shared" si="0"/>
        <v>6.8000000000000007</v>
      </c>
    </row>
    <row r="249" spans="1:39">
      <c r="A249" t="s">
        <v>6</v>
      </c>
      <c r="B249" t="s">
        <v>39</v>
      </c>
      <c r="C249" s="19">
        <v>44179</v>
      </c>
      <c r="D249" s="30">
        <v>888.6162805557251</v>
      </c>
      <c r="E249" s="37">
        <v>13.738294734994099</v>
      </c>
      <c r="F249" t="s">
        <v>51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Z249">
        <v>41.177916666666668</v>
      </c>
      <c r="AA249">
        <v>4.3160578386073212</v>
      </c>
      <c r="AE249">
        <v>46</v>
      </c>
      <c r="AF249">
        <v>46</v>
      </c>
      <c r="AG249">
        <v>46.75</v>
      </c>
      <c r="AH249">
        <v>50</v>
      </c>
      <c r="AI249">
        <v>63</v>
      </c>
      <c r="AJ249">
        <v>74</v>
      </c>
      <c r="AK249">
        <v>10.350000000000001</v>
      </c>
      <c r="AL249">
        <v>1.1453711188955278</v>
      </c>
      <c r="AM249">
        <f t="shared" si="0"/>
        <v>9.3500000000000014</v>
      </c>
    </row>
    <row r="250" spans="1:39">
      <c r="A250" t="s">
        <v>6</v>
      </c>
      <c r="B250" t="s">
        <v>39</v>
      </c>
      <c r="C250" s="19">
        <v>44200</v>
      </c>
      <c r="D250" s="30">
        <v>1261.2349805831909</v>
      </c>
      <c r="E250" s="37">
        <v>13.6685784360476</v>
      </c>
      <c r="F250" t="s">
        <v>5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R250">
        <f>X250/N250</f>
        <v>0.11398111070401055</v>
      </c>
      <c r="V250">
        <v>623.48</v>
      </c>
      <c r="W250">
        <f>136.3/2</f>
        <v>68.150000000000006</v>
      </c>
      <c r="X250">
        <f>V250/10</f>
        <v>62.347999999999999</v>
      </c>
      <c r="Y250">
        <f>W250/10</f>
        <v>6.8150000000000004</v>
      </c>
      <c r="Z250">
        <v>252.66833333333332</v>
      </c>
      <c r="AA250">
        <v>54.293253119142356</v>
      </c>
      <c r="AE250">
        <v>46</v>
      </c>
      <c r="AF250">
        <v>46</v>
      </c>
      <c r="AG250">
        <v>46.75</v>
      </c>
      <c r="AH250">
        <v>50</v>
      </c>
      <c r="AI250">
        <v>63</v>
      </c>
      <c r="AJ250">
        <v>74</v>
      </c>
      <c r="AK250">
        <v>14.25</v>
      </c>
      <c r="AL250">
        <v>0.73950997288745202</v>
      </c>
      <c r="AM250">
        <f t="shared" si="0"/>
        <v>13.25</v>
      </c>
    </row>
    <row r="251" spans="1:39">
      <c r="A251" t="s">
        <v>6</v>
      </c>
      <c r="B251" t="s">
        <v>40</v>
      </c>
      <c r="C251" s="19">
        <v>44158</v>
      </c>
      <c r="D251" s="30">
        <v>549.46489715576172</v>
      </c>
      <c r="E251" s="37">
        <v>13.5629915121579</v>
      </c>
      <c r="F251" t="s">
        <v>52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Z251">
        <v>0</v>
      </c>
      <c r="AA251">
        <v>0</v>
      </c>
      <c r="AE251">
        <v>47</v>
      </c>
      <c r="AF251">
        <v>47</v>
      </c>
      <c r="AG251">
        <v>50</v>
      </c>
      <c r="AH251">
        <v>53</v>
      </c>
      <c r="AI251">
        <v>67</v>
      </c>
      <c r="AJ251">
        <v>77</v>
      </c>
      <c r="AK251">
        <v>6.85</v>
      </c>
      <c r="AL251">
        <v>0.42646805273080135</v>
      </c>
      <c r="AM251">
        <f t="shared" si="0"/>
        <v>5.85</v>
      </c>
    </row>
    <row r="252" spans="1:39">
      <c r="A252" t="s">
        <v>6</v>
      </c>
      <c r="B252" t="s">
        <v>40</v>
      </c>
      <c r="C252" s="19">
        <v>44167</v>
      </c>
      <c r="D252" s="30">
        <v>701.49247646331787</v>
      </c>
      <c r="E252" s="37">
        <v>13.667425142411201</v>
      </c>
      <c r="F252" t="s">
        <v>50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Z252">
        <v>0</v>
      </c>
      <c r="AA252">
        <v>0</v>
      </c>
      <c r="AE252">
        <v>47</v>
      </c>
      <c r="AF252">
        <v>47</v>
      </c>
      <c r="AG252">
        <v>50</v>
      </c>
      <c r="AH252">
        <v>53</v>
      </c>
      <c r="AI252">
        <v>67</v>
      </c>
      <c r="AJ252">
        <v>77</v>
      </c>
      <c r="AK252">
        <v>6.85</v>
      </c>
      <c r="AL252">
        <v>0.31917863337009256</v>
      </c>
      <c r="AM252">
        <f t="shared" si="0"/>
        <v>5.85</v>
      </c>
    </row>
    <row r="253" spans="1:39">
      <c r="A253" t="s">
        <v>6</v>
      </c>
      <c r="B253" t="s">
        <v>40</v>
      </c>
      <c r="C253" s="19">
        <v>44182</v>
      </c>
      <c r="D253" s="30">
        <v>942.96628284454346</v>
      </c>
      <c r="E253" s="37">
        <v>13.743035755563101</v>
      </c>
      <c r="F253" t="s">
        <v>51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Z253">
        <v>28.24625</v>
      </c>
      <c r="AA253">
        <v>3.5353526969921423</v>
      </c>
      <c r="AE253">
        <v>47</v>
      </c>
      <c r="AF253">
        <v>47</v>
      </c>
      <c r="AG253">
        <v>50</v>
      </c>
      <c r="AH253">
        <v>53</v>
      </c>
      <c r="AI253">
        <v>67</v>
      </c>
      <c r="AJ253">
        <v>77</v>
      </c>
      <c r="AK253">
        <v>10.734999999999999</v>
      </c>
      <c r="AL253">
        <v>1.3066392960568749</v>
      </c>
      <c r="AM253">
        <f t="shared" si="0"/>
        <v>9.7349999999999994</v>
      </c>
    </row>
    <row r="254" spans="1:39">
      <c r="A254" t="s">
        <v>6</v>
      </c>
      <c r="B254" t="s">
        <v>40</v>
      </c>
      <c r="C254" s="19">
        <v>44200</v>
      </c>
      <c r="D254" s="30">
        <v>1261.2349805831909</v>
      </c>
      <c r="E254" s="37">
        <v>13.6685784360476</v>
      </c>
      <c r="F254" t="s">
        <v>5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R254">
        <f>X254/N254</f>
        <v>0.20870602749955358</v>
      </c>
      <c r="V254">
        <v>857.1</v>
      </c>
      <c r="W254">
        <f>330.6/2</f>
        <v>165.3</v>
      </c>
      <c r="X254">
        <f>V254/10</f>
        <v>85.710000000000008</v>
      </c>
      <c r="Y254">
        <f>W254/10</f>
        <v>16.53</v>
      </c>
      <c r="Z254">
        <v>184.96333333333334</v>
      </c>
      <c r="AA254">
        <v>27.988440098845562</v>
      </c>
      <c r="AE254">
        <v>47</v>
      </c>
      <c r="AF254">
        <v>47</v>
      </c>
      <c r="AG254">
        <v>50</v>
      </c>
      <c r="AH254">
        <v>53</v>
      </c>
      <c r="AI254">
        <v>67</v>
      </c>
      <c r="AJ254">
        <v>77</v>
      </c>
      <c r="AK254">
        <v>11.6</v>
      </c>
      <c r="AL254">
        <v>0.25495097567963931</v>
      </c>
      <c r="AM254">
        <f t="shared" si="0"/>
        <v>10.6</v>
      </c>
    </row>
    <row r="255" spans="1:39">
      <c r="A255" t="s">
        <v>6</v>
      </c>
      <c r="B255" t="s">
        <v>41</v>
      </c>
      <c r="C255" s="19">
        <v>44158</v>
      </c>
      <c r="D255" s="30">
        <v>549.46489715576172</v>
      </c>
      <c r="E255" s="37">
        <v>13.5629915121579</v>
      </c>
      <c r="F255" t="s">
        <v>52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Z255">
        <v>0</v>
      </c>
      <c r="AA255">
        <v>0</v>
      </c>
      <c r="AE255">
        <v>46.5</v>
      </c>
      <c r="AF255">
        <v>46.5</v>
      </c>
      <c r="AG255">
        <v>48.5</v>
      </c>
      <c r="AH255">
        <v>53</v>
      </c>
      <c r="AI255">
        <v>67</v>
      </c>
      <c r="AJ255">
        <v>77</v>
      </c>
      <c r="AK255">
        <v>6.3666666666666671</v>
      </c>
      <c r="AL255">
        <v>0.26562295750848708</v>
      </c>
      <c r="AM255">
        <f t="shared" si="0"/>
        <v>5.3666666666666671</v>
      </c>
    </row>
    <row r="256" spans="1:39">
      <c r="A256" t="s">
        <v>6</v>
      </c>
      <c r="B256" t="s">
        <v>41</v>
      </c>
      <c r="C256" s="19">
        <v>44167</v>
      </c>
      <c r="D256" s="30">
        <v>701.49247646331787</v>
      </c>
      <c r="E256" s="37">
        <v>13.667425142411201</v>
      </c>
      <c r="F256" t="s">
        <v>50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Z256">
        <v>0</v>
      </c>
      <c r="AA256">
        <v>0</v>
      </c>
      <c r="AE256">
        <v>46.5</v>
      </c>
      <c r="AF256">
        <v>46.5</v>
      </c>
      <c r="AG256">
        <v>48.5</v>
      </c>
      <c r="AH256">
        <v>53</v>
      </c>
      <c r="AI256">
        <v>67</v>
      </c>
      <c r="AJ256">
        <v>77</v>
      </c>
      <c r="AK256">
        <v>6.5500000000000007</v>
      </c>
      <c r="AL256">
        <v>4.330127018922178E-2</v>
      </c>
      <c r="AM256">
        <f t="shared" si="0"/>
        <v>5.5500000000000007</v>
      </c>
    </row>
    <row r="257" spans="1:39">
      <c r="A257" t="s">
        <v>6</v>
      </c>
      <c r="B257" t="s">
        <v>41</v>
      </c>
      <c r="C257" s="19">
        <v>44182</v>
      </c>
      <c r="D257" s="30">
        <v>942.96628284454346</v>
      </c>
      <c r="E257" s="37">
        <v>13.743035755563101</v>
      </c>
      <c r="F257" t="s">
        <v>51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Z257">
        <v>35.925833333333337</v>
      </c>
      <c r="AA257">
        <v>4.9667929001482314</v>
      </c>
      <c r="AE257">
        <v>46.5</v>
      </c>
      <c r="AF257">
        <v>46.5</v>
      </c>
      <c r="AG257">
        <v>48.5</v>
      </c>
      <c r="AH257">
        <v>53</v>
      </c>
      <c r="AI257">
        <v>67</v>
      </c>
      <c r="AJ257">
        <v>77</v>
      </c>
      <c r="AK257">
        <v>9.5250000000000004</v>
      </c>
      <c r="AL257">
        <v>1.1822991372744869</v>
      </c>
      <c r="AM257">
        <f t="shared" si="0"/>
        <v>8.5250000000000004</v>
      </c>
    </row>
    <row r="258" spans="1:39">
      <c r="A258" t="s">
        <v>6</v>
      </c>
      <c r="B258" t="s">
        <v>41</v>
      </c>
      <c r="C258" s="19">
        <v>44200</v>
      </c>
      <c r="D258" s="30">
        <v>1261.2349805831909</v>
      </c>
      <c r="E258" s="37">
        <v>13.6685784360476</v>
      </c>
      <c r="F258" t="s">
        <v>5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R258">
        <f>X258/N258</f>
        <v>0.17919439381737523</v>
      </c>
      <c r="V258">
        <v>792.7</v>
      </c>
      <c r="W258">
        <f>51/2</f>
        <v>25.5</v>
      </c>
      <c r="X258">
        <f>V258/10</f>
        <v>79.27000000000001</v>
      </c>
      <c r="Y258">
        <f>W258/10</f>
        <v>2.5499999999999998</v>
      </c>
      <c r="Z258">
        <v>226.27875000000003</v>
      </c>
      <c r="AA258">
        <v>45.253825638235575</v>
      </c>
      <c r="AE258">
        <v>46.5</v>
      </c>
      <c r="AF258">
        <v>46.5</v>
      </c>
      <c r="AG258">
        <v>48.5</v>
      </c>
      <c r="AH258">
        <v>53</v>
      </c>
      <c r="AI258">
        <v>67</v>
      </c>
      <c r="AJ258">
        <v>77</v>
      </c>
      <c r="AK258">
        <v>11.25</v>
      </c>
      <c r="AL258">
        <v>1.1233320969330469</v>
      </c>
      <c r="AM258">
        <f t="shared" si="0"/>
        <v>10.25</v>
      </c>
    </row>
    <row r="259" spans="1:39">
      <c r="A259" t="s">
        <v>6</v>
      </c>
      <c r="B259" t="s">
        <v>42</v>
      </c>
      <c r="C259" s="19">
        <v>44158</v>
      </c>
      <c r="D259" s="30">
        <v>549.46489715576172</v>
      </c>
      <c r="E259" s="37">
        <v>13.5629915121579</v>
      </c>
      <c r="F259" t="s">
        <v>52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Z259">
        <v>0</v>
      </c>
      <c r="AA259">
        <v>0</v>
      </c>
      <c r="AE259">
        <v>46</v>
      </c>
      <c r="AF259">
        <v>46</v>
      </c>
      <c r="AG259">
        <v>47</v>
      </c>
      <c r="AH259">
        <v>53</v>
      </c>
      <c r="AI259">
        <v>67</v>
      </c>
      <c r="AJ259">
        <v>77</v>
      </c>
      <c r="AK259">
        <v>8.3000000000000007</v>
      </c>
      <c r="AL259">
        <v>0.35000000000000009</v>
      </c>
      <c r="AM259">
        <f t="shared" si="0"/>
        <v>7.3000000000000007</v>
      </c>
    </row>
    <row r="260" spans="1:39">
      <c r="A260" t="s">
        <v>6</v>
      </c>
      <c r="B260" t="s">
        <v>42</v>
      </c>
      <c r="C260" s="19">
        <v>44166</v>
      </c>
      <c r="D260" s="30">
        <v>685.09672451019287</v>
      </c>
      <c r="E260" s="37">
        <v>13.6578960999193</v>
      </c>
      <c r="F260" t="s">
        <v>50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Z260">
        <v>0</v>
      </c>
      <c r="AA260">
        <v>0</v>
      </c>
      <c r="AE260">
        <v>46</v>
      </c>
      <c r="AF260">
        <v>46</v>
      </c>
      <c r="AG260">
        <v>47</v>
      </c>
      <c r="AH260">
        <v>53</v>
      </c>
      <c r="AI260">
        <v>67</v>
      </c>
      <c r="AJ260">
        <v>77</v>
      </c>
      <c r="AK260">
        <v>8.35</v>
      </c>
      <c r="AL260">
        <v>0.47631397208144094</v>
      </c>
      <c r="AM260">
        <f t="shared" si="0"/>
        <v>7.35</v>
      </c>
    </row>
    <row r="261" spans="1:39">
      <c r="A261" t="s">
        <v>6</v>
      </c>
      <c r="B261" t="s">
        <v>42</v>
      </c>
      <c r="C261" s="19">
        <v>44179</v>
      </c>
      <c r="D261" s="30">
        <v>888.6162805557251</v>
      </c>
      <c r="E261" s="37">
        <v>13.738294734994099</v>
      </c>
      <c r="F261" t="s">
        <v>51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Z261">
        <v>22.552916666666668</v>
      </c>
      <c r="AA261">
        <v>0.92474930912232345</v>
      </c>
      <c r="AE261">
        <v>46</v>
      </c>
      <c r="AF261">
        <v>46</v>
      </c>
      <c r="AG261">
        <v>47</v>
      </c>
      <c r="AH261">
        <v>53</v>
      </c>
      <c r="AI261">
        <v>67</v>
      </c>
      <c r="AJ261">
        <v>77</v>
      </c>
      <c r="AK261">
        <v>11.549999999999999</v>
      </c>
      <c r="AL261">
        <v>0.5117372372614678</v>
      </c>
      <c r="AM261">
        <f t="shared" si="0"/>
        <v>10.549999999999999</v>
      </c>
    </row>
    <row r="262" spans="1:39">
      <c r="A262" t="s">
        <v>6</v>
      </c>
      <c r="B262" t="s">
        <v>42</v>
      </c>
      <c r="C262" s="19">
        <v>44200</v>
      </c>
      <c r="D262" s="30">
        <v>1261.2349805831909</v>
      </c>
      <c r="E262" s="37">
        <v>13.6685784360476</v>
      </c>
      <c r="F262" t="s">
        <v>5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R262">
        <f>X262/N262</f>
        <v>0.13076420137687012</v>
      </c>
      <c r="V262">
        <v>595</v>
      </c>
      <c r="W262">
        <f>224/2</f>
        <v>112</v>
      </c>
      <c r="X262">
        <f>V262/10</f>
        <v>59.5</v>
      </c>
      <c r="Y262">
        <f>W262/10</f>
        <v>11.2</v>
      </c>
      <c r="Z262">
        <v>181.26958333333334</v>
      </c>
      <c r="AA262">
        <v>23.777455634905664</v>
      </c>
      <c r="AE262">
        <v>46</v>
      </c>
      <c r="AF262">
        <v>46</v>
      </c>
      <c r="AG262">
        <v>47</v>
      </c>
      <c r="AH262">
        <v>53</v>
      </c>
      <c r="AI262">
        <v>67</v>
      </c>
      <c r="AJ262">
        <v>77</v>
      </c>
      <c r="AK262">
        <v>15.59</v>
      </c>
      <c r="AL262">
        <v>2.0425657884141697</v>
      </c>
      <c r="AM262">
        <f t="shared" si="0"/>
        <v>14.59</v>
      </c>
    </row>
    <row r="263" spans="1:39">
      <c r="A263" t="s">
        <v>6</v>
      </c>
      <c r="B263" t="s">
        <v>43</v>
      </c>
      <c r="C263" s="19">
        <v>44158</v>
      </c>
      <c r="D263" s="30">
        <v>549.46489715576172</v>
      </c>
      <c r="E263" s="37">
        <v>13.5629915121579</v>
      </c>
      <c r="F263" t="s">
        <v>52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Z263">
        <v>0</v>
      </c>
      <c r="AA263">
        <v>0</v>
      </c>
      <c r="AE263">
        <v>47</v>
      </c>
      <c r="AF263">
        <v>47</v>
      </c>
      <c r="AG263">
        <v>47</v>
      </c>
      <c r="AH263">
        <v>53</v>
      </c>
      <c r="AI263">
        <v>67</v>
      </c>
      <c r="AJ263">
        <v>77</v>
      </c>
      <c r="AK263">
        <v>6.4499999999999993</v>
      </c>
      <c r="AL263">
        <v>0.3112474899497184</v>
      </c>
      <c r="AM263">
        <f t="shared" si="0"/>
        <v>5.4499999999999993</v>
      </c>
    </row>
    <row r="264" spans="1:39">
      <c r="A264" t="s">
        <v>6</v>
      </c>
      <c r="B264" t="s">
        <v>43</v>
      </c>
      <c r="C264" s="19">
        <v>44167</v>
      </c>
      <c r="D264" s="30">
        <v>701.49247646331787</v>
      </c>
      <c r="E264" s="37">
        <v>13.667425142411201</v>
      </c>
      <c r="F264" t="s">
        <v>50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Z264">
        <v>0</v>
      </c>
      <c r="AA264">
        <v>0</v>
      </c>
      <c r="AE264">
        <v>47</v>
      </c>
      <c r="AF264">
        <v>47</v>
      </c>
      <c r="AG264">
        <v>47</v>
      </c>
      <c r="AH264">
        <v>53</v>
      </c>
      <c r="AI264">
        <v>67</v>
      </c>
      <c r="AJ264">
        <v>77</v>
      </c>
      <c r="AK264">
        <v>6.65</v>
      </c>
      <c r="AL264">
        <v>0.2165063509461097</v>
      </c>
      <c r="AM264">
        <f t="shared" si="0"/>
        <v>5.65</v>
      </c>
    </row>
    <row r="265" spans="1:39">
      <c r="A265" t="s">
        <v>6</v>
      </c>
      <c r="B265" t="s">
        <v>43</v>
      </c>
      <c r="C265" s="19">
        <v>44182</v>
      </c>
      <c r="D265" s="30">
        <v>942.96628284454346</v>
      </c>
      <c r="E265" s="37">
        <v>13.743035755563101</v>
      </c>
      <c r="F265" t="s">
        <v>51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Z265">
        <v>32.85125</v>
      </c>
      <c r="AA265">
        <v>9.7024577684051394</v>
      </c>
      <c r="AE265">
        <v>47</v>
      </c>
      <c r="AF265">
        <v>47</v>
      </c>
      <c r="AG265">
        <v>47</v>
      </c>
      <c r="AH265">
        <v>53</v>
      </c>
      <c r="AI265">
        <v>67</v>
      </c>
      <c r="AJ265">
        <v>77</v>
      </c>
      <c r="AK265">
        <v>11.85</v>
      </c>
      <c r="AL265">
        <v>1.2852528934026968</v>
      </c>
      <c r="AM265">
        <f t="shared" si="0"/>
        <v>10.85</v>
      </c>
    </row>
    <row r="266" spans="1:39">
      <c r="A266" t="s">
        <v>6</v>
      </c>
      <c r="B266" t="s">
        <v>43</v>
      </c>
      <c r="C266" s="19">
        <v>44200</v>
      </c>
      <c r="D266" s="30">
        <v>1261.2349805831909</v>
      </c>
      <c r="E266" s="37">
        <v>13.6685784360476</v>
      </c>
      <c r="F266" t="s">
        <v>5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R266">
        <f>X266/N266</f>
        <v>0.14184070975545818</v>
      </c>
      <c r="V266">
        <v>642.5</v>
      </c>
      <c r="W266">
        <f>305/2</f>
        <v>152.5</v>
      </c>
      <c r="X266">
        <f>V266/10</f>
        <v>64.25</v>
      </c>
      <c r="Y266">
        <f>W266/10</f>
        <v>15.25</v>
      </c>
      <c r="Z266">
        <v>209.36958333333334</v>
      </c>
      <c r="AA266">
        <v>38.905182212031733</v>
      </c>
      <c r="AE266">
        <v>47</v>
      </c>
      <c r="AF266">
        <v>47</v>
      </c>
      <c r="AG266">
        <v>47</v>
      </c>
      <c r="AH266">
        <v>53</v>
      </c>
      <c r="AI266">
        <v>67</v>
      </c>
      <c r="AJ266">
        <v>77</v>
      </c>
      <c r="AK266">
        <v>12.324999999999999</v>
      </c>
      <c r="AL266">
        <v>1.7997829730275812</v>
      </c>
      <c r="AM266">
        <f t="shared" si="0"/>
        <v>11.324999999999999</v>
      </c>
    </row>
    <row r="267" spans="1:39">
      <c r="A267" t="s">
        <v>6</v>
      </c>
      <c r="B267" t="s">
        <v>44</v>
      </c>
      <c r="C267" s="19">
        <v>44117</v>
      </c>
      <c r="D267" s="30">
        <v>396.55983829498291</v>
      </c>
      <c r="E267" s="37">
        <v>12.6907993270279</v>
      </c>
      <c r="F267" t="s">
        <v>52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Z267">
        <v>0</v>
      </c>
      <c r="AA267">
        <v>0</v>
      </c>
      <c r="AE267">
        <v>57</v>
      </c>
      <c r="AF267">
        <v>61.5</v>
      </c>
      <c r="AG267">
        <v>62</v>
      </c>
      <c r="AH267">
        <v>66</v>
      </c>
      <c r="AI267">
        <v>70.75</v>
      </c>
      <c r="AJ267">
        <v>86.75</v>
      </c>
      <c r="AK267">
        <v>4.1500000000000004</v>
      </c>
      <c r="AL267">
        <v>0.4023369234857751</v>
      </c>
      <c r="AM267">
        <f t="shared" si="0"/>
        <v>3.1500000000000004</v>
      </c>
    </row>
    <row r="268" spans="1:39">
      <c r="A268" t="s">
        <v>6</v>
      </c>
      <c r="B268" t="s">
        <v>44</v>
      </c>
      <c r="C268" s="19">
        <v>44146</v>
      </c>
      <c r="D268" s="30">
        <v>778.44316864013672</v>
      </c>
      <c r="E268" s="37">
        <v>13.364680781529101</v>
      </c>
      <c r="F268" t="s">
        <v>50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Z268">
        <v>0.32750000000000001</v>
      </c>
      <c r="AA268">
        <v>0.17983209761700863</v>
      </c>
      <c r="AE268">
        <v>57</v>
      </c>
      <c r="AF268">
        <v>61.5</v>
      </c>
      <c r="AG268">
        <v>62</v>
      </c>
      <c r="AH268">
        <v>66</v>
      </c>
      <c r="AI268">
        <v>70.75</v>
      </c>
      <c r="AJ268">
        <v>86.75</v>
      </c>
      <c r="AK268">
        <v>11.3</v>
      </c>
      <c r="AL268">
        <v>0.40311288741492768</v>
      </c>
      <c r="AM268">
        <f t="shared" si="0"/>
        <v>10.3</v>
      </c>
    </row>
    <row r="269" spans="1:39">
      <c r="A269" t="s">
        <v>6</v>
      </c>
      <c r="B269" t="s">
        <v>44</v>
      </c>
      <c r="C269" s="19">
        <v>44155</v>
      </c>
      <c r="D269" s="30">
        <v>921.72014808654785</v>
      </c>
      <c r="E269" s="37">
        <v>13.519312309725301</v>
      </c>
      <c r="F269" t="s">
        <v>51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Z269">
        <v>10.1775</v>
      </c>
      <c r="AA269">
        <v>2.9524266149502627</v>
      </c>
      <c r="AE269">
        <v>57</v>
      </c>
      <c r="AF269">
        <v>61.5</v>
      </c>
      <c r="AG269">
        <v>62</v>
      </c>
      <c r="AH269">
        <v>66</v>
      </c>
      <c r="AI269">
        <v>70.75</v>
      </c>
      <c r="AJ269">
        <v>86.75</v>
      </c>
      <c r="AK269">
        <v>11.35</v>
      </c>
      <c r="AL269">
        <v>0.86998563206526625</v>
      </c>
      <c r="AM269">
        <f t="shared" si="0"/>
        <v>10.35</v>
      </c>
    </row>
    <row r="270" spans="1:39">
      <c r="A270" t="s">
        <v>6</v>
      </c>
      <c r="B270" t="s">
        <v>44</v>
      </c>
      <c r="C270" s="19">
        <v>44173</v>
      </c>
      <c r="D270" s="30">
        <v>1220.9261207580566</v>
      </c>
      <c r="E270" s="37">
        <v>13.713078452315299</v>
      </c>
      <c r="F270" t="s">
        <v>5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R270">
        <f>X270/N270</f>
        <v>0.3185429180391397</v>
      </c>
      <c r="V270">
        <v>863.1</v>
      </c>
      <c r="W270">
        <f>412/2</f>
        <v>206</v>
      </c>
      <c r="X270">
        <f>V270/10</f>
        <v>86.31</v>
      </c>
      <c r="Y270">
        <f>W270/10</f>
        <v>20.6</v>
      </c>
      <c r="Z270">
        <v>114.59750000000001</v>
      </c>
      <c r="AA270">
        <v>12.355389765199627</v>
      </c>
      <c r="AE270">
        <v>57</v>
      </c>
      <c r="AF270">
        <v>61.5</v>
      </c>
      <c r="AG270">
        <v>62</v>
      </c>
      <c r="AH270">
        <v>66</v>
      </c>
      <c r="AI270">
        <v>70.75</v>
      </c>
      <c r="AJ270">
        <v>86.75</v>
      </c>
      <c r="AK270">
        <v>11.4</v>
      </c>
      <c r="AL270">
        <v>0.59160797830996281</v>
      </c>
      <c r="AM270">
        <f t="shared" si="0"/>
        <v>10.4</v>
      </c>
    </row>
    <row r="271" spans="1:39">
      <c r="A271" t="s">
        <v>6</v>
      </c>
      <c r="B271" t="s">
        <v>45</v>
      </c>
      <c r="C271" s="19">
        <v>44117</v>
      </c>
      <c r="D271" s="30">
        <v>396.55983829498291</v>
      </c>
      <c r="E271" s="37">
        <v>12.6907993270279</v>
      </c>
      <c r="F271" t="s">
        <v>52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Z271">
        <v>0</v>
      </c>
      <c r="AA271">
        <v>0</v>
      </c>
      <c r="AE271">
        <v>48</v>
      </c>
      <c r="AF271">
        <v>58</v>
      </c>
      <c r="AG271">
        <v>51</v>
      </c>
      <c r="AH271">
        <v>62</v>
      </c>
      <c r="AI271">
        <v>68.25</v>
      </c>
      <c r="AJ271">
        <v>86</v>
      </c>
      <c r="AK271">
        <v>4.95</v>
      </c>
      <c r="AL271">
        <v>0.2861380785564886</v>
      </c>
      <c r="AM271">
        <f t="shared" si="0"/>
        <v>3.95</v>
      </c>
    </row>
    <row r="272" spans="1:39">
      <c r="A272" t="s">
        <v>6</v>
      </c>
      <c r="B272" t="s">
        <v>45</v>
      </c>
      <c r="C272" s="19">
        <v>44144</v>
      </c>
      <c r="D272" s="30">
        <v>754.9431676864624</v>
      </c>
      <c r="E272" s="37">
        <v>13.3259548773134</v>
      </c>
      <c r="F272" t="s">
        <v>50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Z272">
        <v>1.0525</v>
      </c>
      <c r="AA272">
        <v>0.27399437342154798</v>
      </c>
      <c r="AE272">
        <v>48</v>
      </c>
      <c r="AF272">
        <v>58</v>
      </c>
      <c r="AG272">
        <v>51</v>
      </c>
      <c r="AH272">
        <v>62</v>
      </c>
      <c r="AI272">
        <v>68.25</v>
      </c>
      <c r="AJ272">
        <v>86</v>
      </c>
      <c r="AK272">
        <v>6.75</v>
      </c>
      <c r="AL272">
        <v>0.57608593109014572</v>
      </c>
      <c r="AM272">
        <f t="shared" si="0"/>
        <v>5.75</v>
      </c>
    </row>
    <row r="273" spans="1:39">
      <c r="A273" t="s">
        <v>6</v>
      </c>
      <c r="B273" t="s">
        <v>45</v>
      </c>
      <c r="C273" s="19">
        <v>44153</v>
      </c>
      <c r="D273" s="30">
        <v>889.47014713287354</v>
      </c>
      <c r="E273" s="37">
        <v>13.487909641145899</v>
      </c>
      <c r="F273" t="s">
        <v>51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Z273">
        <v>24.025000000000002</v>
      </c>
      <c r="AA273">
        <v>5.8266020686731856</v>
      </c>
      <c r="AE273">
        <v>48</v>
      </c>
      <c r="AF273">
        <v>58</v>
      </c>
      <c r="AG273">
        <v>51</v>
      </c>
      <c r="AH273">
        <v>62</v>
      </c>
      <c r="AI273">
        <v>68.25</v>
      </c>
      <c r="AJ273">
        <v>86</v>
      </c>
      <c r="AK273">
        <v>13.1</v>
      </c>
      <c r="AL273">
        <v>1.6023420358962095</v>
      </c>
      <c r="AM273">
        <f t="shared" si="0"/>
        <v>12.1</v>
      </c>
    </row>
    <row r="274" spans="1:39">
      <c r="A274" t="s">
        <v>6</v>
      </c>
      <c r="B274" t="s">
        <v>45</v>
      </c>
      <c r="C274" s="19">
        <v>44169</v>
      </c>
      <c r="D274" s="30">
        <v>1156.6210441589355</v>
      </c>
      <c r="E274" s="37">
        <v>13.6848582481993</v>
      </c>
      <c r="F274" t="s">
        <v>5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R274">
        <f>X274/N274</f>
        <v>0.17171060551342238</v>
      </c>
      <c r="V274">
        <v>534.9</v>
      </c>
      <c r="W274">
        <f>202/2</f>
        <v>101</v>
      </c>
      <c r="X274">
        <f>V274/10</f>
        <v>53.489999999999995</v>
      </c>
      <c r="Y274">
        <f>W274/10</f>
        <v>10.1</v>
      </c>
      <c r="Z274">
        <v>123.38000000000001</v>
      </c>
      <c r="AA274">
        <v>11.798429980298208</v>
      </c>
      <c r="AE274">
        <v>48</v>
      </c>
      <c r="AF274">
        <v>58</v>
      </c>
      <c r="AG274">
        <v>51</v>
      </c>
      <c r="AH274">
        <v>62</v>
      </c>
      <c r="AI274">
        <v>68.25</v>
      </c>
      <c r="AJ274">
        <v>86</v>
      </c>
      <c r="AK274">
        <v>14.8125</v>
      </c>
      <c r="AL274">
        <v>1.5370807355178191</v>
      </c>
      <c r="AM274">
        <f t="shared" si="0"/>
        <v>13.8125</v>
      </c>
    </row>
    <row r="275" spans="1:39">
      <c r="A275" t="s">
        <v>6</v>
      </c>
      <c r="B275" t="s">
        <v>46</v>
      </c>
      <c r="C275" s="19">
        <v>44117</v>
      </c>
      <c r="D275" s="30">
        <v>396.55983829498291</v>
      </c>
      <c r="E275" s="37">
        <v>12.6907993270279</v>
      </c>
      <c r="F275" t="s">
        <v>52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Z275">
        <v>0</v>
      </c>
      <c r="AA275">
        <v>0</v>
      </c>
      <c r="AE275">
        <v>58</v>
      </c>
      <c r="AF275">
        <v>62.5</v>
      </c>
      <c r="AG275">
        <v>61.75</v>
      </c>
      <c r="AH275">
        <v>66.5</v>
      </c>
      <c r="AI275">
        <v>72.5</v>
      </c>
      <c r="AJ275">
        <v>89</v>
      </c>
      <c r="AK275">
        <v>3.5</v>
      </c>
      <c r="AL275">
        <v>0.18027756377320001</v>
      </c>
      <c r="AM275">
        <f t="shared" si="0"/>
        <v>2.5</v>
      </c>
    </row>
    <row r="276" spans="1:39">
      <c r="A276" t="s">
        <v>6</v>
      </c>
      <c r="B276" t="s">
        <v>46</v>
      </c>
      <c r="C276" s="19">
        <v>44146</v>
      </c>
      <c r="D276" s="30">
        <v>778.44316864013672</v>
      </c>
      <c r="E276" s="37">
        <v>13.364680781529101</v>
      </c>
      <c r="F276" t="s">
        <v>50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Z276">
        <v>5.0000000000000001E-3</v>
      </c>
      <c r="AA276">
        <v>2.886751345948129E-3</v>
      </c>
      <c r="AE276">
        <v>58</v>
      </c>
      <c r="AF276">
        <v>62.5</v>
      </c>
      <c r="AG276">
        <v>61.75</v>
      </c>
      <c r="AH276">
        <v>66.5</v>
      </c>
      <c r="AI276">
        <v>72.5</v>
      </c>
      <c r="AJ276">
        <v>89</v>
      </c>
      <c r="AK276">
        <v>8.2000000000000011</v>
      </c>
      <c r="AL276">
        <v>0.25495097567963931</v>
      </c>
      <c r="AM276">
        <f t="shared" si="0"/>
        <v>7.2000000000000011</v>
      </c>
    </row>
    <row r="277" spans="1:39">
      <c r="A277" t="s">
        <v>6</v>
      </c>
      <c r="B277" t="s">
        <v>46</v>
      </c>
      <c r="C277" s="19">
        <v>44155</v>
      </c>
      <c r="D277" s="30">
        <v>921.72014808654785</v>
      </c>
      <c r="E277" s="37">
        <v>13.519312309725301</v>
      </c>
      <c r="F277" t="s">
        <v>51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Z277">
        <v>3.7125000000000004</v>
      </c>
      <c r="AA277">
        <v>1.3491625488922128</v>
      </c>
      <c r="AE277">
        <v>58</v>
      </c>
      <c r="AF277">
        <v>62.5</v>
      </c>
      <c r="AG277">
        <v>61.75</v>
      </c>
      <c r="AH277">
        <v>66.5</v>
      </c>
      <c r="AI277">
        <v>72.5</v>
      </c>
      <c r="AJ277">
        <v>89</v>
      </c>
      <c r="AK277">
        <v>10.35</v>
      </c>
      <c r="AL277">
        <v>0.54025456962435869</v>
      </c>
      <c r="AM277">
        <f t="shared" si="0"/>
        <v>9.35</v>
      </c>
    </row>
    <row r="278" spans="1:39">
      <c r="A278" t="s">
        <v>6</v>
      </c>
      <c r="B278" t="s">
        <v>46</v>
      </c>
      <c r="C278" s="19">
        <v>44175</v>
      </c>
      <c r="D278" s="30">
        <v>1253.2761192321777</v>
      </c>
      <c r="E278" s="37">
        <v>13.7237935348096</v>
      </c>
      <c r="F278" t="s">
        <v>5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R278">
        <f>X278/N278</f>
        <v>0.24303299152597568</v>
      </c>
      <c r="V278">
        <v>839.6</v>
      </c>
      <c r="W278">
        <f>410.4/2</f>
        <v>205.2</v>
      </c>
      <c r="X278">
        <f>V278/10</f>
        <v>83.960000000000008</v>
      </c>
      <c r="Y278">
        <f>W278/10</f>
        <v>20.52</v>
      </c>
      <c r="Z278">
        <v>118.7325</v>
      </c>
      <c r="AA278">
        <v>14.011195151853876</v>
      </c>
      <c r="AE278">
        <v>58</v>
      </c>
      <c r="AF278">
        <v>62.5</v>
      </c>
      <c r="AG278">
        <v>61.75</v>
      </c>
      <c r="AH278">
        <v>66.5</v>
      </c>
      <c r="AI278">
        <v>72.5</v>
      </c>
      <c r="AJ278">
        <v>89</v>
      </c>
      <c r="AK278">
        <v>12.15</v>
      </c>
      <c r="AL278">
        <v>1.0520812706250384</v>
      </c>
      <c r="AM278">
        <f t="shared" si="0"/>
        <v>11.15</v>
      </c>
    </row>
    <row r="279" spans="1:39">
      <c r="A279" t="s">
        <v>6</v>
      </c>
      <c r="B279" t="s">
        <v>47</v>
      </c>
      <c r="C279" s="19">
        <v>44117</v>
      </c>
      <c r="D279" s="30">
        <v>396.55983829498291</v>
      </c>
      <c r="E279" s="37">
        <v>12.6907993270279</v>
      </c>
      <c r="F279" t="s">
        <v>52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Z279">
        <v>0</v>
      </c>
      <c r="AA279">
        <v>0</v>
      </c>
      <c r="AE279">
        <v>50.25</v>
      </c>
      <c r="AF279">
        <v>60.75</v>
      </c>
      <c r="AG279">
        <v>59.5</v>
      </c>
      <c r="AH279">
        <v>62</v>
      </c>
      <c r="AI279">
        <v>69.5</v>
      </c>
      <c r="AJ279">
        <v>89</v>
      </c>
      <c r="AK279">
        <v>3.7249999999999996</v>
      </c>
      <c r="AL279">
        <v>0.38951091127207282</v>
      </c>
      <c r="AM279">
        <f t="shared" si="0"/>
        <v>2.7249999999999996</v>
      </c>
    </row>
    <row r="280" spans="1:39">
      <c r="A280" t="s">
        <v>6</v>
      </c>
      <c r="B280" t="s">
        <v>47</v>
      </c>
      <c r="C280" s="19">
        <v>44146</v>
      </c>
      <c r="D280" s="30">
        <v>778.44316864013672</v>
      </c>
      <c r="E280" s="37">
        <v>13.364680781529101</v>
      </c>
      <c r="F280" t="s">
        <v>50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Z280">
        <v>1.7324999999999999</v>
      </c>
      <c r="AA280">
        <v>0.79933696482355521</v>
      </c>
      <c r="AE280">
        <v>50.25</v>
      </c>
      <c r="AF280">
        <v>60.75</v>
      </c>
      <c r="AG280">
        <v>59.5</v>
      </c>
      <c r="AH280">
        <v>62</v>
      </c>
      <c r="AI280">
        <v>69.5</v>
      </c>
      <c r="AJ280">
        <v>89</v>
      </c>
      <c r="AK280">
        <v>7.7</v>
      </c>
      <c r="AL280">
        <v>0.43874821936960495</v>
      </c>
      <c r="AM280">
        <f t="shared" si="0"/>
        <v>6.7</v>
      </c>
    </row>
    <row r="281" spans="1:39">
      <c r="A281" t="s">
        <v>6</v>
      </c>
      <c r="B281" t="s">
        <v>47</v>
      </c>
      <c r="C281" s="19">
        <v>44153</v>
      </c>
      <c r="D281" s="30">
        <v>889.47014713287354</v>
      </c>
      <c r="E281" s="37">
        <v>13.487909641145899</v>
      </c>
      <c r="F281" t="s">
        <v>51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Z281">
        <v>7.5324999999999989</v>
      </c>
      <c r="AA281">
        <v>2.2345707082122073</v>
      </c>
      <c r="AE281">
        <v>50.25</v>
      </c>
      <c r="AF281">
        <v>60.75</v>
      </c>
      <c r="AG281">
        <v>59.5</v>
      </c>
      <c r="AH281">
        <v>62</v>
      </c>
      <c r="AI281">
        <v>69.5</v>
      </c>
      <c r="AJ281">
        <v>89</v>
      </c>
      <c r="AK281">
        <v>10.6</v>
      </c>
      <c r="AL281">
        <v>0.37416573867739411</v>
      </c>
      <c r="AM281">
        <f t="shared" si="0"/>
        <v>9.6</v>
      </c>
    </row>
    <row r="282" spans="1:39">
      <c r="A282" t="s">
        <v>6</v>
      </c>
      <c r="B282" t="s">
        <v>47</v>
      </c>
      <c r="C282" s="19">
        <v>44175</v>
      </c>
      <c r="D282" s="30">
        <v>1253.2761192321777</v>
      </c>
      <c r="E282" s="37">
        <v>13.7237935348096</v>
      </c>
      <c r="F282" t="s">
        <v>5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R282">
        <f>X282/N282</f>
        <v>0.23854929071926839</v>
      </c>
      <c r="V282">
        <v>764.3</v>
      </c>
      <c r="W282">
        <f>384.4/2</f>
        <v>192.2</v>
      </c>
      <c r="X282">
        <f>V282/10</f>
        <v>76.429999999999993</v>
      </c>
      <c r="Y282">
        <f>W282/10</f>
        <v>19.22</v>
      </c>
      <c r="Z282">
        <v>101.39500000000001</v>
      </c>
      <c r="AA282">
        <v>14.632270557458458</v>
      </c>
      <c r="AE282">
        <v>50.25</v>
      </c>
      <c r="AF282">
        <v>60.75</v>
      </c>
      <c r="AG282">
        <v>59.5</v>
      </c>
      <c r="AH282">
        <v>62</v>
      </c>
      <c r="AI282">
        <v>69.5</v>
      </c>
      <c r="AJ282">
        <v>89</v>
      </c>
      <c r="AK282">
        <v>12.55</v>
      </c>
      <c r="AL282">
        <v>1.0825317547305451</v>
      </c>
      <c r="AM282">
        <f t="shared" si="0"/>
        <v>11.55</v>
      </c>
    </row>
    <row r="283" spans="1:39">
      <c r="A283" t="s">
        <v>6</v>
      </c>
      <c r="B283" t="s">
        <v>48</v>
      </c>
      <c r="C283" s="19">
        <v>44117</v>
      </c>
      <c r="D283" s="30">
        <v>396.55983829498291</v>
      </c>
      <c r="E283" s="37">
        <v>12.6907993270279</v>
      </c>
      <c r="F283" t="s">
        <v>52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Z283">
        <v>0</v>
      </c>
      <c r="AA283">
        <v>0</v>
      </c>
      <c r="AE283">
        <v>48</v>
      </c>
      <c r="AF283">
        <v>58</v>
      </c>
      <c r="AG283">
        <v>51</v>
      </c>
      <c r="AH283">
        <v>62.5</v>
      </c>
      <c r="AI283">
        <v>70.25</v>
      </c>
      <c r="AJ283">
        <v>86</v>
      </c>
      <c r="AK283">
        <v>5.15</v>
      </c>
      <c r="AL283">
        <v>0.20463381929681126</v>
      </c>
      <c r="AM283">
        <f t="shared" si="0"/>
        <v>4.1500000000000004</v>
      </c>
    </row>
    <row r="284" spans="1:39">
      <c r="A284" t="s">
        <v>6</v>
      </c>
      <c r="B284" t="s">
        <v>48</v>
      </c>
      <c r="C284" s="19">
        <v>44144</v>
      </c>
      <c r="D284" s="30">
        <v>754.9431676864624</v>
      </c>
      <c r="E284" s="37">
        <v>13.3259548773134</v>
      </c>
      <c r="F284" t="s">
        <v>50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Z284">
        <v>1.54</v>
      </c>
      <c r="AA284">
        <v>0.5292132525425518</v>
      </c>
      <c r="AE284">
        <v>48</v>
      </c>
      <c r="AF284">
        <v>58</v>
      </c>
      <c r="AG284">
        <v>51</v>
      </c>
      <c r="AH284">
        <v>62.5</v>
      </c>
      <c r="AI284">
        <v>70.25</v>
      </c>
      <c r="AJ284">
        <v>86</v>
      </c>
      <c r="AK284">
        <v>8.375</v>
      </c>
      <c r="AL284">
        <v>0.57268555944776545</v>
      </c>
      <c r="AM284">
        <f t="shared" si="0"/>
        <v>7.375</v>
      </c>
    </row>
    <row r="285" spans="1:39">
      <c r="A285" t="s">
        <v>6</v>
      </c>
      <c r="B285" t="s">
        <v>48</v>
      </c>
      <c r="C285" s="19">
        <v>44153</v>
      </c>
      <c r="D285" s="30">
        <v>889.47014713287354</v>
      </c>
      <c r="E285" s="37">
        <v>13.487909641145899</v>
      </c>
      <c r="F285" t="s">
        <v>51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Z285">
        <v>25.884999999999998</v>
      </c>
      <c r="AA285">
        <v>3.7735184730787634</v>
      </c>
      <c r="AE285">
        <v>48</v>
      </c>
      <c r="AF285">
        <v>58</v>
      </c>
      <c r="AG285">
        <v>51</v>
      </c>
      <c r="AH285">
        <v>62.5</v>
      </c>
      <c r="AI285">
        <v>70.25</v>
      </c>
      <c r="AJ285">
        <v>86</v>
      </c>
      <c r="AK285">
        <v>12.95</v>
      </c>
      <c r="AL285">
        <v>0.80738776309775961</v>
      </c>
      <c r="AM285">
        <f t="shared" si="0"/>
        <v>11.95</v>
      </c>
    </row>
    <row r="286" spans="1:39">
      <c r="A286" t="s">
        <v>6</v>
      </c>
      <c r="B286" t="s">
        <v>48</v>
      </c>
      <c r="C286" s="19">
        <v>44169</v>
      </c>
      <c r="D286" s="30">
        <v>1156.6210441589355</v>
      </c>
      <c r="E286" s="37">
        <v>13.6848582481993</v>
      </c>
      <c r="F286" t="s">
        <v>5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R286">
        <f>X286/N286</f>
        <v>0.23448611423010704</v>
      </c>
      <c r="V286">
        <v>626.5</v>
      </c>
      <c r="W286">
        <f>213.5/2</f>
        <v>106.75</v>
      </c>
      <c r="X286">
        <f>V286/10</f>
        <v>62.65</v>
      </c>
      <c r="Y286">
        <f>W286/10</f>
        <v>10.675000000000001</v>
      </c>
      <c r="Z286">
        <v>92.972499999999997</v>
      </c>
      <c r="AA286">
        <v>15.214084688756873</v>
      </c>
      <c r="AE286">
        <v>48</v>
      </c>
      <c r="AF286">
        <v>58</v>
      </c>
      <c r="AG286">
        <v>51</v>
      </c>
      <c r="AH286">
        <v>62.5</v>
      </c>
      <c r="AI286">
        <v>70.25</v>
      </c>
      <c r="AJ286">
        <v>86</v>
      </c>
      <c r="AK286">
        <v>14.825000000000001</v>
      </c>
      <c r="AL286">
        <v>0.81729355191387199</v>
      </c>
      <c r="AM286">
        <f t="shared" si="0"/>
        <v>13.825000000000001</v>
      </c>
    </row>
    <row r="287" spans="1:39">
      <c r="A287" t="s">
        <v>6</v>
      </c>
      <c r="B287" t="s">
        <v>49</v>
      </c>
      <c r="C287" s="19">
        <v>44117</v>
      </c>
      <c r="D287" s="30">
        <v>396.55983829498291</v>
      </c>
      <c r="E287" s="37">
        <v>12.6907993270279</v>
      </c>
      <c r="F287" t="s">
        <v>52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Z287">
        <v>0</v>
      </c>
      <c r="AA287">
        <v>0</v>
      </c>
      <c r="AE287">
        <v>49.5</v>
      </c>
      <c r="AF287">
        <v>62</v>
      </c>
      <c r="AG287">
        <v>59.25</v>
      </c>
      <c r="AH287">
        <v>62.5</v>
      </c>
      <c r="AI287">
        <v>70.25</v>
      </c>
      <c r="AJ287">
        <v>88.25</v>
      </c>
      <c r="AK287">
        <v>4.2</v>
      </c>
      <c r="AL287">
        <v>0.12247448713915901</v>
      </c>
      <c r="AM287">
        <f t="shared" si="0"/>
        <v>3.2</v>
      </c>
    </row>
    <row r="288" spans="1:39">
      <c r="A288" t="s">
        <v>6</v>
      </c>
      <c r="B288" t="s">
        <v>49</v>
      </c>
      <c r="C288" s="19">
        <v>44146</v>
      </c>
      <c r="D288" s="30">
        <v>778.44316864013672</v>
      </c>
      <c r="E288" s="37">
        <v>13.364680781529101</v>
      </c>
      <c r="F288" t="s">
        <v>50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Z288">
        <v>0.36</v>
      </c>
      <c r="AA288">
        <v>0.21334635376932662</v>
      </c>
      <c r="AE288">
        <v>49.5</v>
      </c>
      <c r="AF288">
        <v>62</v>
      </c>
      <c r="AG288">
        <v>59.25</v>
      </c>
      <c r="AH288">
        <v>62.5</v>
      </c>
      <c r="AI288">
        <v>70.25</v>
      </c>
      <c r="AJ288">
        <v>88.25</v>
      </c>
      <c r="AK288">
        <v>11.8</v>
      </c>
      <c r="AL288">
        <v>1.0606601717798247</v>
      </c>
      <c r="AM288">
        <f t="shared" si="0"/>
        <v>10.8</v>
      </c>
    </row>
    <row r="289" spans="1:39">
      <c r="A289" t="s">
        <v>6</v>
      </c>
      <c r="B289" t="s">
        <v>49</v>
      </c>
      <c r="C289" s="19">
        <v>44153</v>
      </c>
      <c r="D289" s="30">
        <v>889.47014713287354</v>
      </c>
      <c r="E289" s="37">
        <v>13.487909641145899</v>
      </c>
      <c r="F289" t="s">
        <v>51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Z289">
        <v>6.5675000000000008</v>
      </c>
      <c r="AA289">
        <v>2.2519116878776564</v>
      </c>
      <c r="AE289">
        <v>49.5</v>
      </c>
      <c r="AF289">
        <v>62</v>
      </c>
      <c r="AG289">
        <v>59.25</v>
      </c>
      <c r="AH289">
        <v>62.5</v>
      </c>
      <c r="AI289">
        <v>70.25</v>
      </c>
      <c r="AJ289">
        <v>88.25</v>
      </c>
      <c r="AK289">
        <v>13.05</v>
      </c>
      <c r="AL289">
        <v>0.36314597615834865</v>
      </c>
      <c r="AM289">
        <f t="shared" si="0"/>
        <v>12.05</v>
      </c>
    </row>
    <row r="290" spans="1:39">
      <c r="A290" t="s">
        <v>6</v>
      </c>
      <c r="B290" t="s">
        <v>49</v>
      </c>
      <c r="C290" s="19">
        <v>44173</v>
      </c>
      <c r="D290" s="30">
        <v>1220.9261207580566</v>
      </c>
      <c r="E290" s="37">
        <v>13.713078452315299</v>
      </c>
      <c r="F290" t="s">
        <v>5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R290">
        <f>X290/N290</f>
        <v>0.25103333857749682</v>
      </c>
      <c r="V290">
        <v>877.6</v>
      </c>
      <c r="W290">
        <f>111.5/2</f>
        <v>55.75</v>
      </c>
      <c r="X290">
        <f>V290/10</f>
        <v>87.76</v>
      </c>
      <c r="Y290">
        <f>W290/10</f>
        <v>5.5750000000000002</v>
      </c>
      <c r="Z290">
        <v>152.08999999999997</v>
      </c>
      <c r="AA290">
        <v>27.876063507365409</v>
      </c>
      <c r="AE290">
        <v>49.5</v>
      </c>
      <c r="AF290">
        <v>62</v>
      </c>
      <c r="AG290">
        <v>59.25</v>
      </c>
      <c r="AH290">
        <v>62.5</v>
      </c>
      <c r="AI290">
        <v>70.25</v>
      </c>
      <c r="AJ290">
        <v>88.25</v>
      </c>
      <c r="AK290">
        <v>13.75</v>
      </c>
      <c r="AL290">
        <v>1.6618889854620265</v>
      </c>
      <c r="AM290">
        <f t="shared" si="0"/>
        <v>12.75</v>
      </c>
    </row>
    <row r="291" spans="1:39">
      <c r="A291" t="s">
        <v>6</v>
      </c>
      <c r="B291" t="s">
        <v>57</v>
      </c>
      <c r="C291" s="7">
        <v>44280</v>
      </c>
      <c r="F291" t="s">
        <v>52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Z291">
        <v>0</v>
      </c>
      <c r="AA291">
        <v>0</v>
      </c>
      <c r="AF291">
        <v>43</v>
      </c>
      <c r="AH291">
        <v>58</v>
      </c>
      <c r="AJ291">
        <v>84</v>
      </c>
    </row>
    <row r="292" spans="1:39">
      <c r="A292" t="s">
        <v>6</v>
      </c>
      <c r="B292" t="s">
        <v>57</v>
      </c>
      <c r="C292" s="7">
        <v>44292</v>
      </c>
      <c r="F292" t="s">
        <v>50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Z292">
        <v>0</v>
      </c>
      <c r="AA292">
        <v>0</v>
      </c>
      <c r="AF292">
        <v>43</v>
      </c>
      <c r="AH292">
        <v>58</v>
      </c>
      <c r="AJ292">
        <v>84</v>
      </c>
    </row>
    <row r="293" spans="1:39">
      <c r="A293" t="s">
        <v>6</v>
      </c>
      <c r="B293" t="s">
        <v>57</v>
      </c>
      <c r="C293" s="7">
        <v>44307</v>
      </c>
      <c r="F293" t="s">
        <v>51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Z293">
        <v>8.0025000000000013</v>
      </c>
      <c r="AA293">
        <v>1.1159030349153662</v>
      </c>
      <c r="AF293">
        <v>43</v>
      </c>
      <c r="AH293">
        <v>58</v>
      </c>
      <c r="AJ293">
        <v>84</v>
      </c>
    </row>
    <row r="294" spans="1:39">
      <c r="A294" t="s">
        <v>6</v>
      </c>
      <c r="B294" t="s">
        <v>57</v>
      </c>
      <c r="C294" s="7">
        <v>44333</v>
      </c>
      <c r="F294" t="s">
        <v>5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R294">
        <f>X294/N294</f>
        <v>0.32967530878741469</v>
      </c>
      <c r="V294">
        <v>1819</v>
      </c>
      <c r="W294">
        <f>87.4/2</f>
        <v>43.7</v>
      </c>
      <c r="X294">
        <f>V294/10</f>
        <v>181.9</v>
      </c>
      <c r="Y294">
        <f>W294/10</f>
        <v>4.37</v>
      </c>
      <c r="Z294">
        <v>305.72749999999996</v>
      </c>
      <c r="AA294">
        <v>19.981315178185927</v>
      </c>
      <c r="AF294">
        <v>43</v>
      </c>
      <c r="AH294">
        <v>58</v>
      </c>
      <c r="AJ294">
        <v>84</v>
      </c>
    </row>
    <row r="295" spans="1:39">
      <c r="A295" t="s">
        <v>6</v>
      </c>
      <c r="B295" t="s">
        <v>58</v>
      </c>
      <c r="C295" s="7">
        <v>44280</v>
      </c>
      <c r="F295" t="s">
        <v>52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Z295">
        <v>0</v>
      </c>
      <c r="AA295">
        <v>0</v>
      </c>
      <c r="AF295">
        <v>43</v>
      </c>
      <c r="AH295">
        <v>58</v>
      </c>
      <c r="AJ295">
        <v>87</v>
      </c>
    </row>
    <row r="296" spans="1:39">
      <c r="A296" t="s">
        <v>6</v>
      </c>
      <c r="B296" t="s">
        <v>58</v>
      </c>
      <c r="C296" s="7">
        <v>44292</v>
      </c>
      <c r="F296" t="s">
        <v>50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Z296">
        <v>0</v>
      </c>
      <c r="AA296">
        <v>0</v>
      </c>
      <c r="AF296">
        <v>43</v>
      </c>
      <c r="AH296">
        <v>58</v>
      </c>
      <c r="AJ296">
        <v>87</v>
      </c>
    </row>
    <row r="297" spans="1:39">
      <c r="A297" t="s">
        <v>6</v>
      </c>
      <c r="B297" t="s">
        <v>58</v>
      </c>
      <c r="C297" s="7">
        <v>44307</v>
      </c>
      <c r="F297" t="s">
        <v>51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Z297">
        <v>4.9550000000000001</v>
      </c>
      <c r="AA297">
        <v>0.75333148967326058</v>
      </c>
      <c r="AF297">
        <v>43</v>
      </c>
      <c r="AH297">
        <v>58</v>
      </c>
      <c r="AJ297">
        <v>87</v>
      </c>
    </row>
    <row r="298" spans="1:39">
      <c r="A298" t="s">
        <v>6</v>
      </c>
      <c r="B298" t="s">
        <v>58</v>
      </c>
      <c r="C298" s="7">
        <v>44336</v>
      </c>
      <c r="F298" t="s">
        <v>5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R298">
        <f>X298/N298</f>
        <v>0.27591279449781431</v>
      </c>
      <c r="V298">
        <v>1488</v>
      </c>
      <c r="W298">
        <f>275/2</f>
        <v>137.5</v>
      </c>
      <c r="X298">
        <f>V298/10</f>
        <v>148.80000000000001</v>
      </c>
      <c r="Y298">
        <f>W298/10</f>
        <v>13.75</v>
      </c>
      <c r="Z298">
        <v>238.78749999999999</v>
      </c>
      <c r="AA298">
        <v>25.523318908438497</v>
      </c>
      <c r="AF298">
        <v>43</v>
      </c>
      <c r="AH298">
        <v>58</v>
      </c>
      <c r="AJ298">
        <v>87</v>
      </c>
    </row>
    <row r="299" spans="1:39">
      <c r="A299" t="s">
        <v>6</v>
      </c>
      <c r="B299" t="s">
        <v>59</v>
      </c>
      <c r="C299" s="7">
        <v>44280</v>
      </c>
      <c r="F299" t="s">
        <v>52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Z299">
        <v>0</v>
      </c>
      <c r="AA299">
        <v>0</v>
      </c>
      <c r="AF299">
        <v>43</v>
      </c>
      <c r="AH299">
        <v>60</v>
      </c>
      <c r="AJ299">
        <v>91</v>
      </c>
    </row>
    <row r="300" spans="1:39">
      <c r="A300" t="s">
        <v>6</v>
      </c>
      <c r="B300" t="s">
        <v>59</v>
      </c>
      <c r="C300" s="7">
        <v>44292</v>
      </c>
      <c r="F300" t="s">
        <v>50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Z300">
        <v>0</v>
      </c>
      <c r="AA300">
        <v>0</v>
      </c>
      <c r="AF300">
        <v>43</v>
      </c>
      <c r="AH300">
        <v>60</v>
      </c>
      <c r="AJ300">
        <v>91</v>
      </c>
    </row>
    <row r="301" spans="1:39">
      <c r="A301" t="s">
        <v>6</v>
      </c>
      <c r="B301" t="s">
        <v>59</v>
      </c>
      <c r="C301" s="7">
        <v>44309</v>
      </c>
      <c r="F301" t="s">
        <v>51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Z301">
        <v>6.9375</v>
      </c>
      <c r="AA301">
        <v>1.5425378169324309</v>
      </c>
      <c r="AF301">
        <v>43</v>
      </c>
      <c r="AH301">
        <v>60</v>
      </c>
      <c r="AJ301">
        <v>91</v>
      </c>
    </row>
    <row r="302" spans="1:39">
      <c r="A302" t="s">
        <v>6</v>
      </c>
      <c r="B302" t="s">
        <v>59</v>
      </c>
      <c r="C302" s="7">
        <v>44340</v>
      </c>
      <c r="F302" t="s">
        <v>5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R302">
        <f>X302/N302</f>
        <v>0.35354475318938244</v>
      </c>
      <c r="V302">
        <v>1678</v>
      </c>
      <c r="W302">
        <f>287.6/2</f>
        <v>143.80000000000001</v>
      </c>
      <c r="X302">
        <f>V302/10</f>
        <v>167.8</v>
      </c>
      <c r="Y302">
        <f>W302/10</f>
        <v>14.38</v>
      </c>
      <c r="Z302">
        <v>247.53625</v>
      </c>
      <c r="AA302">
        <v>5.2749446361410799</v>
      </c>
      <c r="AF302">
        <v>43</v>
      </c>
      <c r="AH302">
        <v>60</v>
      </c>
      <c r="AJ302">
        <v>91</v>
      </c>
    </row>
    <row r="303" spans="1:39">
      <c r="A303" t="s">
        <v>6</v>
      </c>
      <c r="B303" t="s">
        <v>60</v>
      </c>
      <c r="C303" s="7">
        <v>44280</v>
      </c>
      <c r="F303" t="s">
        <v>52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1.41</v>
      </c>
      <c r="Q303">
        <v>0.18148913769789657</v>
      </c>
      <c r="Z303">
        <v>0</v>
      </c>
      <c r="AA303">
        <v>0</v>
      </c>
      <c r="AF303">
        <v>43</v>
      </c>
      <c r="AH303">
        <v>60</v>
      </c>
      <c r="AJ303">
        <v>87</v>
      </c>
    </row>
    <row r="304" spans="1:39">
      <c r="A304" t="s">
        <v>6</v>
      </c>
      <c r="B304" t="s">
        <v>60</v>
      </c>
      <c r="C304" s="7">
        <v>44292</v>
      </c>
      <c r="F304" t="s">
        <v>50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2.06</v>
      </c>
      <c r="Q304">
        <v>0.15436246831556219</v>
      </c>
      <c r="Z304">
        <v>0</v>
      </c>
      <c r="AA304">
        <v>0</v>
      </c>
      <c r="AF304">
        <v>43</v>
      </c>
      <c r="AH304">
        <v>60</v>
      </c>
      <c r="AJ304">
        <v>87</v>
      </c>
    </row>
    <row r="305" spans="1:36">
      <c r="A305" t="s">
        <v>6</v>
      </c>
      <c r="B305" t="s">
        <v>60</v>
      </c>
      <c r="C305" s="7">
        <v>44309</v>
      </c>
      <c r="F305" t="s">
        <v>51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2.2599999999999998</v>
      </c>
      <c r="Q305">
        <v>0.26272606837235474</v>
      </c>
      <c r="Z305">
        <v>15.182500000000001</v>
      </c>
      <c r="AA305">
        <v>2.0586823253398414</v>
      </c>
      <c r="AF305">
        <v>43</v>
      </c>
      <c r="AH305">
        <v>60</v>
      </c>
      <c r="AJ305">
        <v>87</v>
      </c>
    </row>
    <row r="306" spans="1:36">
      <c r="A306" t="s">
        <v>6</v>
      </c>
      <c r="B306" t="s">
        <v>60</v>
      </c>
      <c r="C306" s="7">
        <v>44336</v>
      </c>
      <c r="F306" t="s">
        <v>5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1.39</v>
      </c>
      <c r="Q306">
        <v>0.25217879221598083</v>
      </c>
      <c r="R306">
        <f>X306/N306</f>
        <v>0.25507418360165252</v>
      </c>
      <c r="V306">
        <v>1347</v>
      </c>
      <c r="W306">
        <f>289/2</f>
        <v>144.5</v>
      </c>
      <c r="X306">
        <f>V306/10</f>
        <v>134.69999999999999</v>
      </c>
      <c r="Y306">
        <f>W306/10</f>
        <v>14.45</v>
      </c>
      <c r="Z306">
        <v>251.11666666666662</v>
      </c>
      <c r="AA306">
        <v>30.747951121142297</v>
      </c>
      <c r="AF306">
        <v>43</v>
      </c>
      <c r="AH306">
        <v>60</v>
      </c>
      <c r="AJ306">
        <v>87</v>
      </c>
    </row>
    <row r="307" spans="1:36">
      <c r="A307" t="s">
        <v>6</v>
      </c>
      <c r="B307" t="s">
        <v>61</v>
      </c>
      <c r="C307" s="7">
        <v>44280</v>
      </c>
      <c r="F307" t="s">
        <v>52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Z307">
        <v>0</v>
      </c>
      <c r="AA307">
        <v>0</v>
      </c>
      <c r="AF307">
        <v>43</v>
      </c>
      <c r="AH307">
        <v>67</v>
      </c>
      <c r="AJ307">
        <v>91</v>
      </c>
    </row>
    <row r="308" spans="1:36">
      <c r="A308" t="s">
        <v>6</v>
      </c>
      <c r="B308" t="s">
        <v>61</v>
      </c>
      <c r="C308" s="7">
        <v>44292</v>
      </c>
      <c r="F308" t="s">
        <v>50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Z308">
        <v>0</v>
      </c>
      <c r="AA308">
        <v>0</v>
      </c>
      <c r="AF308">
        <v>43</v>
      </c>
      <c r="AH308">
        <v>67</v>
      </c>
      <c r="AJ308">
        <v>91</v>
      </c>
    </row>
    <row r="309" spans="1:36">
      <c r="A309" t="s">
        <v>6</v>
      </c>
      <c r="B309" t="s">
        <v>61</v>
      </c>
      <c r="C309" s="7">
        <v>44316</v>
      </c>
      <c r="F309" t="s">
        <v>51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Z309">
        <v>0</v>
      </c>
      <c r="AA309">
        <v>0</v>
      </c>
      <c r="AF309">
        <v>43</v>
      </c>
      <c r="AH309">
        <v>67</v>
      </c>
      <c r="AJ309">
        <v>91</v>
      </c>
    </row>
    <row r="310" spans="1:36">
      <c r="A310" t="s">
        <v>6</v>
      </c>
      <c r="B310" t="s">
        <v>61</v>
      </c>
      <c r="C310" s="7">
        <v>44340</v>
      </c>
      <c r="F310" t="s">
        <v>5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R310">
        <f>X310/N310</f>
        <v>0.22404482240851545</v>
      </c>
      <c r="V310">
        <v>1111</v>
      </c>
      <c r="W310">
        <f>307.2/2</f>
        <v>153.6</v>
      </c>
      <c r="X310">
        <f>V310/10</f>
        <v>111.1</v>
      </c>
      <c r="Y310">
        <f>W310/10</f>
        <v>15.36</v>
      </c>
      <c r="Z310">
        <v>193.07416666666668</v>
      </c>
      <c r="AA310">
        <v>25.765741920483489</v>
      </c>
      <c r="AF310">
        <v>43</v>
      </c>
      <c r="AH310">
        <v>67</v>
      </c>
      <c r="AJ310">
        <v>91</v>
      </c>
    </row>
    <row r="311" spans="1:36">
      <c r="A311" t="s">
        <v>6</v>
      </c>
      <c r="B311" t="s">
        <v>62</v>
      </c>
      <c r="C311" s="7">
        <v>44280</v>
      </c>
      <c r="F311" t="s">
        <v>52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Z311">
        <v>0</v>
      </c>
      <c r="AA311">
        <v>0</v>
      </c>
      <c r="AF311">
        <v>43</v>
      </c>
      <c r="AH311">
        <v>60</v>
      </c>
      <c r="AJ311">
        <v>91</v>
      </c>
    </row>
    <row r="312" spans="1:36">
      <c r="A312" t="s">
        <v>6</v>
      </c>
      <c r="B312" t="s">
        <v>62</v>
      </c>
      <c r="C312" s="7">
        <v>44292</v>
      </c>
      <c r="F312" t="s">
        <v>50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Z312">
        <v>0</v>
      </c>
      <c r="AA312">
        <v>0</v>
      </c>
      <c r="AF312">
        <v>43</v>
      </c>
      <c r="AH312">
        <v>60</v>
      </c>
      <c r="AJ312">
        <v>91</v>
      </c>
    </row>
    <row r="313" spans="1:36">
      <c r="A313" t="s">
        <v>6</v>
      </c>
      <c r="B313" t="s">
        <v>62</v>
      </c>
      <c r="C313" s="7">
        <v>44309</v>
      </c>
      <c r="F313" t="s">
        <v>51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Z313">
        <v>4.41</v>
      </c>
      <c r="AA313">
        <v>0.25023322454595631</v>
      </c>
      <c r="AF313">
        <v>43</v>
      </c>
      <c r="AH313">
        <v>60</v>
      </c>
      <c r="AJ313">
        <v>91</v>
      </c>
    </row>
    <row r="314" spans="1:36">
      <c r="A314" t="s">
        <v>6</v>
      </c>
      <c r="B314" t="s">
        <v>62</v>
      </c>
      <c r="C314" s="7">
        <v>44340</v>
      </c>
      <c r="F314" t="s">
        <v>5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R314">
        <f>X314/N314</f>
        <v>0.19845611888499223</v>
      </c>
      <c r="V314">
        <v>1157</v>
      </c>
      <c r="W314">
        <f>255.3/2</f>
        <v>127.65</v>
      </c>
      <c r="X314">
        <f>V314/10</f>
        <v>115.7</v>
      </c>
      <c r="Y314">
        <f>W314/10</f>
        <v>12.765000000000001</v>
      </c>
      <c r="Z314">
        <v>181.91583333333332</v>
      </c>
      <c r="AA314">
        <v>21.196272061510136</v>
      </c>
      <c r="AF314">
        <v>43</v>
      </c>
      <c r="AH314">
        <v>60</v>
      </c>
      <c r="AJ314">
        <v>91</v>
      </c>
    </row>
    <row r="315" spans="1:36">
      <c r="A315" t="s">
        <v>6</v>
      </c>
      <c r="B315" t="s">
        <v>63</v>
      </c>
      <c r="C315" s="7">
        <v>44242</v>
      </c>
      <c r="F315" t="s">
        <v>52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Z315">
        <v>0</v>
      </c>
      <c r="AA315">
        <v>0</v>
      </c>
      <c r="AF315">
        <v>40</v>
      </c>
      <c r="AH315">
        <v>53</v>
      </c>
      <c r="AJ315">
        <v>71</v>
      </c>
    </row>
    <row r="316" spans="1:36">
      <c r="A316" t="s">
        <v>6</v>
      </c>
      <c r="B316" t="s">
        <v>63</v>
      </c>
      <c r="C316" s="7">
        <v>44250</v>
      </c>
      <c r="F316" t="s">
        <v>50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Z316">
        <v>0</v>
      </c>
      <c r="AA316">
        <v>0</v>
      </c>
      <c r="AF316">
        <v>40</v>
      </c>
      <c r="AH316">
        <v>53</v>
      </c>
      <c r="AJ316">
        <v>71</v>
      </c>
    </row>
    <row r="317" spans="1:36">
      <c r="A317" t="s">
        <v>6</v>
      </c>
      <c r="B317" t="s">
        <v>63</v>
      </c>
      <c r="C317" s="7">
        <v>44263</v>
      </c>
      <c r="F317" t="s">
        <v>51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Z317">
        <v>57.68416666666667</v>
      </c>
      <c r="AA317">
        <v>11.848665077567608</v>
      </c>
      <c r="AF317">
        <v>40</v>
      </c>
      <c r="AH317">
        <v>53</v>
      </c>
      <c r="AJ317">
        <v>71</v>
      </c>
    </row>
    <row r="318" spans="1:36">
      <c r="A318" t="s">
        <v>6</v>
      </c>
      <c r="B318" t="s">
        <v>63</v>
      </c>
      <c r="C318" s="7">
        <v>44281</v>
      </c>
      <c r="F318" t="s">
        <v>5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R318">
        <f>X318/N318</f>
        <v>0.30506874872084588</v>
      </c>
      <c r="V318">
        <v>1503</v>
      </c>
      <c r="W318">
        <f>383/2</f>
        <v>191.5</v>
      </c>
      <c r="X318">
        <f>V318/10</f>
        <v>150.30000000000001</v>
      </c>
      <c r="Y318">
        <f>W318/10</f>
        <v>19.149999999999999</v>
      </c>
      <c r="Z318">
        <v>168.46416666666667</v>
      </c>
      <c r="AA318">
        <v>15.757838400771089</v>
      </c>
      <c r="AF318">
        <v>40</v>
      </c>
      <c r="AH318">
        <v>53</v>
      </c>
      <c r="AJ318">
        <v>71</v>
      </c>
    </row>
    <row r="319" spans="1:36">
      <c r="A319" t="s">
        <v>6</v>
      </c>
      <c r="B319" t="s">
        <v>64</v>
      </c>
      <c r="C319" s="7">
        <v>44242</v>
      </c>
      <c r="F319" t="s">
        <v>52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Z319">
        <v>0</v>
      </c>
      <c r="AA319">
        <v>0</v>
      </c>
      <c r="AF319">
        <v>40</v>
      </c>
      <c r="AH319">
        <v>49</v>
      </c>
      <c r="AJ319">
        <v>71</v>
      </c>
    </row>
    <row r="320" spans="1:36">
      <c r="A320" t="s">
        <v>6</v>
      </c>
      <c r="B320" t="s">
        <v>64</v>
      </c>
      <c r="C320" s="7">
        <v>44250</v>
      </c>
      <c r="F320" t="s">
        <v>50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Z320">
        <v>0</v>
      </c>
      <c r="AA320">
        <v>0</v>
      </c>
      <c r="AF320">
        <v>40</v>
      </c>
      <c r="AH320">
        <v>49</v>
      </c>
      <c r="AJ320">
        <v>71</v>
      </c>
    </row>
    <row r="321" spans="1:36">
      <c r="A321" t="s">
        <v>6</v>
      </c>
      <c r="B321" t="s">
        <v>64</v>
      </c>
      <c r="C321" s="7">
        <v>44259</v>
      </c>
      <c r="F321" t="s">
        <v>51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Z321">
        <v>18.043333333333333</v>
      </c>
      <c r="AA321">
        <v>3.274137149551628</v>
      </c>
      <c r="AF321">
        <v>40</v>
      </c>
      <c r="AH321">
        <v>49</v>
      </c>
      <c r="AJ321">
        <v>71</v>
      </c>
    </row>
    <row r="322" spans="1:36">
      <c r="A322" t="s">
        <v>6</v>
      </c>
      <c r="B322" t="s">
        <v>64</v>
      </c>
      <c r="C322" s="7">
        <v>44281</v>
      </c>
      <c r="F322" t="s">
        <v>5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R322">
        <f>X322/N322</f>
        <v>0.35145071043250753</v>
      </c>
      <c r="V322">
        <v>1575</v>
      </c>
      <c r="W322">
        <f>366/2</f>
        <v>183</v>
      </c>
      <c r="X322">
        <f>V322/10</f>
        <v>157.5</v>
      </c>
      <c r="Y322">
        <f>W322/10</f>
        <v>18.3</v>
      </c>
      <c r="Z322">
        <v>156.185</v>
      </c>
      <c r="AA322">
        <v>29.401922981328966</v>
      </c>
      <c r="AF322">
        <v>40</v>
      </c>
      <c r="AH322">
        <v>49</v>
      </c>
      <c r="AJ322">
        <v>71</v>
      </c>
    </row>
    <row r="323" spans="1:36">
      <c r="A323" t="s">
        <v>6</v>
      </c>
      <c r="B323" t="s">
        <v>65</v>
      </c>
      <c r="C323" s="7">
        <v>44242</v>
      </c>
      <c r="F323" t="s">
        <v>52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Z323">
        <v>0</v>
      </c>
      <c r="AA323">
        <v>0</v>
      </c>
      <c r="AF323">
        <v>40</v>
      </c>
      <c r="AH323">
        <v>54</v>
      </c>
      <c r="AJ323">
        <v>76</v>
      </c>
    </row>
    <row r="324" spans="1:36">
      <c r="A324" t="s">
        <v>6</v>
      </c>
      <c r="B324" t="s">
        <v>65</v>
      </c>
      <c r="C324" s="7">
        <v>44250</v>
      </c>
      <c r="F324" t="s">
        <v>50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Z324">
        <v>0</v>
      </c>
      <c r="AA324">
        <v>0</v>
      </c>
      <c r="AF324">
        <v>40</v>
      </c>
      <c r="AH324">
        <v>54</v>
      </c>
      <c r="AJ324">
        <v>76</v>
      </c>
    </row>
    <row r="325" spans="1:36">
      <c r="A325" t="s">
        <v>6</v>
      </c>
      <c r="B325" t="s">
        <v>65</v>
      </c>
      <c r="C325" s="7">
        <v>44264</v>
      </c>
      <c r="F325" t="s">
        <v>51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Z325">
        <v>35.674999999999997</v>
      </c>
      <c r="AA325">
        <v>9.2657590982426665</v>
      </c>
      <c r="AF325">
        <v>40</v>
      </c>
      <c r="AH325">
        <v>54</v>
      </c>
      <c r="AJ325">
        <v>76</v>
      </c>
    </row>
    <row r="326" spans="1:36">
      <c r="A326" t="s">
        <v>6</v>
      </c>
      <c r="B326" t="s">
        <v>65</v>
      </c>
      <c r="C326" s="7">
        <v>44286</v>
      </c>
      <c r="F326" t="s">
        <v>5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R326">
        <f>X326/N326</f>
        <v>0.26627040117712525</v>
      </c>
      <c r="V326">
        <v>1597</v>
      </c>
      <c r="W326">
        <f>362/2</f>
        <v>181</v>
      </c>
      <c r="X326">
        <f>V326/10</f>
        <v>159.69999999999999</v>
      </c>
      <c r="Y326">
        <f>W326/10</f>
        <v>18.100000000000001</v>
      </c>
      <c r="Z326">
        <v>192.4375</v>
      </c>
      <c r="AA326">
        <v>50.899819059836311</v>
      </c>
      <c r="AF326">
        <v>40</v>
      </c>
      <c r="AH326">
        <v>54</v>
      </c>
      <c r="AJ326">
        <v>76</v>
      </c>
    </row>
    <row r="327" spans="1:36">
      <c r="A327" t="s">
        <v>6</v>
      </c>
      <c r="B327" t="s">
        <v>66</v>
      </c>
      <c r="C327" s="7">
        <v>44242</v>
      </c>
      <c r="F327" t="s">
        <v>52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Z327">
        <v>0</v>
      </c>
      <c r="AA327">
        <v>0</v>
      </c>
      <c r="AF327">
        <v>40</v>
      </c>
      <c r="AH327">
        <v>54</v>
      </c>
      <c r="AJ327">
        <v>76</v>
      </c>
    </row>
    <row r="328" spans="1:36">
      <c r="A328" t="s">
        <v>6</v>
      </c>
      <c r="B328" t="s">
        <v>66</v>
      </c>
      <c r="C328" s="7">
        <v>44250</v>
      </c>
      <c r="F328" t="s">
        <v>50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Z328">
        <v>0</v>
      </c>
      <c r="AA328">
        <v>0</v>
      </c>
      <c r="AF328">
        <v>40</v>
      </c>
      <c r="AH328">
        <v>54</v>
      </c>
      <c r="AJ328">
        <v>76</v>
      </c>
    </row>
    <row r="329" spans="1:36">
      <c r="A329" t="s">
        <v>6</v>
      </c>
      <c r="B329" t="s">
        <v>66</v>
      </c>
      <c r="C329" s="7">
        <v>44264</v>
      </c>
      <c r="F329" t="s">
        <v>51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Z329">
        <v>38.305833333333339</v>
      </c>
      <c r="AA329">
        <v>14.66400230692178</v>
      </c>
      <c r="AF329">
        <v>40</v>
      </c>
      <c r="AH329">
        <v>54</v>
      </c>
      <c r="AJ329">
        <v>76</v>
      </c>
    </row>
    <row r="330" spans="1:36">
      <c r="A330" t="s">
        <v>6</v>
      </c>
      <c r="B330" t="s">
        <v>66</v>
      </c>
      <c r="C330" s="7">
        <v>44286</v>
      </c>
      <c r="F330" t="s">
        <v>5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R330">
        <f>X330/N330</f>
        <v>0.24639618144813977</v>
      </c>
      <c r="V330">
        <v>1534</v>
      </c>
      <c r="W330">
        <f>442.4/2</f>
        <v>221.2</v>
      </c>
      <c r="X330">
        <f>V330/10</f>
        <v>153.4</v>
      </c>
      <c r="Y330">
        <f>W330/10</f>
        <v>22.119999999999997</v>
      </c>
      <c r="Z330">
        <v>203.17</v>
      </c>
      <c r="AA330">
        <v>24.558059135821743</v>
      </c>
      <c r="AF330">
        <v>40</v>
      </c>
      <c r="AH330">
        <v>54</v>
      </c>
      <c r="AJ330">
        <v>76</v>
      </c>
    </row>
    <row r="331" spans="1:36">
      <c r="A331" t="s">
        <v>6</v>
      </c>
      <c r="B331" t="s">
        <v>67</v>
      </c>
      <c r="C331" s="7">
        <v>44242</v>
      </c>
      <c r="F331" t="s">
        <v>52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Z331">
        <v>0</v>
      </c>
      <c r="AA331">
        <v>0</v>
      </c>
      <c r="AF331">
        <v>40</v>
      </c>
      <c r="AH331">
        <v>53</v>
      </c>
      <c r="AJ331">
        <v>76</v>
      </c>
    </row>
    <row r="332" spans="1:36">
      <c r="A332" t="s">
        <v>6</v>
      </c>
      <c r="B332" t="s">
        <v>67</v>
      </c>
      <c r="C332" s="7">
        <v>44250</v>
      </c>
      <c r="F332" t="s">
        <v>50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Z332">
        <v>0</v>
      </c>
      <c r="AA332">
        <v>0</v>
      </c>
      <c r="AF332">
        <v>40</v>
      </c>
      <c r="AH332">
        <v>53</v>
      </c>
      <c r="AJ332">
        <v>76</v>
      </c>
    </row>
    <row r="333" spans="1:36">
      <c r="A333" t="s">
        <v>6</v>
      </c>
      <c r="B333" t="s">
        <v>67</v>
      </c>
      <c r="C333" s="7">
        <v>44263</v>
      </c>
      <c r="F333" t="s">
        <v>51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Z333">
        <v>31.032916666666672</v>
      </c>
      <c r="AA333">
        <v>8.107434070693893</v>
      </c>
      <c r="AF333">
        <v>40</v>
      </c>
      <c r="AH333">
        <v>53</v>
      </c>
      <c r="AJ333">
        <v>76</v>
      </c>
    </row>
    <row r="334" spans="1:36">
      <c r="A334" t="s">
        <v>6</v>
      </c>
      <c r="B334" t="s">
        <v>67</v>
      </c>
      <c r="C334" s="7">
        <v>44286</v>
      </c>
      <c r="F334" t="s">
        <v>5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R334">
        <f>X334/N334</f>
        <v>0.16702562681392197</v>
      </c>
      <c r="V334">
        <v>781</v>
      </c>
      <c r="W334">
        <f>244/2</f>
        <v>122</v>
      </c>
      <c r="X334">
        <f>V334/10</f>
        <v>78.099999999999994</v>
      </c>
      <c r="Y334">
        <f>W334/10</f>
        <v>12.2</v>
      </c>
      <c r="Z334">
        <v>191.30291666666665</v>
      </c>
      <c r="AA334">
        <v>42.470371984124505</v>
      </c>
      <c r="AF334">
        <v>40</v>
      </c>
      <c r="AH334">
        <v>53</v>
      </c>
      <c r="AJ334">
        <v>76</v>
      </c>
    </row>
    <row r="335" spans="1:36">
      <c r="A335" t="s">
        <v>6</v>
      </c>
      <c r="B335" t="s">
        <v>68</v>
      </c>
      <c r="C335" s="7">
        <v>44242</v>
      </c>
      <c r="F335" t="s">
        <v>52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Z335">
        <v>0</v>
      </c>
      <c r="AA335">
        <v>0</v>
      </c>
      <c r="AF335">
        <v>40</v>
      </c>
      <c r="AH335">
        <v>53</v>
      </c>
      <c r="AJ335">
        <v>76</v>
      </c>
    </row>
    <row r="336" spans="1:36">
      <c r="A336" t="s">
        <v>6</v>
      </c>
      <c r="B336" t="s">
        <v>68</v>
      </c>
      <c r="C336" s="7">
        <v>44250</v>
      </c>
      <c r="F336" t="s">
        <v>50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Z336">
        <v>0</v>
      </c>
      <c r="AA336">
        <v>0</v>
      </c>
      <c r="AF336">
        <v>40</v>
      </c>
      <c r="AH336">
        <v>53</v>
      </c>
      <c r="AJ336">
        <v>76</v>
      </c>
    </row>
    <row r="337" spans="1:36">
      <c r="A337" t="s">
        <v>6</v>
      </c>
      <c r="B337" t="s">
        <v>68</v>
      </c>
      <c r="C337" s="7">
        <v>44263</v>
      </c>
      <c r="F337" t="s">
        <v>51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Z337">
        <v>21.737499999999997</v>
      </c>
      <c r="AA337">
        <v>11.800830744062051</v>
      </c>
      <c r="AF337">
        <v>40</v>
      </c>
      <c r="AH337">
        <v>53</v>
      </c>
      <c r="AJ337">
        <v>76</v>
      </c>
    </row>
    <row r="338" spans="1:36">
      <c r="A338" t="s">
        <v>6</v>
      </c>
      <c r="B338" t="s">
        <v>68</v>
      </c>
      <c r="C338" s="7">
        <v>44286</v>
      </c>
      <c r="F338" t="s">
        <v>5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R338">
        <f>X338/N338</f>
        <v>0.29727586396727884</v>
      </c>
      <c r="V338">
        <v>1665</v>
      </c>
      <c r="W338">
        <f>464.4/2</f>
        <v>232.2</v>
      </c>
      <c r="X338">
        <f>V338/10</f>
        <v>166.5</v>
      </c>
      <c r="Y338">
        <f>W338/10</f>
        <v>23.22</v>
      </c>
      <c r="Z338">
        <v>195.16291666666669</v>
      </c>
      <c r="AA338">
        <v>37.052521096654857</v>
      </c>
      <c r="AF338">
        <v>40</v>
      </c>
      <c r="AH338">
        <v>53</v>
      </c>
      <c r="AJ338">
        <v>76</v>
      </c>
    </row>
  </sheetData>
  <sortState xmlns:xlrd2="http://schemas.microsoft.com/office/spreadsheetml/2017/richdata2" ref="A2:AM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2022-04-06T02:34:56Z</dcterms:modified>
</cp:coreProperties>
</file>