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20180" documentId="101_{C41BB324-3EAE-5148-95F2-E4AD19BF45B2}" xr6:coauthVersionLast="47" xr6:coauthVersionMax="47" xr10:uidLastSave="{13105E5C-EC92-0245-AE2F-E263C09F1293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<sst xmlns="http://schemas.openxmlformats.org/spreadsheetml/2006/main" count="25211" uniqueCount="2089">
  <si>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</si>
  <si>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</si>
  <si>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</si>
  <si>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</si>
  <si>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</si>
  <si>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</si>
  <si>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</si>
  <si>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</si>
  <si>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</si>
  <si>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</si>
  <si>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</si>
  <si>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</si>
  <si>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</si>
  <si>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</si>
  <si>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</si>
  <si>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</si>
  <si>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</si>
  <si>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</si>
  <si>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</si>
  <si>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</si>
  <si>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</si>
  <si>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</si>
  <si>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</si>
  <si>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</si>
  <si>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</si>
  <si>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</si>
  <si>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</si>
  <si>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</si>
  <si>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</si>
  <si>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</si>
  <si>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</si>
  <si>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</si>
  <si>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</si>
  <si>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</si>
  <si>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</si>
  <si>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</si>
  <si>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</si>
  <si>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</si>
  <si>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</si>
  <si>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</si>
  <si>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</si>
  <si>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</si>
  <si>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</si>
  <si>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</si>
  <si>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</si>
  <si>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</si>
  <si>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</si>
  <si>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</si>
  <si>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</si>
  <si>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</si>
  <si>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</si>
  <si>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</si>
  <si>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</si>
  <si>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</si>
  <si>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</si>
  <si>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</si>
  <si>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</si>
  <si>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</si>
  <si>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</si>
  <si>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</si>
  <si>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</si>
  <si>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</si>
  <si>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</si>
  <si>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</si>
  <si>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</si>
  <si>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</si>
  <si>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</si>
  <si>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</si>
  <si>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</si>
  <si>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</si>
  <si>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</si>
  <si>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</si>
  <si>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</si>
  <si>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</si>
  <si>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</si>
  <si>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</si>
  <si>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</si>
  <si>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</si>
  <si>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</si>
  <si>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</si>
  <si>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</si>
  <si>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</si>
  <si>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</si>
  <si>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</si>
  <si>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</si>
  <si>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</si>
  <si>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</si>
  <si>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</si>
  <si>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</si>
  <si>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</si>
  <si>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</si>
  <si>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</si>
  <si>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</si>
  <si>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</si>
  <si>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</si>
  <si>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</si>
  <si>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</si>
  <si>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</si>
  <si>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</si>
  <si>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</si>
  <si>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</si>
  <si>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</si>
  <si>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</si>
  <si>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</si>
  <si>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</si>
  <si>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</si>
  <si>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</si>
  <si>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</si>
  <si>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</si>
  <si>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</si>
  <si>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</si>
  <si>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</si>
  <si>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</si>
  <si>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</si>
  <si>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</si>
  <si>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</si>
  <si>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</si>
  <si>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</si>
  <si>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</si>
  <si>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</si>
  <si>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</si>
  <si>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</si>
  <si>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</si>
  <si>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</si>
  <si>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</si>
  <si>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</si>
  <si>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</si>
  <si>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</si>
  <si>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</si>
  <si>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</si>
  <si>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</si>
  <si>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</si>
  <si>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</si>
  <si>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</si>
  <si>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</si>
  <si>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</si>
  <si>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</si>
  <si>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</si>
  <si>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</si>
  <si>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</si>
  <si>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</si>
  <si>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</si>
  <si>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</si>
  <si>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</si>
  <si>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</si>
  <si>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</si>
  <si>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</si>
  <si>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</si>
  <si>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</si>
  <si>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</si>
  <si>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</si>
  <si>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</si>
  <si>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</si>
  <si>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</si>
  <si>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</si>
  <si>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</si>
  <si>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</si>
  <si>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</si>
  <si>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</si>
  <si>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</si>
  <si>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</si>
  <si>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</si>
  <si>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</si>
  <si>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</si>
  <si>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</si>
  <si>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</si>
  <si>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</si>
  <si>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</si>
  <si>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</si>
  <si>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</si>
  <si>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</si>
  <si>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</si>
  <si>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</si>
  <si>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</si>
  <si>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</si>
  <si>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</si>
  <si>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</si>
  <si>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</si>
  <si>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</si>
  <si>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</si>
  <si>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</si>
  <si>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</si>
  <si>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</si>
  <si>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</si>
  <si>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</si>
  <si>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</si>
  <si>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</si>
  <si>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</si>
  <si>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</si>
  <si>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</si>
  <si>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</si>
  <si>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</si>
  <si>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</si>
  <si>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</si>
  <si>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</si>
  <si>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</si>
  <si>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</si>
  <si>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</si>
  <si>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</si>
  <si>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</si>
  <si>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</si>
  <si>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</si>
  <si>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</si>
  <si>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</si>
  <si>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</si>
  <si>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</si>
  <si>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</si>
  <si>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</si>
  <si>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</si>
  <si>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</si>
  <si>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</si>
  <si>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</si>
  <si>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</si>
  <si>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</si>
  <si>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</si>
  <si>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</si>
  <si>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</si>
  <si>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</si>
  <si>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</si>
  <si>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</si>
  <si>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</si>
  <si>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</si>
  <si>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</si>
  <si>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</si>
  <si>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</si>
  <si>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</si>
  <si>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</si>
  <si>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</si>
  <si>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</si>
  <si>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</si>
  <si>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</si>
  <si>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</si>
  <si>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</si>
  <si>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</si>
  <si>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</si>
  <si>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</si>
  <si>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</si>
  <si>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</si>
  <si>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</si>
  <si>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</si>
  <si>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</si>
  <si>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</si>
  <si>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</si>
  <si>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</si>
  <si>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</si>
  <si>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</si>
  <si>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</si>
  <si>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</si>
  <si>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</si>
  <si>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</si>
  <si>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</si>
  <si>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</si>
  <si>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</si>
  <si>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</si>
  <si>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</si>
  <si>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</si>
  <si>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</si>
  <si>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</si>
  <si>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</si>
  <si>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</si>
  <si>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</si>
  <si>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</si>
  <si>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</si>
  <si>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</si>
  <si>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</si>
  <si>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</si>
  <si>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</si>
  <si>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</si>
  <si>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</si>
  <si>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</si>
  <si>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</si>
  <si>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</si>
  <si>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</si>
  <si>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</si>
  <si>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</si>
  <si>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</si>
  <si>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</si>
  <si>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</si>
  <si>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</si>
  <si>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</si>
  <si>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</si>
  <si>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</si>
  <si>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</si>
  <si>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</si>
  <si>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</si>
  <si>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</si>
  <si>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</si>
  <si>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</si>
  <si>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</si>
  <si>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</si>
  <si>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</si>
  <si>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</si>
  <si>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</si>
  <si>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</si>
  <si>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</si>
  <si>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</si>
  <si>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</si>
  <si>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</si>
  <si>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</si>
  <si>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</si>
  <si>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</si>
  <si>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</si>
  <si>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</si>
  <si>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</si>
  <si>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</si>
  <si>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</si>
  <si>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</si>
  <si>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</si>
  <si>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</si>
  <si>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</si>
  <si>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</si>
  <si>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</si>
  <si>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</si>
  <si>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</si>
  <si>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</si>
  <si>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</si>
  <si>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</si>
  <si>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</si>
  <si>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</si>
  <si>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</si>
  <si>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</si>
  <si>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</si>
  <si>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</si>
  <si>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</si>
  <si>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</si>
  <si>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</si>
  <si>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</si>
  <si>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</si>
  <si>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</si>
  <si>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</si>
  <si>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</si>
  <si>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</si>
  <si>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</si>
  <si>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</si>
  <si>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</si>
  <si>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</si>
  <si>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</si>
  <si>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</si>
  <si>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</si>
  <si>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</si>
  <si>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</si>
  <si>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</si>
  <si>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</si>
  <si>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</si>
  <si>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</si>
  <si>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</si>
  <si>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</si>
  <si>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</si>
  <si>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</si>
  <si>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</si>
  <si>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</si>
  <si>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</si>
  <si>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</si>
  <si>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</si>
  <si>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</si>
  <si>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</si>
  <si>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</si>
  <si>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</si>
  <si>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</si>
  <si>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</si>
  <si>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</si>
  <si>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</si>
  <si>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</si>
  <si>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</si>
  <si>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</si>
  <si>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</si>
  <si>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</si>
  <si>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</si>
  <si>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</si>
  <si>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</si>
  <si>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</si>
  <si>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</si>
  <si>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</si>
  <si>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</si>
  <si>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</si>
  <si>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</si>
  <si>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</si>
  <si>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</si>
  <si>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</si>
  <si>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</si>
  <si>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</si>
  <si>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</si>
  <si>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</si>
  <si>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</si>
  <si>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</si>
  <si>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</si>
  <si>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</si>
  <si>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</si>
  <si>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</si>
  <si>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</si>
  <si>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</si>
  <si>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</si>
  <si>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</si>
  <si>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</si>
  <si>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</si>
  <si>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</si>
  <si>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</si>
  <si>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</si>
  <si>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</si>
  <si>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</si>
  <si>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</si>
  <si>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</si>
  <si>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</si>
  <si>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</si>
  <si>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</si>
  <si>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</si>
  <si>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</si>
  <si>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</si>
  <si>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</si>
  <si>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</si>
  <si>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</si>
  <si>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</si>
  <si>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</si>
  <si>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</si>
  <si>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</si>
  <si>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</si>
  <si>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</si>
  <si>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</si>
  <si>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</si>
  <si>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</si>
  <si>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</si>
  <si>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</si>
  <si>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</si>
  <si>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</si>
  <si>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</si>
  <si>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</si>
  <si>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</si>
  <si>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</si>
  <si>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</si>
  <si>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</si>
  <si>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</si>
  <si>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</si>
  <si>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</si>
  <si>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</si>
  <si>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</si>
  <si>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</si>
  <si>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</si>
  <si>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</si>
  <si>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</si>
  <si>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</si>
  <si>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</si>
  <si>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</si>
  <si>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</si>
  <si>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</si>
  <si>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</si>
  <si>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</si>
  <si>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</si>
  <si>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</si>
  <si>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</si>
  <si>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</si>
  <si>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</si>
  <si>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</si>
  <si>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</si>
  <si>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</si>
  <si>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</si>
  <si>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</si>
  <si>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</si>
  <si>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</si>
  <si>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</si>
  <si>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</si>
  <si>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</si>
  <si>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</si>
  <si>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</si>
  <si>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</si>
  <si>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</si>
  <si>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</si>
  <si>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</si>
  <si>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</si>
  <si>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</si>
  <si>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</si>
  <si>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</si>
  <si>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</si>
  <si>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</si>
  <si>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</si>
  <si>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</si>
  <si>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</si>
  <si>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</si>
  <si>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</si>
  <si>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</si>
  <si>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</si>
  <si>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</si>
  <si>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</si>
  <si>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</si>
  <si>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</si>
  <si>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</si>
  <si>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</si>
  <si>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</si>
  <si>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</si>
  <si>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</si>
  <si>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</si>
  <si>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</si>
  <si>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</si>
  <si>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</si>
  <si>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</si>
  <si>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</si>
  <si>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</si>
  <si>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</si>
  <si>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</si>
  <si>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</si>
  <si>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</si>
  <si>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</si>
  <si>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</si>
  <si>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</si>
  <si>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</si>
  <si>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</si>
  <si>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</si>
  <si>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</si>
  <si>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</si>
  <si>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</si>
  <si>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</si>
  <si>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</si>
  <si>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</si>
  <si>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</si>
  <si>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</si>
  <si>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</si>
  <si>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</si>
  <si>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</si>
  <si>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</si>
  <si>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</si>
  <si>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</si>
  <si>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</si>
  <si>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</si>
  <si>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</si>
  <si>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</si>
  <si>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</si>
  <si>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</si>
  <si>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</si>
  <si>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</si>
  <si>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</si>
  <si>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</si>
  <si>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</si>
  <si>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</si>
  <si>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</si>
  <si>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</si>
  <si>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</si>
  <si>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</si>
  <si>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</si>
  <si>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</si>
  <si>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</si>
  <si>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</si>
  <si>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</si>
  <si>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</si>
  <si>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</si>
  <si>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</si>
  <si>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</si>
  <si>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</si>
  <si>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</si>
  <si>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</si>
  <si>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</si>
  <si>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</si>
  <si>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</si>
  <si>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</si>
  <si>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</si>
  <si>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</si>
  <si>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</si>
  <si>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</si>
  <si>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</si>
  <si>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</si>
  <si>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</si>
  <si>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</si>
  <si>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</si>
  <si>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</si>
  <si>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</si>
  <si>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</si>
  <si>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</si>
  <si>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</si>
  <si>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</si>
  <si>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</si>
  <si>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</si>
  <si>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</si>
  <si>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</si>
  <si>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</si>
  <si>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</si>
  <si>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</si>
  <si>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</si>
  <si>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</si>
  <si>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</si>
  <si>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</si>
  <si>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</si>
  <si>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</si>
  <si>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</si>
  <si>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</si>
  <si>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</si>
  <si>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</si>
  <si>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</si>
  <si>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</si>
  <si>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</si>
  <si>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</si>
  <si>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</si>
  <si>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</si>
  <si>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</si>
  <si>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</si>
  <si>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</si>
  <si>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</si>
  <si>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</si>
  <si>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</si>
  <si>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</si>
  <si>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</si>
  <si>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</si>
  <si>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</si>
  <si>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</si>
  <si>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</si>
  <si>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</si>
  <si>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</si>
  <si>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</si>
  <si>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</si>
  <si>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</si>
  <si>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</si>
  <si>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</si>
  <si>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</si>
  <si>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</si>
  <si>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</si>
  <si>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</si>
  <si>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</si>
  <si>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</si>
  <si>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</si>
  <si>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</si>
  <si>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</si>
  <si>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</si>
  <si>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</si>
  <si>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</si>
  <si>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</si>
  <si>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</si>
  <si>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</si>
  <si>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</si>
  <si>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</si>
  <si>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</si>
  <si>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</si>
  <si>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</si>
  <si>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</si>
  <si>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</si>
  <si>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</si>
  <si>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</si>
  <si>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</si>
  <si>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</si>
  <si>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</si>
  <si>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</si>
  <si>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</si>
  <si>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</si>
  <si>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</si>
  <si>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</si>
  <si>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</si>
  <si>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</si>
  <si>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</si>
  <si>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</si>
  <si>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</si>
  <si>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</si>
  <si>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</si>
  <si>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</si>
  <si>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</si>
  <si>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</si>
  <si>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</si>
  <si>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</si>
  <si>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</si>
  <si>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</si>
  <si>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</si>
  <si>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</si>
  <si>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</si>
  <si>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</si>
  <si>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</si>
  <si>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</si>
  <si>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</si>
  <si>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</si>
  <si>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</si>
  <si>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</si>
  <si>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</si>
  <si>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</si>
  <si>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</si>
  <si>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</si>
  <si>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</si>
  <si>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</si>
  <si>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</si>
  <si>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</si>
  <si>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</si>
  <si>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</si>
  <si>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</si>
  <si>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</si>
  <si>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</si>
  <si>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</si>
  <si>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</si>
  <si>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</si>
  <si>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</si>
  <si>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</si>
  <si>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</si>
  <si>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</si>
  <si>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</si>
  <si>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</si>
  <si>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</si>
  <si>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</si>
  <si>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</si>
  <si>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</si>
  <si>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</si>
  <si>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</si>
  <si>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</si>
  <si>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</si>
  <si>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</si>
  <si>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</si>
  <si>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</si>
  <si>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</si>
  <si>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</si>
  <si>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</si>
  <si>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</si>
  <si>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</si>
  <si>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</si>
  <si>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</si>
  <si>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</si>
  <si>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</si>
  <si>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</si>
  <si>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</si>
  <si>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</si>
  <si>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</si>
  <si>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</si>
  <si>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</si>
  <si>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</si>
  <si>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</si>
  <si>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</si>
  <si>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</si>
  <si>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</si>
  <si>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</si>
  <si>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</si>
  <si>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</si>
  <si>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</si>
  <si>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</si>
  <si>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</si>
  <si>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</si>
  <si>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</si>
  <si>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</si>
  <si>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</si>
  <si>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</si>
  <si>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</si>
  <si>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</si>
  <si>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</si>
  <si>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</si>
  <si>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</si>
  <si>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</si>
  <si>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</si>
  <si>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</si>
  <si>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</si>
  <si>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</si>
  <si>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</si>
  <si>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</si>
  <si>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</si>
  <si>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</si>
  <si>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</si>
  <si>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</si>
  <si>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</si>
  <si>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</si>
  <si>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</si>
  <si>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</si>
  <si>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</si>
  <si>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</si>
  <si>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</si>
  <si>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</si>
  <si>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</si>
  <si>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</si>
  <si>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</si>
  <si>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</si>
  <si>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</si>
  <si>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</si>
  <si>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</si>
  <si>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</si>
  <si>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</si>
  <si>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</si>
  <si>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</si>
  <si>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</si>
  <si>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</si>
  <si>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</si>
  <si>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</si>
  <si>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</si>
  <si>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</si>
  <si>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</si>
  <si>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</si>
  <si>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</si>
  <si>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</si>
  <si>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</si>
  <si>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</si>
  <si>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</si>
  <si>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</si>
  <si>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</si>
  <si>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</si>
  <si>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</si>
  <si>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</si>
  <si>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</si>
  <si>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</si>
  <si>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</si>
  <si>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</si>
  <si>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</si>
  <si>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</si>
  <si>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</si>
  <si>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</si>
  <si>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</si>
  <si>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</si>
  <si>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</si>
  <si>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</si>
  <si>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</si>
  <si>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</si>
  <si>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</si>
  <si>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</si>
  <si>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</si>
  <si>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</si>
  <si>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</si>
  <si>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</si>
  <si>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</si>
  <si>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</si>
  <si>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</si>
  <si>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</si>
  <si>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</si>
  <si>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</si>
  <si>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</si>
  <si>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</si>
  <si>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</si>
  <si>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</si>
  <si>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</si>
  <si>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</si>
  <si>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</si>
  <si>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</si>
  <si>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</si>
  <si>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</si>
  <si>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</si>
  <si>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</si>
  <si>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</si>
  <si>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</si>
  <si>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</si>
  <si>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</si>
  <si>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</si>
  <si>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</si>
  <si>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</si>
  <si>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</si>
  <si>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</si>
  <si>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</si>
  <si>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</si>
  <si>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</si>
  <si>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</si>
  <si>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</si>
  <si>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</si>
  <si>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</si>
  <si>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</si>
  <si>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</si>
  <si>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</si>
  <si>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</si>
  <si>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</si>
  <si>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</si>
  <si>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</si>
  <si>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</si>
  <si>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</si>
  <si>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</si>
  <si>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</si>
  <si>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</si>
  <si>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</si>
  <si>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</si>
  <si>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</si>
  <si>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</si>
  <si>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</si>
  <si>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</si>
  <si>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</si>
  <si>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</si>
  <si>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</si>
  <si>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</si>
  <si>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</si>
  <si>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</si>
  <si>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</si>
  <si>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</si>
  <si>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</si>
  <si>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</si>
  <si>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</si>
  <si>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</si>
  <si>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</si>
  <si>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</si>
  <si>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</si>
  <si>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</si>
  <si>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</si>
  <si>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</si>
  <si>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</si>
  <si>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</si>
  <si>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</si>
  <si>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</si>
  <si>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</si>
  <si>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</si>
  <si>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</si>
  <si>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</si>
  <si>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</si>
  <si>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</si>
  <si>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</si>
  <si>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</si>
  <si>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</si>
  <si>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</si>
  <si>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</si>
  <si>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</si>
  <si>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</si>
  <si>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</si>
  <si>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</si>
  <si>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</si>
  <si>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</si>
  <si>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</si>
  <si>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</si>
  <si>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</si>
  <si>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</si>
  <si>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</si>
  <si>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</si>
  <si>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</si>
  <si>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</si>
  <si>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</si>
  <si>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</si>
  <si>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</si>
  <si>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</si>
  <si>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</si>
  <si>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</si>
  <si>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</si>
  <si>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</si>
  <si>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</si>
  <si>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</si>
  <si>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</si>
  <si>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</si>
  <si>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</si>
  <si>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</si>
  <si>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</si>
  <si>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</si>
  <si>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</si>
  <si>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</si>
  <si>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</si>
  <si>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</si>
  <si>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</si>
  <si>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</si>
  <si>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</si>
  <si>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</si>
  <si>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</si>
  <si>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</si>
  <si>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</si>
  <si>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</si>
  <si>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</si>
  <si>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</si>
  <si>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</si>
  <si>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</si>
  <si>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</si>
  <si>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</si>
  <si>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</si>
  <si>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</si>
  <si>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</si>
  <si>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</si>
  <si>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</si>
  <si>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</si>
  <si>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</si>
  <si>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</si>
  <si>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</si>
  <si>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</si>
  <si>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</si>
  <si>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</si>
  <si>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</si>
  <si>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</si>
  <si>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</si>
  <si>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</si>
  <si>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</si>
  <si>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</si>
  <si>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</si>
  <si>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</si>
  <si>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</si>
  <si>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</si>
  <si>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</si>
  <si>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</si>
  <si>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</si>
  <si>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</si>
  <si>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</si>
  <si>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</si>
  <si>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</si>
  <si>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</si>
  <si>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</si>
  <si>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</si>
  <si>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</si>
  <si>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</si>
  <si>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</si>
  <si>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</si>
  <si>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</si>
  <si>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</si>
  <si>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</si>
  <si>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</si>
  <si>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</si>
  <si>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</si>
  <si>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</si>
  <si>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</si>
  <si>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</si>
  <si>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</si>
  <si>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</si>
  <si>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</si>
  <si>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</si>
  <si>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</si>
  <si>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</si>
  <si>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</si>
  <si>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</si>
  <si>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</si>
  <si>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</si>
  <si>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</si>
  <si>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</si>
  <si>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</si>
  <si>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</si>
  <si>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</si>
  <si>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</si>
  <si>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</si>
  <si>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</si>
  <si>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</si>
  <si>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</si>
  <si>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</si>
  <si>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</si>
  <si>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</si>
  <si>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</si>
  <si>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</si>
  <si>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</si>
  <si>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</si>
  <si>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</si>
  <si>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</si>
  <si>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</si>
  <si>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</si>
  <si>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</si>
  <si>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</si>
  <si>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</si>
  <si>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</si>
  <si>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</si>
  <si>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</si>
  <si>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</si>
  <si>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</si>
  <si>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</si>
  <si>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</si>
  <si>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</si>
  <si>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</si>
  <si>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</si>
  <si>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</si>
  <si>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</si>
  <si>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</si>
  <si>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</si>
  <si>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</si>
  <si>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</si>
  <si>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</si>
  <si>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</si>
  <si>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</si>
  <si>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</si>
  <si>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</si>
  <si>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</si>
  <si>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</si>
  <si>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</si>
  <si>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</si>
  <si>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</si>
  <si>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</si>
  <si>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</si>
  <si>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</si>
  <si>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</si>
  <si>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</si>
  <si>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</si>
  <si>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</si>
  <si>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</si>
  <si>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</si>
  <si>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</si>
  <si>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</si>
  <si>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</si>
  <si>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</si>
  <si>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</si>
  <si>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</si>
  <si>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</si>
  <si>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</si>
  <si>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</si>
  <si>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</si>
  <si>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</si>
  <si>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</si>
  <si>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</si>
  <si>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</si>
  <si>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</si>
  <si>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</si>
  <si>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</si>
  <si>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</si>
  <si>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</si>
  <si>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</si>
  <si>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</si>
  <si>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</si>
  <si>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</si>
  <si>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</si>
  <si>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</si>
  <si>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</si>
  <si>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</si>
  <si>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</si>
  <si>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</si>
  <si>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</si>
  <si>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</si>
  <si>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</si>
  <si>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</si>
  <si>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</si>
  <si>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</si>
  <si>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</si>
  <si>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</si>
  <si>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</si>
  <si>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</si>
  <si>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</si>
  <si>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</si>
  <si>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</si>
  <si>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</si>
  <si>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</si>
  <si>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</si>
  <si>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</si>
  <si>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</si>
  <si>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</si>
  <si>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</si>
  <si>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</si>
  <si>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</si>
  <si>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</si>
  <si>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</si>
  <si>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</si>
  <si>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</si>
  <si>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</si>
  <si>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</si>
  <si>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</si>
  <si>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</si>
  <si>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</si>
  <si>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</si>
  <si>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</si>
  <si>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</si>
  <si>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</si>
  <si>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</si>
  <si>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</si>
  <si>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</si>
  <si>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</si>
  <si>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</si>
  <si>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</si>
  <si>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</si>
  <si>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</si>
  <si>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</si>
  <si>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</si>
  <si>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</si>
  <si>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</si>
  <si>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</si>
  <si>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</si>
  <si>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</si>
  <si>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</si>
  <si>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</si>
  <si>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</si>
  <si>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</si>
  <si>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</si>
  <si>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</si>
  <si>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</si>
  <si>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</si>
  <si>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</si>
  <si>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</si>
  <si>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</si>
  <si>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</si>
  <si>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</si>
  <si>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</si>
  <si>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</si>
  <si>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</si>
  <si>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</si>
  <si>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</si>
  <si>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</si>
  <si>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</si>
  <si>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</si>
  <si>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</si>
  <si>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</si>
  <si>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</si>
  <si>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</si>
  <si>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</si>
  <si>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</si>
  <si>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</si>
  <si>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</si>
  <si>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</si>
  <si>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</si>
  <si>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</si>
  <si>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</si>
  <si>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</si>
  <si>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</si>
  <si>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</si>
  <si>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</si>
  <si>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</si>
  <si>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</si>
  <si>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</si>
  <si>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</si>
  <si>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</si>
  <si>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</si>
  <si>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</si>
  <si>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</si>
  <si>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</si>
  <si>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</si>
  <si>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</si>
  <si>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</si>
  <si>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</si>
  <si>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</si>
  <si>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</si>
  <si>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</si>
  <si>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</si>
  <si>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</si>
  <si>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</si>
  <si>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</si>
  <si>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</si>
  <si>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</si>
  <si>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</si>
  <si>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</si>
  <si>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</si>
  <si>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</si>
  <si>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</si>
  <si>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</si>
  <si>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</si>
  <si>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</si>
  <si>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</si>
  <si>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</si>
  <si>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</si>
  <si>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</si>
  <si>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</si>
  <si>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</si>
  <si>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</si>
  <si>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</si>
  <si>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</si>
  <si>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</si>
  <si>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</si>
  <si>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</si>
  <si>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</si>
  <si>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</si>
  <si>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</si>
  <si>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</si>
  <si>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</si>
  <si>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</si>
  <si>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</si>
  <si>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</si>
  <si>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</si>
  <si>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</si>
  <si>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</si>
  <si>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</si>
  <si>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</si>
  <si>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</si>
  <si>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</si>
  <si>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</si>
  <si>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</si>
  <si>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</si>
  <si>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</si>
  <si>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</si>
  <si>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</si>
  <si>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</si>
  <si>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</si>
  <si>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</si>
  <si>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</si>
  <si>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</si>
  <si>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</si>
  <si>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</si>
  <si>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</si>
  <si>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</si>
  <si>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</si>
  <si>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</si>
  <si>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</si>
  <si>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</si>
  <si>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</si>
  <si>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</si>
  <si>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</si>
  <si>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</si>
  <si>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</si>
  <si>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</si>
  <si>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</si>
  <si>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</si>
  <si>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</si>
  <si>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</si>
  <si>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</si>
  <si>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</si>
  <si>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</si>
  <si>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</si>
  <si>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</si>
  <si>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</si>
  <si>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</si>
  <si>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</si>
  <si>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</si>
  <si>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</si>
  <si>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</si>
  <si>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</si>
  <si>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</si>
  <si>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</si>
  <si>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</si>
  <si>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</si>
  <si>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</si>
  <si>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</si>
  <si>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</si>
  <si>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</si>
  <si>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</si>
  <si>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</si>
  <si>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</si>
  <si>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</si>
  <si>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</si>
  <si>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</si>
  <si>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</si>
  <si>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</si>
  <si>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</si>
  <si>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</si>
  <si>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</si>
  <si>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</si>
  <si>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</si>
  <si>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</si>
  <si>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</si>
  <si>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</si>
  <si>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</si>
  <si>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</si>
  <si>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</si>
  <si>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</si>
  <si>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</si>
  <si>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</si>
  <si>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</si>
  <si>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</si>
  <si>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</si>
  <si>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</si>
  <si>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</si>
  <si>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</si>
  <si>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</si>
  <si>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</si>
  <si>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</si>
  <si>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</si>
  <si>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</si>
  <si>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</si>
  <si>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</si>
  <si>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</si>
  <si>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</si>
  <si>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</si>
  <si>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</si>
  <si>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</si>
  <si>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</si>
  <si>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</si>
  <si>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</si>
  <si>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</si>
  <si>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</si>
  <si>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</si>
  <si>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</si>
  <si>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</si>
  <si>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</si>
  <si>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</si>
  <si>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</si>
  <si>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</si>
  <si>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</si>
  <si>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</si>
  <si>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</si>
  <si>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</si>
  <si>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</si>
  <si>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</si>
  <si>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</si>
  <si>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</si>
  <si>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</si>
  <si>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</si>
  <si>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</si>
  <si>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</si>
  <si>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</si>
  <si>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</si>
  <si>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</si>
  <si>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</si>
  <si>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</si>
  <si>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</si>
  <si>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</si>
  <si>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</si>
  <si>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</si>
  <si>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</si>
  <si>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</si>
  <si>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</si>
  <si>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</si>
  <si>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</si>
  <si>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</si>
  <si>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</si>
  <si>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</si>
  <si>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</si>
  <si>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</si>
  <si>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</si>
  <si>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</si>
  <si>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</si>
  <si>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</si>
  <si>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</si>
  <si>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</si>
  <si>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</si>
  <si>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</si>
  <si>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</si>
  <si>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</si>
  <si>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</si>
  <si>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</si>
  <si>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</si>
  <si>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</si>
  <si>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</si>
  <si>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</si>
  <si>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</si>
  <si>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</si>
  <si>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</si>
  <si>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</si>
  <si>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</si>
  <si>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</si>
  <si>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</si>
  <si>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</si>
  <si>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</si>
  <si>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</si>
  <si>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</si>
  <si>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</si>
  <si>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</si>
  <si>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</si>
  <si>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</si>
  <si>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</si>
  <si>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</si>
  <si>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</si>
  <si>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</si>
  <si>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</si>
  <si>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</si>
  <si>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</si>
  <si>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</si>
  <si>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</si>
  <si>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</si>
  <si>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</si>
  <si>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</si>
  <si>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</si>
  <si>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</si>
  <si>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</si>
  <si>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</si>
  <si>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</si>
  <si>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</si>
  <si>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</si>
  <si>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</si>
  <si>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</si>
  <si>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</si>
  <si>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</si>
  <si>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</si>
  <si>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</si>
  <si>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</si>
  <si>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</si>
  <si>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</si>
  <si>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</si>
  <si>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</si>
  <si>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</si>
  <si>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</si>
  <si>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</si>
  <si>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</si>
  <si>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</si>
  <si>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</si>
  <si>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</si>
  <si>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</si>
  <si>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</si>
  <si>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</si>
  <si>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</si>
  <si>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</si>
  <si>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</si>
  <si>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</si>
  <si>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</si>
  <si>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</si>
  <si>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</si>
  <si>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</si>
  <si>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</si>
  <si>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</si>
  <si>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</si>
  <si>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</si>
  <si>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</si>
  <si>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</si>
  <si>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</si>
  <si>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</si>
  <si>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</si>
  <si>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</si>
  <si>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</si>
  <si>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</si>
  <si>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</si>
  <si>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</si>
  <si>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</si>
  <si>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</si>
  <si>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</si>
  <si>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</si>
  <si>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</si>
  <si>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</si>
  <si>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</si>
  <si>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</si>
  <si>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</si>
  <si>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</si>
  <si>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</si>
  <si>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</si>
  <si>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</si>
  <si>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</si>
  <si>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</si>
  <si>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</si>
  <si>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</si>
  <si>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</si>
  <si>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</si>
  <si>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</si>
  <si>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</si>
  <si>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</si>
  <si>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</si>
  <si>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</si>
  <si>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</si>
  <si>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</si>
  <si>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</si>
  <si>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</si>
  <si>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</si>
  <si>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</si>
  <si>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</si>
  <si>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</si>
  <si>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</si>
  <si>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</si>
  <si>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</si>
  <si>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</si>
  <si>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</si>
  <si>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</si>
  <si>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</si>
  <si>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</si>
  <si>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</si>
  <si>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</si>
  <si>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</si>
  <si>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</si>
  <si>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</si>
  <si>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</si>
  <si>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</si>
  <si>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</si>
  <si>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</si>
  <si>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</si>
  <si>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</si>
  <si>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</si>
  <si>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</si>
  <si>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</si>
  <si>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</si>
  <si>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</si>
  <si>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</si>
  <si>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</si>
  <si>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</si>
  <si>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</si>
  <si>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</si>
  <si>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</si>
  <si>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</si>
  <si>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</si>
  <si>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</si>
  <si>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</si>
  <si>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</si>
  <si>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</si>
  <si>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</si>
  <si>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</si>
  <si>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</si>
  <si>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</si>
  <si>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</si>
  <si>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</si>
  <si>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</si>
  <si>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</si>
  <si>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</si>
  <si>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</si>
  <si>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</si>
  <si>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</si>
  <si>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</si>
  <si>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</si>
  <si>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</si>
  <si>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</si>
  <si>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</si>
  <si>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</si>
  <si>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</si>
  <si>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</si>
  <si>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</si>
  <si>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</si>
  <si>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</si>
  <si>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</si>
  <si>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</si>
  <si>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</si>
  <si>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</si>
  <si>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</si>
  <si>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</si>
  <si>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</si>
  <si>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</si>
  <si>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</si>
  <si>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</si>
  <si>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</si>
  <si>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</si>
  <si>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</si>
  <si>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</si>
  <si>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</si>
  <si>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</si>
  <si>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</si>
  <si>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</si>
  <si>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</si>
  <si>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</si>
  <si>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</si>
  <si>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</si>
  <si>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</si>
  <si>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</si>
  <si>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</si>
  <si>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</si>
  <si>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</si>
  <si>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</si>
  <si>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</si>
  <si>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</si>
  <si>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</si>
  <si>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</si>
  <si>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</si>
  <si>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</si>
  <si>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</si>
  <si>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</si>
  <si>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</si>
  <si>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</si>
  <si>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</si>
  <si>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</si>
  <si>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</si>
  <si>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</si>
  <si>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</si>
  <si>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</si>
  <si>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</si>
  <si>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</si>
  <si>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</si>
  <si>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</si>
  <si>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</si>
  <si>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</si>
  <si>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</si>
  <si>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</si>
  <si>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</si>
  <si>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</si>
  <si>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</si>
  <si>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</si>
  <si>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</si>
  <si>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</si>
  <si>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</si>
  <si>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</si>
  <si>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</si>
  <si>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</si>
  <si>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</si>
  <si>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</si>
  <si>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</si>
  <si>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</si>
  <si>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</si>
  <si>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</si>
  <si>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</si>
  <si>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</si>
  <si>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</si>
  <si>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</si>
  <si>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</si>
  <si>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</si>
  <si>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</si>
  <si>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</si>
  <si>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</si>
  <si>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</si>
  <si>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</si>
  <si>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</si>
  <si>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</si>
  <si>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</si>
  <si>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</si>
  <si>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</si>
  <si>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</si>
  <si>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</si>
  <si>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</si>
  <si>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</si>
  <si>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</si>
  <si>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</si>
  <si>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</si>
  <si>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</si>
  <si>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</si>
  <si>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</si>
  <si>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</si>
  <si>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</si>
  <si>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</si>
  <si>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</si>
  <si>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</si>
  <si>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</si>
  <si>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</si>
  <si>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</si>
  <si>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</si>
  <si>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</si>
  <si>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</si>
  <si>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</si>
  <si>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</si>
  <si>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</si>
  <si>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</si>
  <si>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</si>
  <si>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</si>
  <si>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</si>
  <si>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</si>
  <si>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</si>
  <si>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</si>
  <si>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</si>
  <si>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</si>
  <si>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</si>
  <si>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</si>
  <si>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</si>
  <si>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</si>
  <si>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</si>
  <si>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</si>
  <si>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</si>
  <si>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</si>
  <si>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</si>
  <si>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</si>
  <si>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</si>
  <si>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</si>
  <si>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</si>
  <si>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</si>
  <si>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</si>
  <si>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</si>
  <si>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</si>
  <si>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</si>
  <si>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</si>
  <si>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</si>
  <si>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</si>
  <si>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</si>
  <si>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</si>
  <si>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</si>
  <si>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</si>
  <si>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</si>
  <si>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</si>
  <si>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</si>
  <si>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</si>
  <si>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</si>
  <si>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</si>
  <si>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</si>
  <si>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</si>
  <si>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</si>
  <si>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</si>
  <si>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</si>
  <si>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</si>
  <si>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</si>
  <si>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</si>
  <si>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</si>
  <si>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</si>
  <si>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</si>
  <si>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</si>
  <si>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</si>
  <si>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</si>
  <si>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</si>
  <si>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</si>
  <si>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</si>
  <si>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</si>
  <si>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</si>
  <si>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</si>
  <si>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</si>
  <si>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</si>
  <si>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</si>
  <si>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</si>
  <si>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</si>
  <si>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</si>
  <si>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</si>
  <si>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</si>
  <si>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</si>
  <si>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</si>
  <si>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</si>
  <si>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</si>
  <si>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</si>
  <si>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</si>
  <si>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</si>
  <si>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</si>
  <si>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</si>
  <si>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</si>
  <si>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</si>
  <si>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</si>
  <si>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</si>
  <si>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</si>
  <si>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</si>
  <si>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</si>
  <si>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</si>
  <si>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</si>
  <si>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</si>
  <si>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</si>
  <si>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</si>
  <si>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</si>
  <si>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</si>
  <si>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</si>
  <si>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</si>
  <si>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</si>
  <si>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</si>
  <si>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</si>
  <si>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</si>
  <si>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</si>
  <si>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</si>
  <si>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</si>
  <si>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</si>
  <si>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</si>
  <si>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</si>
  <si>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</si>
  <si>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</si>
  <si>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</si>
  <si>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</si>
  <si>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</si>
  <si>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</si>
  <si>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</si>
  <si>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</si>
  <si>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</si>
  <si>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</si>
  <si>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</si>
  <si>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</si>
  <si>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</si>
  <si>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</si>
  <si>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</si>
  <si>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</si>
  <si>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</si>
  <si>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</si>
  <si>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</si>
  <si>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</si>
  <si>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</si>
  <si>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</si>
  <si>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</si>
  <si>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</si>
  <si>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</si>
  <si>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</si>
  <si>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</si>
  <si>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</si>
  <si>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</si>
  <si>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</si>
  <si>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</si>
  <si>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</si>
  <si>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</si>
  <si>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</si>
  <si>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</si>
  <si>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</si>
  <si>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</si>
  <si>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</si>
  <si>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</si>
  <si>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</si>
  <si>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</si>
  <si>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</si>
  <si>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</si>
  <si>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</si>
  <si>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</si>
  <si>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</si>
  <si>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</si>
  <si>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</si>
  <si>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</si>
  <si>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</si>
  <si>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</si>
  <si>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</si>
  <si>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</si>
  <si>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</si>
  <si>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</si>
  <si>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</si>
  <si>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</si>
  <si>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</si>
  <si>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</si>
  <si>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</si>
  <si>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</si>
  <si>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</si>
  <si>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</si>
  <si>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</si>
  <si>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</si>
  <si>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</si>
  <si>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</si>
  <si>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</si>
  <si>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</si>
  <si>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</si>
  <si>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</si>
  <si>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</si>
  <si>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</si>
  <si>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</si>
  <si>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</si>
  <si>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</si>
  <si>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</si>
  <si>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</si>
  <si>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</si>
  <si>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</si>
  <si>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</si>
  <si>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</si>
  <si>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</si>
  <si>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</si>
  <si>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</si>
  <si>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</si>
  <si>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</si>
  <si>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</si>
  <si>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</si>
  <si>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</si>
  <si>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</si>
  <si>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</si>
  <si>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</si>
  <si>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</si>
  <si>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</si>
  <si>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</si>
  <si>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</si>
  <si>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</si>
  <si>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</si>
  <si>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</si>
  <si>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</si>
  <si>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</si>
  <si>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</si>
  <si>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</si>
  <si>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</si>
  <si>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</si>
  <si>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</si>
  <si>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</si>
  <si>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</si>
  <si>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</si>
  <si>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</si>
  <si>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</si>
  <si>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</si>
  <si>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</si>
  <si>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</si>
  <si>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</si>
  <si>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</si>
  <si>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</si>
  <si>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</si>
  <si>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</si>
  <si>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</si>
  <si>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</si>
  <si>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</si>
  <si>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</si>
  <si>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</si>
  <si>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</si>
  <si>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</si>
  <si>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</si>
  <si>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</si>
  <si>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</si>
  <si>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</si>
  <si>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</si>
  <si>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</si>
  <si>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</si>
  <si>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</si>
  <si>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</si>
  <si>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</si>
  <si>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</si>
  <si>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</si>
  <si>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</si>
  <si>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</si>
  <si>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</si>
  <si>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</si>
  <si>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</si>
  <si>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</si>
  <si>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</si>
  <si>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</si>
  <si>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</si>
  <si>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</si>
  <si>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</si>
  <si>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</si>
  <si>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</si>
  <si>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</si>
  <si>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</si>
  <si>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</si>
  <si>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</si>
  <si>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</si>
  <si>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</si>
  <si>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</si>
  <si>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</si>
  <si>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</si>
  <si>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</si>
  <si>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</si>
  <si>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</si>
  <si>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</si>
  <si>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</si>
  <si>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</si>
  <si>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</si>
  <si>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</si>
  <si>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</si>
  <si>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</si>
  <si>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</si>
  <si>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</si>
  <si>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</si>
  <si>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</si>
  <si>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</si>
  <si>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</si>
  <si>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</si>
  <si>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</si>
  <si>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</si>
  <si>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</si>
  <si>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</si>
  <si>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</si>
  <si>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</si>
  <si>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</si>
  <si>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</si>
  <si>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</si>
  <si>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</si>
  <si>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</si>
  <si>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</si>
  <si>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</si>
  <si>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</si>
  <si>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</si>
  <si>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</si>
  <si>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</si>
  <si>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</si>
  <si>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</si>
  <si>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</si>
  <si>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</si>
  <si>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</si>
  <si>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</si>
  <si>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</si>
  <si>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</si>
  <si>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</si>
  <si>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</si>
  <si>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</si>
  <si>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</si>
  <si>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</si>
  <si>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</si>
  <si>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</si>
  <si>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</si>
  <si>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</si>
  <si>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</si>
  <si>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</si>
  <si>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</si>
  <si>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</si>
  <si>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</si>
  <si>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</si>
  <si>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</si>
  <si>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</si>
  <si>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</si>
  <si>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</si>
  <si>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</si>
  <si>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</si>
  <si>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</si>
  <si>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</si>
  <si>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</si>
  <si>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</si>
  <si>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</si>
  <si>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</si>
  <si>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</si>
  <si>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</si>
  <si>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</si>
  <si>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</si>
  <si>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</si>
  <si>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</si>
  <si>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</si>
  <si>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</si>
  <si>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</si>
  <si>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</si>
  <si>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</si>
  <si>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</si>
  <si>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</si>
  <si>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</si>
  <si>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</si>
  <si>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</si>
  <si>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</si>
  <si>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</si>
  <si>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</si>
  <si>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</si>
  <si>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</si>
  <si>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</si>
  <si>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</si>
  <si>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</si>
  <si>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</si>
  <si>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</si>
  <si>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</si>
  <si>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</si>
  <si>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</si>
  <si>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</si>
  <si>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</si>
  <si>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</si>
  <si>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</si>
  <si>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</si>
  <si>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</si>
  <si>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</si>
  <si>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</si>
  <si>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</si>
  <si>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</si>
  <si>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</si>
  <si>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</si>
  <si>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</si>
  <si>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</si>
  <si>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</si>
  <si>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</si>
  <si>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</si>
  <si>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</si>
  <si>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</si>
  <si>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</si>
  <si>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</si>
  <si>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</si>
  <si>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</si>
  <si>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</si>
  <si>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</si>
  <si>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</si>
  <si>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</si>
  <si>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</si>
  <si>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</si>
  <si>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</si>
  <si>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</si>
  <si>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</si>
  <si>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</si>
  <si>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</si>
  <si>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</si>
  <si>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</si>
  <si>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</si>
  <si>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</si>
  <si>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</si>
  <si>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</si>
  <si>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1/7/2024 - 7/7/2024</t>
  </si>
  <si>
    <t>Ivan &amp; Maxwell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</si>
  <si>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</si>
  <si>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 xml:space="preserve">Rahhulann </t>
  </si>
  <si>
    <t>Ivan,Rahhulann</t>
  </si>
  <si>
    <t>Rahhulann, Zi Ming</t>
  </si>
  <si>
    <t>exam</t>
  </si>
  <si>
    <t>Rahhulann,Heng</t>
  </si>
  <si>
    <t>Heng</t>
  </si>
  <si>
    <t xml:space="preserve">hometown </t>
  </si>
  <si>
    <t>Wei Yen,Zi Ming</t>
  </si>
  <si>
    <t>Wei Jun, YZ</t>
  </si>
  <si>
    <t>Alex,Rahhulann</t>
  </si>
  <si>
    <t>Zi Ming ,Rahhulann</t>
  </si>
  <si>
    <t>QiAn,Rahhulann</t>
  </si>
  <si>
    <t>Wei Yen, Alex</t>
  </si>
  <si>
    <t>Rahhulann, Lucas</t>
  </si>
  <si>
    <t>Heng, Lucas</t>
  </si>
  <si>
    <t>Jia Leong, Lucas</t>
  </si>
  <si>
    <t>Rahhulann,Lucas</t>
  </si>
  <si>
    <t>New part-timer</t>
  </si>
  <si>
    <t>Zi Ming ,Rahhulann, YB</t>
  </si>
  <si>
    <t>QiAn,Wei Jun, YB</t>
  </si>
  <si>
    <t>Wei Yen, Jia Leong, Shaun</t>
  </si>
  <si>
    <t>Jia Leong, Lucas, Shaun</t>
  </si>
  <si>
    <t>Jia Leong,Rahhulann, Shaun</t>
  </si>
  <si>
    <t>Zi Ming,Rahhulann, Shaun</t>
  </si>
  <si>
    <t>Zi Ming,Ivan, Shaun</t>
  </si>
  <si>
    <t>Ivan,Rahhulann, Shaun</t>
  </si>
  <si>
    <t>=</t>
  </si>
  <si>
    <t>Blue</t>
  </si>
  <si>
    <t>Green</t>
  </si>
  <si>
    <t>event (can +1 ppl)</t>
  </si>
  <si>
    <t>trainee (can +1ppl)</t>
  </si>
  <si>
    <t>event &amp; trainee (can +2 ppl)</t>
  </si>
  <si>
    <t>After Normal Day</t>
  </si>
  <si>
    <t>Gold</t>
  </si>
  <si>
    <t>Cyan</t>
  </si>
  <si>
    <t>Rafi,Rahhulann, Alex</t>
  </si>
  <si>
    <t>Vijay &amp; Michael</t>
  </si>
  <si>
    <t>Rahhulann &amp;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</si>
</sst>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2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Fill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NumberFormat="1" applyFont="1" applyFill="1" applyBorder="1" applyAlignment="1">
      <alignment horizontal="center" vertical="center"/>
    </xf>
    <xf numFmtId="0" fontId="23" fillId="20" borderId="74" xfId="0" applyNumberFormat="1" applyFont="1" applyFill="1" applyBorder="1" applyAlignment="1">
      <alignment horizontal="center" vertical="center"/>
    </xf>
    <xf numFmtId="0" fontId="23" fillId="20" borderId="75" xfId="0" applyNumberFormat="1" applyFont="1" applyFill="1" applyBorder="1" applyAlignment="1">
      <alignment horizontal="center" vertical="center"/>
    </xf>
    <xf numFmtId="0" fontId="23" fillId="20" borderId="115" xfId="0" applyNumberFormat="1" applyFont="1" applyFill="1" applyBorder="1" applyAlignment="1">
      <alignment horizontal="center" vertical="center"/>
    </xf>
    <xf numFmtId="0" fontId="23" fillId="20" borderId="69" xfId="0" applyNumberFormat="1" applyFont="1" applyFill="1" applyBorder="1" applyAlignment="1">
      <alignment horizontal="center" vertical="center"/>
    </xf>
    <xf numFmtId="0" fontId="23" fillId="20" borderId="63" xfId="0" applyNumberFormat="1" applyFont="1" applyFill="1" applyBorder="1" applyAlignment="1">
      <alignment horizontal="center" vertical="center"/>
    </xf>
    <xf numFmtId="0" fontId="23" fillId="20" borderId="108" xfId="0" applyNumberFormat="1" applyFont="1" applyFill="1" applyBorder="1" applyAlignment="1">
      <alignment horizontal="center" vertical="center"/>
    </xf>
    <xf numFmtId="0" fontId="23" fillId="20" borderId="106" xfId="0" applyNumberFormat="1" applyFont="1" applyFill="1" applyBorder="1" applyAlignment="1">
      <alignment horizontal="center" vertical="center"/>
    </xf>
    <xf numFmtId="0" fontId="19" fillId="20" borderId="67" xfId="0" applyNumberFormat="1" applyFont="1" applyFill="1" applyBorder="1" applyAlignment="1">
      <alignment horizontal="center" vertical="center"/>
    </xf>
    <xf numFmtId="0" fontId="19" fillId="0" borderId="65" xfId="0" applyNumberFormat="1" applyFont="1" applyBorder="1" applyAlignment="1">
      <alignment horizontal="center" vertical="center"/>
    </xf>
    <xf numFmtId="0" fontId="19" fillId="0" borderId="117" xfId="0" applyNumberFormat="1" applyFont="1" applyBorder="1" applyAlignment="1">
      <alignment horizontal="center" vertical="center"/>
    </xf>
    <xf numFmtId="0" fontId="19" fillId="0" borderId="69" xfId="0" applyNumberFormat="1" applyFont="1" applyBorder="1" applyAlignment="1">
      <alignment horizontal="center" vertical="center"/>
    </xf>
    <xf numFmtId="0" fontId="19" fillId="0" borderId="63" xfId="0" applyNumberFormat="1" applyFont="1" applyBorder="1" applyAlignment="1">
      <alignment horizontal="center" vertical="center"/>
    </xf>
    <xf numFmtId="0" fontId="19" fillId="0" borderId="120" xfId="0" applyNumberFormat="1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/>
    <xf numFmtId="0" fontId="0" fillId="0" borderId="0" xfId="0" applyAlignment="1">
      <alignment horizontal="center"/>
    </xf>
    <xf numFmtId="0" fontId="0" fillId="33" borderId="0" xfId="0" applyFill="1" applyAlignment="1"/>
    <xf numFmtId="0" fontId="9" fillId="0" borderId="0" xfId="0" applyFont="1" applyAlignment="1"/>
    <xf numFmtId="0" fontId="0" fillId="31" borderId="0" xfId="0" applyFill="1"/>
    <xf numFmtId="0" fontId="0" fillId="34" borderId="0" xfId="0" applyFill="1"/>
    <xf numFmtId="0" fontId="9" fillId="0" borderId="65" xfId="0" applyNumberFormat="1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1808019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51"/>
      <c r="H2" s="651"/>
      <c r="I2" s="651"/>
      <c r="J2" s="651"/>
      <c r="K2" s="65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3">
        <v>2024</v>
      </c>
      <c r="D4" s="644"/>
      <c r="E4" s="644"/>
      <c r="F4" s="644"/>
      <c r="G4" s="644"/>
      <c r="H4" s="644"/>
      <c r="I4" s="644"/>
      <c r="J4" s="644"/>
      <c r="K4" s="644"/>
      <c r="L4" s="644"/>
      <c r="M4" s="644"/>
      <c r="N4" s="644"/>
      <c r="O4" s="644"/>
      <c r="P4" s="644"/>
      <c r="Q4" s="644"/>
      <c r="R4" s="644"/>
      <c r="S4" s="644"/>
      <c r="T4" s="644"/>
      <c r="U4" s="644"/>
      <c r="V4" s="644"/>
      <c r="W4" s="644"/>
      <c r="X4" s="644"/>
      <c r="Y4" s="644"/>
      <c r="Z4" s="644"/>
      <c r="AA4" s="644"/>
      <c r="AB4" s="644"/>
      <c r="AC4" s="644"/>
      <c r="AD4" s="644"/>
      <c r="AE4" s="644"/>
      <c r="AF4" s="644"/>
      <c r="AG4" s="644"/>
      <c r="AH4" s="644"/>
      <c r="AI4" s="644"/>
      <c r="AJ4" s="644"/>
      <c r="AK4" s="644"/>
      <c r="AL4" s="644"/>
      <c r="AM4" s="644"/>
      <c r="AN4" s="644"/>
      <c r="AO4" s="644"/>
      <c r="AP4" s="644"/>
      <c r="AQ4" s="644"/>
      <c r="AR4" s="644"/>
      <c r="AS4" s="644"/>
      <c r="AT4" s="644"/>
      <c r="AU4" s="644"/>
      <c r="AV4" s="644"/>
      <c r="AW4" s="644"/>
      <c r="AX4" s="644"/>
      <c r="AY4" s="644"/>
      <c r="AZ4" s="644"/>
      <c r="BA4" s="644"/>
      <c r="BB4" s="644"/>
      <c r="BC4" s="645"/>
    </row>
    <row r="5" spans="1:55" x14ac:dyDescent="0.2">
      <c r="A5" s="473"/>
      <c r="B5" s="474" t="s">
        <v>1</v>
      </c>
      <c r="C5" s="646" t="s">
        <v>2</v>
      </c>
      <c r="D5" s="646"/>
      <c r="E5" s="646"/>
      <c r="F5" s="646"/>
      <c r="G5" s="646"/>
      <c r="H5" s="646"/>
      <c r="I5" s="646"/>
      <c r="J5" s="646"/>
      <c r="K5" s="646"/>
      <c r="L5" s="646"/>
      <c r="M5" s="646"/>
      <c r="N5" s="646"/>
      <c r="O5" s="647"/>
      <c r="P5" s="648" t="s">
        <v>3</v>
      </c>
      <c r="Q5" s="648"/>
      <c r="R5" s="648"/>
      <c r="S5" s="648"/>
      <c r="T5" s="648"/>
      <c r="U5" s="648"/>
      <c r="V5" s="648"/>
      <c r="W5" s="648"/>
      <c r="X5" s="648"/>
      <c r="Y5" s="648"/>
      <c r="Z5" s="648"/>
      <c r="AA5" s="648"/>
      <c r="AB5" s="649"/>
      <c r="AC5" s="648" t="s">
        <v>4</v>
      </c>
      <c r="AD5" s="648"/>
      <c r="AE5" s="648"/>
      <c r="AF5" s="648"/>
      <c r="AG5" s="648"/>
      <c r="AH5" s="648"/>
      <c r="AI5" s="648"/>
      <c r="AJ5" s="648"/>
      <c r="AK5" s="648"/>
      <c r="AL5" s="648"/>
      <c r="AM5" s="648"/>
      <c r="AN5" s="648"/>
      <c r="AO5" s="649"/>
      <c r="AP5" s="648" t="s">
        <v>5</v>
      </c>
      <c r="AQ5" s="648"/>
      <c r="AR5" s="648"/>
      <c r="AS5" s="648"/>
      <c r="AT5" s="648"/>
      <c r="AU5" s="648"/>
      <c r="AV5" s="648"/>
      <c r="AW5" s="648"/>
      <c r="AX5" s="648"/>
      <c r="AY5" s="648"/>
      <c r="AZ5" s="648"/>
      <c r="BA5" s="648"/>
      <c r="BB5" s="649"/>
      <c r="BC5" s="485" t="s">
        <v>1</v>
      </c>
    </row>
    <row r="6" spans="1:55" x14ac:dyDescent="0.2">
      <c r="A6" s="473"/>
      <c r="B6" s="475" t="s">
        <v>1</v>
      </c>
      <c r="C6" s="650" t="s">
        <v>6</v>
      </c>
      <c r="D6" s="650"/>
      <c r="E6" s="650"/>
      <c r="F6" s="650"/>
      <c r="G6" s="652"/>
      <c r="H6" s="641" t="s">
        <v>7</v>
      </c>
      <c r="I6" s="641"/>
      <c r="J6" s="641"/>
      <c r="K6" s="642"/>
      <c r="L6" s="641" t="s">
        <v>8</v>
      </c>
      <c r="M6" s="641"/>
      <c r="N6" s="641"/>
      <c r="O6" s="642"/>
      <c r="P6" s="641" t="s">
        <v>9</v>
      </c>
      <c r="Q6" s="641"/>
      <c r="R6" s="641"/>
      <c r="S6" s="641"/>
      <c r="T6" s="642"/>
      <c r="U6" s="641" t="s">
        <v>10</v>
      </c>
      <c r="V6" s="641"/>
      <c r="W6" s="641"/>
      <c r="X6" s="642"/>
      <c r="Y6" s="641" t="s">
        <v>11</v>
      </c>
      <c r="Z6" s="641"/>
      <c r="AA6" s="641"/>
      <c r="AB6" s="642"/>
      <c r="AC6" s="641" t="s">
        <v>12</v>
      </c>
      <c r="AD6" s="641"/>
      <c r="AE6" s="641"/>
      <c r="AF6" s="641"/>
      <c r="AG6" s="642"/>
      <c r="AH6" s="641" t="s">
        <v>13</v>
      </c>
      <c r="AI6" s="641"/>
      <c r="AJ6" s="641"/>
      <c r="AK6" s="642"/>
      <c r="AL6" s="641" t="s">
        <v>14</v>
      </c>
      <c r="AM6" s="641"/>
      <c r="AN6" s="641"/>
      <c r="AO6" s="641"/>
      <c r="AP6" s="642"/>
      <c r="AQ6" s="641" t="s">
        <v>15</v>
      </c>
      <c r="AR6" s="641"/>
      <c r="AS6" s="641"/>
      <c r="AT6" s="642"/>
      <c r="AU6" s="641" t="s">
        <v>16</v>
      </c>
      <c r="AV6" s="641"/>
      <c r="AW6" s="641"/>
      <c r="AX6" s="642"/>
      <c r="AY6" s="650" t="s">
        <v>17</v>
      </c>
      <c r="AZ6" s="650"/>
      <c r="BA6" s="650"/>
      <c r="BB6" s="65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3" t="s">
        <v>75</v>
      </c>
      <c r="B1" s="65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182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183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185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217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182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226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228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230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238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259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260</v>
      </c>
      <c r="F5" s="223" t="s">
        <v>261</v>
      </c>
      <c r="G5" s="223" t="s">
        <v>262</v>
      </c>
      <c r="H5" s="223" t="s">
        <v>263</v>
      </c>
      <c r="I5" s="223" t="s">
        <v>264</v>
      </c>
      <c r="J5" s="223" t="s">
        <v>265</v>
      </c>
      <c r="K5" s="223" t="s">
        <v>266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267</v>
      </c>
      <c r="F6" s="605" t="s">
        <v>267</v>
      </c>
      <c r="G6" s="605" t="s">
        <v>267</v>
      </c>
      <c r="H6" s="605" t="s">
        <v>267</v>
      </c>
      <c r="I6" s="605" t="s">
        <v>267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226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268</v>
      </c>
      <c r="F5" s="223" t="s">
        <v>269</v>
      </c>
      <c r="G5" s="223" t="s">
        <v>270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271</v>
      </c>
      <c r="F5" s="223" t="s">
        <v>272</v>
      </c>
      <c r="G5" s="223" t="s">
        <v>273</v>
      </c>
      <c r="H5" s="223" t="s">
        <v>274</v>
      </c>
      <c r="I5" s="223" t="s">
        <v>275</v>
      </c>
      <c r="J5" s="223" t="s">
        <v>276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277</v>
      </c>
      <c r="F6" s="282" t="s">
        <v>277</v>
      </c>
      <c r="G6" s="282" t="s">
        <v>277</v>
      </c>
      <c r="H6" s="282" t="s">
        <v>277</v>
      </c>
      <c r="I6" s="282" t="s">
        <v>277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278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282</v>
      </c>
      <c r="I12" s="515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282</v>
      </c>
      <c r="I13" s="515" t="s">
        <v>282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284</v>
      </c>
      <c r="I16" s="515" t="s">
        <v>54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284</v>
      </c>
      <c r="I17" s="515" t="s">
        <v>54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284</v>
      </c>
      <c r="I18" s="515" t="s">
        <v>54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284</v>
      </c>
      <c r="I19" s="452" t="s">
        <v>54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284</v>
      </c>
      <c r="I20" s="452" t="s">
        <v>54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285</v>
      </c>
      <c r="I21" s="452" t="s">
        <v>286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285</v>
      </c>
      <c r="I22" s="452" t="s">
        <v>286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287</v>
      </c>
      <c r="I23" s="452" t="s">
        <v>288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289</v>
      </c>
      <c r="I24" s="452" t="s">
        <v>288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289</v>
      </c>
      <c r="I25" s="575" t="s">
        <v>290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289</v>
      </c>
      <c r="I26" s="575" t="s">
        <v>290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291</v>
      </c>
      <c r="I27" s="575" t="s">
        <v>290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291</v>
      </c>
      <c r="I28" s="575" t="s">
        <v>290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292</v>
      </c>
      <c r="I29" s="575" t="s">
        <v>293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292</v>
      </c>
      <c r="I30" s="575" t="s">
        <v>293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292</v>
      </c>
      <c r="I31" s="575" t="s">
        <v>293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294</v>
      </c>
      <c r="I32" s="575" t="s">
        <v>293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294</v>
      </c>
      <c r="I33" s="575" t="s">
        <v>108</v>
      </c>
      <c r="J33" s="458" t="s">
        <v>283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295</v>
      </c>
      <c r="I34" s="537" t="s">
        <v>296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295</v>
      </c>
      <c r="I35" s="537" t="s">
        <v>296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295</v>
      </c>
      <c r="I36" s="537" t="s">
        <v>296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297</v>
      </c>
      <c r="I37" s="537" t="s">
        <v>296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297</v>
      </c>
      <c r="I38" s="537" t="s">
        <v>296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303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304</v>
      </c>
      <c r="F12" s="515" t="s">
        <v>304</v>
      </c>
      <c r="G12" s="515" t="s">
        <v>304</v>
      </c>
      <c r="H12" s="515" t="s">
        <v>304</v>
      </c>
      <c r="I12" s="515" t="s">
        <v>304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304</v>
      </c>
      <c r="F13" s="515" t="s">
        <v>304</v>
      </c>
      <c r="G13" s="515" t="s">
        <v>304</v>
      </c>
      <c r="H13" s="515" t="s">
        <v>304</v>
      </c>
      <c r="I13" s="515" t="s">
        <v>304</v>
      </c>
      <c r="J13" s="458" t="s">
        <v>283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304</v>
      </c>
      <c r="F14" s="515" t="s">
        <v>305</v>
      </c>
      <c r="G14" s="515" t="s">
        <v>57</v>
      </c>
      <c r="H14" s="515" t="s">
        <v>54</v>
      </c>
      <c r="I14" s="452" t="s">
        <v>57</v>
      </c>
      <c r="J14" s="458" t="s">
        <v>283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304</v>
      </c>
      <c r="F15" s="515" t="s">
        <v>306</v>
      </c>
      <c r="G15" s="515" t="s">
        <v>54</v>
      </c>
      <c r="H15" s="515" t="s">
        <v>54</v>
      </c>
      <c r="I15" s="452" t="s">
        <v>57</v>
      </c>
      <c r="J15" s="458" t="s">
        <v>283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304</v>
      </c>
      <c r="F16" s="515" t="s">
        <v>306</v>
      </c>
      <c r="G16" s="515" t="s">
        <v>307</v>
      </c>
      <c r="H16" s="515" t="s">
        <v>54</v>
      </c>
      <c r="I16" s="452" t="s">
        <v>57</v>
      </c>
      <c r="J16" s="458" t="s">
        <v>283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304</v>
      </c>
      <c r="F17" s="515" t="s">
        <v>306</v>
      </c>
      <c r="G17" s="515" t="s">
        <v>307</v>
      </c>
      <c r="H17" s="515" t="s">
        <v>54</v>
      </c>
      <c r="I17" s="452" t="s">
        <v>308</v>
      </c>
      <c r="J17" s="458" t="s">
        <v>283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309</v>
      </c>
      <c r="G18" s="515" t="s">
        <v>307</v>
      </c>
      <c r="H18" s="561" t="s">
        <v>310</v>
      </c>
      <c r="I18" s="452" t="s">
        <v>308</v>
      </c>
      <c r="J18" s="458" t="s">
        <v>283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309</v>
      </c>
      <c r="G19" s="515" t="s">
        <v>307</v>
      </c>
      <c r="H19" s="561" t="s">
        <v>311</v>
      </c>
      <c r="I19" s="452" t="s">
        <v>312</v>
      </c>
      <c r="J19" s="458" t="s">
        <v>283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314</v>
      </c>
      <c r="G20" s="515" t="s">
        <v>307</v>
      </c>
      <c r="H20" s="561" t="s">
        <v>311</v>
      </c>
      <c r="I20" s="452" t="s">
        <v>312</v>
      </c>
      <c r="J20" s="458" t="s">
        <v>283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313</v>
      </c>
      <c r="F21" s="515" t="s">
        <v>309</v>
      </c>
      <c r="G21" s="515" t="s">
        <v>54</v>
      </c>
      <c r="H21" s="561" t="s">
        <v>315</v>
      </c>
      <c r="I21" s="452" t="s">
        <v>316</v>
      </c>
      <c r="J21" s="458" t="s">
        <v>283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317</v>
      </c>
      <c r="G22" s="515" t="s">
        <v>54</v>
      </c>
      <c r="H22" s="561" t="s">
        <v>315</v>
      </c>
      <c r="I22" s="452" t="s">
        <v>318</v>
      </c>
      <c r="J22" s="458" t="s">
        <v>283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320</v>
      </c>
      <c r="G23" s="515" t="s">
        <v>54</v>
      </c>
      <c r="H23" s="561" t="s">
        <v>315</v>
      </c>
      <c r="I23" s="452" t="s">
        <v>318</v>
      </c>
      <c r="J23" s="458" t="s">
        <v>283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313</v>
      </c>
      <c r="F24" s="515" t="s">
        <v>320</v>
      </c>
      <c r="G24" s="515" t="s">
        <v>54</v>
      </c>
      <c r="H24" s="561" t="s">
        <v>321</v>
      </c>
      <c r="I24" s="452" t="s">
        <v>318</v>
      </c>
      <c r="J24" s="458" t="s">
        <v>283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322</v>
      </c>
      <c r="F25" s="515" t="s">
        <v>323</v>
      </c>
      <c r="G25" s="515" t="s">
        <v>324</v>
      </c>
      <c r="H25" s="561" t="s">
        <v>325</v>
      </c>
      <c r="I25" s="452" t="s">
        <v>318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323</v>
      </c>
      <c r="G26" s="452" t="s">
        <v>307</v>
      </c>
      <c r="H26" s="561" t="s">
        <v>326</v>
      </c>
      <c r="I26" s="452" t="s">
        <v>327</v>
      </c>
      <c r="J26" s="458" t="s">
        <v>283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285</v>
      </c>
      <c r="F27" s="515" t="s">
        <v>328</v>
      </c>
      <c r="G27" s="452" t="s">
        <v>307</v>
      </c>
      <c r="H27" s="561" t="s">
        <v>326</v>
      </c>
      <c r="I27" s="452" t="s">
        <v>327</v>
      </c>
      <c r="J27" s="458" t="s">
        <v>283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285</v>
      </c>
      <c r="F28" s="515" t="s">
        <v>329</v>
      </c>
      <c r="G28" s="452" t="s">
        <v>54</v>
      </c>
      <c r="H28" s="561" t="s">
        <v>326</v>
      </c>
      <c r="I28" s="306" t="s">
        <v>330</v>
      </c>
      <c r="J28" s="458" t="s">
        <v>283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285</v>
      </c>
      <c r="F29" s="515" t="s">
        <v>285</v>
      </c>
      <c r="G29" s="452" t="s">
        <v>54</v>
      </c>
      <c r="H29" s="561" t="s">
        <v>331</v>
      </c>
      <c r="I29" s="306" t="s">
        <v>161</v>
      </c>
      <c r="J29" s="458" t="s">
        <v>283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285</v>
      </c>
      <c r="F30" s="515" t="s">
        <v>285</v>
      </c>
      <c r="G30" s="452" t="s">
        <v>54</v>
      </c>
      <c r="H30" s="561" t="s">
        <v>331</v>
      </c>
      <c r="I30" s="306" t="s">
        <v>161</v>
      </c>
      <c r="J30" s="458" t="s">
        <v>283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332</v>
      </c>
      <c r="F31" s="515" t="s">
        <v>285</v>
      </c>
      <c r="G31" s="452" t="s">
        <v>54</v>
      </c>
      <c r="H31" s="561" t="s">
        <v>331</v>
      </c>
      <c r="I31" s="306" t="s">
        <v>161</v>
      </c>
      <c r="J31" s="458" t="s">
        <v>283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332</v>
      </c>
      <c r="F32" s="515" t="s">
        <v>285</v>
      </c>
      <c r="G32" s="452" t="s">
        <v>54</v>
      </c>
      <c r="H32" s="561" t="s">
        <v>331</v>
      </c>
      <c r="I32" s="306" t="s">
        <v>161</v>
      </c>
      <c r="J32" s="458" t="s">
        <v>283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332</v>
      </c>
      <c r="F33" s="515" t="s">
        <v>285</v>
      </c>
      <c r="G33" s="452" t="s">
        <v>54</v>
      </c>
      <c r="H33" s="561" t="s">
        <v>333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336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315</v>
      </c>
      <c r="F12" s="515" t="s">
        <v>315</v>
      </c>
      <c r="G12" s="515" t="s">
        <v>315</v>
      </c>
      <c r="H12" s="515" t="s">
        <v>315</v>
      </c>
      <c r="I12" s="515" t="s">
        <v>315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315</v>
      </c>
      <c r="G13" s="515" t="s">
        <v>315</v>
      </c>
      <c r="H13" s="515" t="s">
        <v>315</v>
      </c>
      <c r="I13" s="515" t="s">
        <v>315</v>
      </c>
      <c r="J13" s="583" t="s">
        <v>338</v>
      </c>
      <c r="K13" s="459" t="s">
        <v>283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284</v>
      </c>
      <c r="F14" s="515" t="s">
        <v>67</v>
      </c>
      <c r="G14" s="515" t="s">
        <v>339</v>
      </c>
      <c r="H14" s="585" t="s">
        <v>315</v>
      </c>
      <c r="I14" s="515" t="s">
        <v>315</v>
      </c>
      <c r="J14" s="583" t="s">
        <v>338</v>
      </c>
      <c r="K14" s="583" t="s">
        <v>338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284</v>
      </c>
      <c r="F15" s="515" t="s">
        <v>67</v>
      </c>
      <c r="G15" s="515" t="s">
        <v>339</v>
      </c>
      <c r="H15" s="585" t="s">
        <v>315</v>
      </c>
      <c r="I15" s="515" t="s">
        <v>315</v>
      </c>
      <c r="J15" s="583" t="s">
        <v>338</v>
      </c>
      <c r="K15" s="583" t="s">
        <v>338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284</v>
      </c>
      <c r="F16" s="452" t="s">
        <v>67</v>
      </c>
      <c r="G16" s="515" t="s">
        <v>339</v>
      </c>
      <c r="H16" s="585" t="s">
        <v>315</v>
      </c>
      <c r="I16" s="452" t="s">
        <v>65</v>
      </c>
      <c r="J16" s="583" t="s">
        <v>338</v>
      </c>
      <c r="K16" s="583" t="s">
        <v>338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284</v>
      </c>
      <c r="F17" s="515" t="s">
        <v>340</v>
      </c>
      <c r="G17" s="515" t="s">
        <v>339</v>
      </c>
      <c r="H17" s="585" t="s">
        <v>315</v>
      </c>
      <c r="I17" s="452" t="s">
        <v>65</v>
      </c>
      <c r="J17" s="583" t="s">
        <v>338</v>
      </c>
      <c r="K17" s="583" t="s">
        <v>338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340</v>
      </c>
      <c r="G18" s="515" t="s">
        <v>341</v>
      </c>
      <c r="H18" s="585" t="s">
        <v>161</v>
      </c>
      <c r="I18" s="452" t="s">
        <v>342</v>
      </c>
      <c r="J18" s="583" t="s">
        <v>338</v>
      </c>
      <c r="K18" s="583" t="s">
        <v>338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343</v>
      </c>
      <c r="F19" s="515" t="s">
        <v>340</v>
      </c>
      <c r="G19" s="515" t="s">
        <v>339</v>
      </c>
      <c r="H19" s="585" t="s">
        <v>161</v>
      </c>
      <c r="I19" s="452" t="s">
        <v>342</v>
      </c>
      <c r="J19" s="583" t="s">
        <v>338</v>
      </c>
      <c r="K19" s="583" t="s">
        <v>338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343</v>
      </c>
      <c r="F20" s="515" t="s">
        <v>340</v>
      </c>
      <c r="G20" s="515" t="s">
        <v>339</v>
      </c>
      <c r="H20" s="585" t="s">
        <v>161</v>
      </c>
      <c r="I20" s="452" t="s">
        <v>342</v>
      </c>
      <c r="J20" s="583" t="s">
        <v>338</v>
      </c>
      <c r="K20" s="583" t="s">
        <v>338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344</v>
      </c>
      <c r="F21" s="515" t="s">
        <v>345</v>
      </c>
      <c r="G21" s="452" t="s">
        <v>339</v>
      </c>
      <c r="H21" s="585" t="s">
        <v>346</v>
      </c>
      <c r="I21" s="452" t="s">
        <v>347</v>
      </c>
      <c r="J21" s="583" t="s">
        <v>338</v>
      </c>
      <c r="K21" s="583" t="s">
        <v>338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348</v>
      </c>
      <c r="F22" s="515" t="s">
        <v>349</v>
      </c>
      <c r="G22" s="452" t="s">
        <v>350</v>
      </c>
      <c r="H22" s="585" t="s">
        <v>351</v>
      </c>
      <c r="I22" s="585" t="s">
        <v>352</v>
      </c>
      <c r="J22" s="583" t="s">
        <v>338</v>
      </c>
      <c r="K22" s="583" t="s">
        <v>338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348</v>
      </c>
      <c r="F23" s="515" t="s">
        <v>353</v>
      </c>
      <c r="G23" s="452" t="s">
        <v>350</v>
      </c>
      <c r="H23" s="585" t="s">
        <v>351</v>
      </c>
      <c r="I23" s="585" t="s">
        <v>352</v>
      </c>
      <c r="J23" s="583" t="s">
        <v>338</v>
      </c>
      <c r="K23" s="583" t="s">
        <v>338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354</v>
      </c>
      <c r="F24" s="515" t="s">
        <v>353</v>
      </c>
      <c r="G24" s="452" t="s">
        <v>355</v>
      </c>
      <c r="H24" s="585" t="s">
        <v>356</v>
      </c>
      <c r="I24" s="585" t="s">
        <v>352</v>
      </c>
      <c r="J24" s="583" t="s">
        <v>283</v>
      </c>
      <c r="K24" s="583" t="s">
        <v>338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354</v>
      </c>
      <c r="F25" s="515" t="s">
        <v>353</v>
      </c>
      <c r="G25" s="452" t="s">
        <v>355</v>
      </c>
      <c r="H25" s="585" t="s">
        <v>356</v>
      </c>
      <c r="I25" s="585" t="s">
        <v>357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354</v>
      </c>
      <c r="F26" s="515" t="s">
        <v>358</v>
      </c>
      <c r="G26" s="452" t="s">
        <v>359</v>
      </c>
      <c r="H26" s="585" t="s">
        <v>356</v>
      </c>
      <c r="I26" s="585" t="s">
        <v>360</v>
      </c>
      <c r="J26" s="583" t="s">
        <v>338</v>
      </c>
      <c r="K26" s="583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361</v>
      </c>
      <c r="F27" s="515" t="s">
        <v>362</v>
      </c>
      <c r="G27" s="452" t="s">
        <v>363</v>
      </c>
      <c r="H27" s="585" t="s">
        <v>356</v>
      </c>
      <c r="I27" s="585" t="s">
        <v>364</v>
      </c>
      <c r="J27" s="583" t="s">
        <v>338</v>
      </c>
      <c r="K27" s="583" t="s">
        <v>338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361</v>
      </c>
      <c r="F28" s="515" t="s">
        <v>362</v>
      </c>
      <c r="G28" s="452" t="s">
        <v>363</v>
      </c>
      <c r="H28" s="585" t="s">
        <v>365</v>
      </c>
      <c r="I28" s="585" t="s">
        <v>364</v>
      </c>
      <c r="J28" s="459" t="s">
        <v>338</v>
      </c>
      <c r="K28" s="583" t="s">
        <v>338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366</v>
      </c>
      <c r="F29" s="515" t="s">
        <v>362</v>
      </c>
      <c r="G29" s="452" t="s">
        <v>367</v>
      </c>
      <c r="H29" s="585" t="s">
        <v>365</v>
      </c>
      <c r="I29" s="585" t="s">
        <v>368</v>
      </c>
      <c r="J29" s="459" t="s">
        <v>338</v>
      </c>
      <c r="K29" s="459" t="s">
        <v>338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366</v>
      </c>
      <c r="F30" s="452" t="s">
        <v>68</v>
      </c>
      <c r="G30" s="452" t="s">
        <v>369</v>
      </c>
      <c r="H30" s="585" t="s">
        <v>370</v>
      </c>
      <c r="I30" s="585" t="s">
        <v>368</v>
      </c>
      <c r="J30" s="459" t="s">
        <v>338</v>
      </c>
      <c r="K30" s="459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371</v>
      </c>
      <c r="F31" s="452" t="s">
        <v>372</v>
      </c>
      <c r="G31" s="452" t="s">
        <v>369</v>
      </c>
      <c r="H31" s="585" t="s">
        <v>370</v>
      </c>
      <c r="I31" s="585" t="s">
        <v>368</v>
      </c>
      <c r="J31" s="459" t="s">
        <v>283</v>
      </c>
      <c r="K31" s="459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452" t="s">
        <v>372</v>
      </c>
      <c r="G32" s="452" t="s">
        <v>374</v>
      </c>
      <c r="H32" s="585" t="s">
        <v>370</v>
      </c>
      <c r="I32" s="585" t="s">
        <v>368</v>
      </c>
      <c r="J32" s="459" t="s">
        <v>283</v>
      </c>
      <c r="K32" s="459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452" t="s">
        <v>372</v>
      </c>
      <c r="G33" s="452" t="s">
        <v>376</v>
      </c>
      <c r="H33" s="585" t="s">
        <v>370</v>
      </c>
      <c r="I33" s="585" t="s">
        <v>368</v>
      </c>
      <c r="J33" s="583" t="s">
        <v>283</v>
      </c>
      <c r="K33" s="459" t="s">
        <v>283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377</v>
      </c>
      <c r="F34" s="586" t="s">
        <v>378</v>
      </c>
      <c r="G34" s="538" t="s">
        <v>376</v>
      </c>
      <c r="H34" s="538"/>
      <c r="I34" s="537" t="s">
        <v>108</v>
      </c>
      <c r="J34" s="583" t="s">
        <v>283</v>
      </c>
      <c r="K34" s="459" t="s">
        <v>283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377</v>
      </c>
      <c r="F35" s="586" t="s">
        <v>378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377</v>
      </c>
      <c r="F36" s="586" t="s">
        <v>378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379</v>
      </c>
      <c r="F37" s="586" t="s">
        <v>378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379</v>
      </c>
      <c r="F38" s="586" t="s">
        <v>378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278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281</v>
      </c>
      <c r="F6" s="282" t="s">
        <v>281</v>
      </c>
      <c r="G6" s="282" t="s">
        <v>281</v>
      </c>
      <c r="H6" s="282" t="s">
        <v>281</v>
      </c>
      <c r="I6" s="282" t="s">
        <v>281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282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282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282</v>
      </c>
      <c r="F15" s="515" t="s">
        <v>381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282</v>
      </c>
      <c r="F16" s="515" t="s">
        <v>381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313</v>
      </c>
      <c r="F17" s="515" t="s">
        <v>381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381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322</v>
      </c>
      <c r="F19" s="515" t="s">
        <v>381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322</v>
      </c>
      <c r="F20" s="515" t="s">
        <v>381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322</v>
      </c>
      <c r="F21" s="515" t="s">
        <v>381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284</v>
      </c>
      <c r="F22" s="515" t="s">
        <v>382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383</v>
      </c>
      <c r="F23" s="515" t="s">
        <v>382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383</v>
      </c>
      <c r="F24" s="515" t="s">
        <v>384</v>
      </c>
      <c r="G24" s="515"/>
      <c r="H24" s="515"/>
      <c r="I24" s="515" t="s">
        <v>67</v>
      </c>
      <c r="J24" s="458"/>
      <c r="K24" s="460"/>
      <c r="L24" s="61"/>
      <c r="M24" s="416" t="s">
        <v>385</v>
      </c>
      <c r="N24" s="565">
        <f>COUNTIF(E7:K44, "*Wei Jun*")/2</f>
        <v>4.5</v>
      </c>
      <c r="O24" s="550"/>
      <c r="P24" s="199"/>
      <c r="Q24" s="416" t="s">
        <v>385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384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383</v>
      </c>
      <c r="F26" s="515" t="s">
        <v>384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384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386</v>
      </c>
      <c r="F28" s="515" t="s">
        <v>386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386</v>
      </c>
      <c r="F29" s="515" t="s">
        <v>387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388</v>
      </c>
      <c r="F30" s="515" t="s">
        <v>387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388</v>
      </c>
      <c r="F31" s="515" t="s">
        <v>389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388</v>
      </c>
      <c r="F32" s="515" t="s">
        <v>389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388</v>
      </c>
      <c r="F33" s="515" t="s">
        <v>389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390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392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392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309</v>
      </c>
      <c r="F14" s="515" t="s">
        <v>393</v>
      </c>
      <c r="G14" s="515" t="s">
        <v>392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309</v>
      </c>
      <c r="F15" s="515" t="s">
        <v>394</v>
      </c>
      <c r="G15" s="515" t="s">
        <v>309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309</v>
      </c>
      <c r="F16" s="515" t="s">
        <v>394</v>
      </c>
      <c r="G16" s="515" t="s">
        <v>309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395</v>
      </c>
      <c r="F17" s="515" t="s">
        <v>394</v>
      </c>
      <c r="G17" s="515" t="s">
        <v>309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392</v>
      </c>
      <c r="F18" s="515" t="s">
        <v>394</v>
      </c>
      <c r="G18" s="452" t="s">
        <v>315</v>
      </c>
      <c r="H18" s="261" t="s">
        <v>68</v>
      </c>
      <c r="I18" s="452" t="s">
        <v>333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392</v>
      </c>
      <c r="F19" s="515" t="s">
        <v>394</v>
      </c>
      <c r="G19" s="452" t="s">
        <v>315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392</v>
      </c>
      <c r="F20" s="515" t="s">
        <v>394</v>
      </c>
      <c r="G20" s="452" t="s">
        <v>397</v>
      </c>
      <c r="H20" s="261" t="s">
        <v>68</v>
      </c>
      <c r="I20" s="452" t="s">
        <v>333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398</v>
      </c>
      <c r="F21" s="515" t="s">
        <v>394</v>
      </c>
      <c r="G21" s="452" t="s">
        <v>399</v>
      </c>
      <c r="H21" s="261" t="s">
        <v>68</v>
      </c>
      <c r="I21" s="452" t="s">
        <v>333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394</v>
      </c>
      <c r="G22" s="452" t="s">
        <v>399</v>
      </c>
      <c r="H22" s="261" t="s">
        <v>401</v>
      </c>
      <c r="I22" s="452" t="s">
        <v>333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399</v>
      </c>
      <c r="H23" s="261" t="s">
        <v>401</v>
      </c>
      <c r="I23" s="452" t="s">
        <v>333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402</v>
      </c>
      <c r="F24" s="515" t="s">
        <v>394</v>
      </c>
      <c r="G24" s="452" t="s">
        <v>399</v>
      </c>
      <c r="H24" s="515" t="s">
        <v>57</v>
      </c>
      <c r="I24" s="452" t="s">
        <v>333</v>
      </c>
      <c r="J24" s="458"/>
      <c r="K24" s="460"/>
      <c r="L24" s="61"/>
      <c r="M24" s="416" t="s">
        <v>385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403</v>
      </c>
      <c r="F25" s="515" t="s">
        <v>382</v>
      </c>
      <c r="G25" s="452" t="s">
        <v>399</v>
      </c>
      <c r="H25" s="515" t="s">
        <v>57</v>
      </c>
      <c r="I25" s="452" t="s">
        <v>333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403</v>
      </c>
      <c r="F26" s="515" t="s">
        <v>382</v>
      </c>
      <c r="G26" s="452" t="s">
        <v>404</v>
      </c>
      <c r="H26" s="515" t="s">
        <v>57</v>
      </c>
      <c r="I26" s="452" t="s">
        <v>333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405</v>
      </c>
      <c r="F27" s="515" t="s">
        <v>406</v>
      </c>
      <c r="G27" s="452" t="s">
        <v>404</v>
      </c>
      <c r="H27" s="515" t="s">
        <v>57</v>
      </c>
      <c r="I27" s="452" t="s">
        <v>333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407</v>
      </c>
      <c r="F28" s="515" t="s">
        <v>406</v>
      </c>
      <c r="G28" s="452" t="s">
        <v>408</v>
      </c>
      <c r="H28" s="515" t="s">
        <v>57</v>
      </c>
      <c r="I28" s="306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408</v>
      </c>
      <c r="H29" s="261" t="s">
        <v>333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65</v>
      </c>
      <c r="G30" s="452" t="s">
        <v>409</v>
      </c>
      <c r="H30" s="261" t="s">
        <v>333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410</v>
      </c>
      <c r="F31" s="515" t="s">
        <v>404</v>
      </c>
      <c r="G31" s="452" t="s">
        <v>411</v>
      </c>
      <c r="H31" s="261" t="s">
        <v>333</v>
      </c>
      <c r="I31" s="306" t="s">
        <v>412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410</v>
      </c>
      <c r="F32" s="515" t="s">
        <v>404</v>
      </c>
      <c r="G32" s="452" t="s">
        <v>411</v>
      </c>
      <c r="H32" s="261" t="s">
        <v>333</v>
      </c>
      <c r="I32" s="306" t="s">
        <v>412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410</v>
      </c>
      <c r="F33" s="515" t="s">
        <v>404</v>
      </c>
      <c r="G33" s="452" t="s">
        <v>413</v>
      </c>
      <c r="H33" s="261" t="s">
        <v>333</v>
      </c>
      <c r="I33" s="306" t="s">
        <v>412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414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416</v>
      </c>
      <c r="H6" s="282" t="s">
        <v>416</v>
      </c>
      <c r="I6" s="282" t="s">
        <v>416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319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417</v>
      </c>
      <c r="F12" s="515" t="s">
        <v>418</v>
      </c>
      <c r="G12" s="515" t="s">
        <v>418</v>
      </c>
      <c r="H12" s="515" t="s">
        <v>418</v>
      </c>
      <c r="I12" s="515" t="s">
        <v>418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417</v>
      </c>
      <c r="F13" s="515" t="s">
        <v>418</v>
      </c>
      <c r="G13" s="515" t="s">
        <v>418</v>
      </c>
      <c r="H13" s="515" t="s">
        <v>418</v>
      </c>
      <c r="I13" s="515" t="s">
        <v>418</v>
      </c>
      <c r="J13" s="458"/>
      <c r="K13" s="459" t="s">
        <v>283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419</v>
      </c>
      <c r="G14" s="515" t="s">
        <v>420</v>
      </c>
      <c r="H14" s="261" t="s">
        <v>418</v>
      </c>
      <c r="I14" s="452" t="s">
        <v>420</v>
      </c>
      <c r="J14" s="458"/>
      <c r="K14" s="460" t="s">
        <v>283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421</v>
      </c>
      <c r="F15" s="515" t="s">
        <v>419</v>
      </c>
      <c r="G15" s="515" t="s">
        <v>420</v>
      </c>
      <c r="H15" s="261" t="s">
        <v>418</v>
      </c>
      <c r="I15" s="452" t="s">
        <v>420</v>
      </c>
      <c r="J15" s="458"/>
      <c r="K15" s="460" t="s">
        <v>283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421</v>
      </c>
      <c r="F16" s="515" t="s">
        <v>419</v>
      </c>
      <c r="G16" s="515" t="s">
        <v>420</v>
      </c>
      <c r="H16" s="261" t="s">
        <v>418</v>
      </c>
      <c r="I16" s="452" t="s">
        <v>420</v>
      </c>
      <c r="J16" s="458" t="s">
        <v>422</v>
      </c>
      <c r="K16" s="460" t="s">
        <v>283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423</v>
      </c>
      <c r="F17" s="515" t="s">
        <v>419</v>
      </c>
      <c r="G17" s="515" t="s">
        <v>420</v>
      </c>
      <c r="H17" s="261" t="s">
        <v>418</v>
      </c>
      <c r="I17" s="452" t="s">
        <v>420</v>
      </c>
      <c r="J17" s="458" t="s">
        <v>422</v>
      </c>
      <c r="K17" s="460" t="s">
        <v>283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423</v>
      </c>
      <c r="F18" s="515" t="s">
        <v>57</v>
      </c>
      <c r="G18" s="452" t="s">
        <v>67</v>
      </c>
      <c r="H18" s="261" t="s">
        <v>418</v>
      </c>
      <c r="I18" s="452" t="s">
        <v>420</v>
      </c>
      <c r="J18" s="458" t="s">
        <v>424</v>
      </c>
      <c r="K18" s="460" t="s">
        <v>283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423</v>
      </c>
      <c r="F19" s="515" t="s">
        <v>419</v>
      </c>
      <c r="G19" s="452" t="s">
        <v>423</v>
      </c>
      <c r="H19" s="261" t="s">
        <v>418</v>
      </c>
      <c r="I19" s="452" t="s">
        <v>425</v>
      </c>
      <c r="J19" s="458" t="s">
        <v>424</v>
      </c>
      <c r="K19" s="460" t="s">
        <v>283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426</v>
      </c>
      <c r="F20" s="515" t="s">
        <v>420</v>
      </c>
      <c r="G20" s="452" t="s">
        <v>427</v>
      </c>
      <c r="H20" s="261" t="s">
        <v>68</v>
      </c>
      <c r="I20" s="452" t="s">
        <v>57</v>
      </c>
      <c r="J20" s="458" t="s">
        <v>424</v>
      </c>
      <c r="K20" s="460" t="s">
        <v>283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426</v>
      </c>
      <c r="F21" s="515" t="s">
        <v>418</v>
      </c>
      <c r="G21" s="452" t="s">
        <v>427</v>
      </c>
      <c r="H21" s="261" t="s">
        <v>68</v>
      </c>
      <c r="I21" s="452" t="s">
        <v>428</v>
      </c>
      <c r="J21" s="458" t="s">
        <v>429</v>
      </c>
      <c r="K21" s="460" t="s">
        <v>283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426</v>
      </c>
      <c r="F22" s="515" t="s">
        <v>418</v>
      </c>
      <c r="G22" s="452" t="s">
        <v>427</v>
      </c>
      <c r="H22" s="561" t="s">
        <v>70</v>
      </c>
      <c r="I22" s="452" t="s">
        <v>428</v>
      </c>
      <c r="J22" s="458" t="s">
        <v>429</v>
      </c>
      <c r="K22" s="460" t="s">
        <v>283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426</v>
      </c>
      <c r="F23" s="515" t="s">
        <v>418</v>
      </c>
      <c r="G23" s="452" t="s">
        <v>430</v>
      </c>
      <c r="H23" s="561" t="s">
        <v>70</v>
      </c>
      <c r="I23" s="452" t="s">
        <v>431</v>
      </c>
      <c r="J23" s="458" t="s">
        <v>429</v>
      </c>
      <c r="K23" s="460" t="s">
        <v>283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432</v>
      </c>
      <c r="F24" s="515" t="s">
        <v>418</v>
      </c>
      <c r="G24" s="452" t="s">
        <v>433</v>
      </c>
      <c r="H24" s="561" t="s">
        <v>70</v>
      </c>
      <c r="I24" s="452" t="s">
        <v>431</v>
      </c>
      <c r="J24" s="458" t="s">
        <v>434</v>
      </c>
      <c r="K24" s="460" t="s">
        <v>283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383</v>
      </c>
      <c r="F25" s="515" t="s">
        <v>418</v>
      </c>
      <c r="G25" s="452" t="s">
        <v>70</v>
      </c>
      <c r="H25" s="561" t="s">
        <v>70</v>
      </c>
      <c r="I25" s="452" t="s">
        <v>431</v>
      </c>
      <c r="J25" s="458" t="s">
        <v>435</v>
      </c>
      <c r="K25" s="460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418</v>
      </c>
      <c r="G26" s="452" t="s">
        <v>57</v>
      </c>
      <c r="H26" s="561" t="s">
        <v>70</v>
      </c>
      <c r="I26" s="452" t="s">
        <v>57</v>
      </c>
      <c r="J26" s="458" t="s">
        <v>435</v>
      </c>
      <c r="K26" s="460" t="s">
        <v>283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436</v>
      </c>
      <c r="F27" s="515" t="s">
        <v>418</v>
      </c>
      <c r="G27" s="452" t="s">
        <v>57</v>
      </c>
      <c r="H27" s="561" t="s">
        <v>70</v>
      </c>
      <c r="I27" s="452" t="s">
        <v>437</v>
      </c>
      <c r="J27" s="458" t="s">
        <v>435</v>
      </c>
      <c r="K27" s="460" t="s">
        <v>283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452" t="s">
        <v>438</v>
      </c>
      <c r="G28" s="452" t="s">
        <v>423</v>
      </c>
      <c r="H28" s="561" t="s">
        <v>67</v>
      </c>
      <c r="I28" s="452" t="s">
        <v>67</v>
      </c>
      <c r="J28" s="458" t="s">
        <v>435</v>
      </c>
      <c r="K28" s="460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452" t="s">
        <v>438</v>
      </c>
      <c r="G29" s="452" t="s">
        <v>423</v>
      </c>
      <c r="H29" s="561" t="s">
        <v>418</v>
      </c>
      <c r="I29" s="452" t="s">
        <v>418</v>
      </c>
      <c r="J29" s="458" t="s">
        <v>435</v>
      </c>
      <c r="K29" s="460" t="s">
        <v>283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452" t="s">
        <v>438</v>
      </c>
      <c r="G30" s="452" t="s">
        <v>423</v>
      </c>
      <c r="H30" s="561" t="s">
        <v>439</v>
      </c>
      <c r="I30" s="452" t="s">
        <v>70</v>
      </c>
      <c r="J30" s="458" t="s">
        <v>435</v>
      </c>
      <c r="K30" s="460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438</v>
      </c>
      <c r="F31" s="452" t="s">
        <v>438</v>
      </c>
      <c r="G31" s="452" t="s">
        <v>70</v>
      </c>
      <c r="H31" s="561" t="s">
        <v>439</v>
      </c>
      <c r="I31" s="452" t="s">
        <v>440</v>
      </c>
      <c r="J31" s="458" t="s">
        <v>435</v>
      </c>
      <c r="K31" s="460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438</v>
      </c>
      <c r="F32" s="452" t="s">
        <v>438</v>
      </c>
      <c r="G32" s="452" t="s">
        <v>70</v>
      </c>
      <c r="H32" s="561" t="s">
        <v>439</v>
      </c>
      <c r="I32" s="452" t="s">
        <v>440</v>
      </c>
      <c r="J32" s="458" t="s">
        <v>435</v>
      </c>
      <c r="K32" s="460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438</v>
      </c>
      <c r="F33" s="452" t="s">
        <v>438</v>
      </c>
      <c r="G33" s="452" t="s">
        <v>70</v>
      </c>
      <c r="H33" s="561" t="s">
        <v>439</v>
      </c>
      <c r="I33" s="452" t="s">
        <v>441</v>
      </c>
      <c r="J33" s="458" t="s">
        <v>435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438</v>
      </c>
      <c r="J34" s="458" t="s">
        <v>435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438</v>
      </c>
      <c r="J35" s="458" t="s">
        <v>435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438</v>
      </c>
      <c r="J36" s="458" t="s">
        <v>435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442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443</v>
      </c>
      <c r="F7" s="515" t="s">
        <v>443</v>
      </c>
      <c r="G7" s="515" t="s">
        <v>443</v>
      </c>
      <c r="H7" s="515" t="s">
        <v>443</v>
      </c>
      <c r="I7" s="515" t="s">
        <v>443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444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308</v>
      </c>
      <c r="F12" s="515" t="s">
        <v>66</v>
      </c>
      <c r="G12" s="515" t="s">
        <v>308</v>
      </c>
      <c r="H12" s="515" t="s">
        <v>308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308</v>
      </c>
      <c r="F13" s="515" t="s">
        <v>66</v>
      </c>
      <c r="G13" s="515" t="s">
        <v>308</v>
      </c>
      <c r="H13" s="515" t="s">
        <v>308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446</v>
      </c>
      <c r="G14" s="515" t="s">
        <v>447</v>
      </c>
      <c r="H14" s="561" t="s">
        <v>447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322</v>
      </c>
      <c r="F15" s="515" t="s">
        <v>446</v>
      </c>
      <c r="G15" s="515" t="s">
        <v>448</v>
      </c>
      <c r="H15" s="561" t="s">
        <v>447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322</v>
      </c>
      <c r="F16" s="515" t="s">
        <v>446</v>
      </c>
      <c r="G16" s="515" t="s">
        <v>448</v>
      </c>
      <c r="H16" s="561" t="s">
        <v>447</v>
      </c>
      <c r="I16" s="452" t="s">
        <v>433</v>
      </c>
      <c r="J16" s="458" t="s">
        <v>449</v>
      </c>
      <c r="K16" s="460" t="s">
        <v>450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451</v>
      </c>
      <c r="F17" s="515" t="s">
        <v>446</v>
      </c>
      <c r="G17" s="515" t="s">
        <v>448</v>
      </c>
      <c r="H17" s="561" t="s">
        <v>452</v>
      </c>
      <c r="I17" s="452" t="s">
        <v>433</v>
      </c>
      <c r="J17" s="458" t="s">
        <v>449</v>
      </c>
      <c r="K17" s="460" t="s">
        <v>450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313</v>
      </c>
      <c r="F18" s="515" t="s">
        <v>446</v>
      </c>
      <c r="G18" s="452" t="s">
        <v>423</v>
      </c>
      <c r="H18" s="561" t="s">
        <v>315</v>
      </c>
      <c r="I18" s="452" t="s">
        <v>433</v>
      </c>
      <c r="J18" s="458" t="s">
        <v>449</v>
      </c>
      <c r="K18" s="460" t="s">
        <v>450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313</v>
      </c>
      <c r="F19" s="515" t="s">
        <v>453</v>
      </c>
      <c r="G19" s="452" t="s">
        <v>67</v>
      </c>
      <c r="H19" s="561" t="s">
        <v>406</v>
      </c>
      <c r="I19" s="452" t="s">
        <v>438</v>
      </c>
      <c r="J19" s="458" t="s">
        <v>449</v>
      </c>
      <c r="K19" s="460" t="s">
        <v>454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313</v>
      </c>
      <c r="F20" s="515" t="s">
        <v>453</v>
      </c>
      <c r="G20" s="452" t="s">
        <v>67</v>
      </c>
      <c r="H20" s="561" t="s">
        <v>455</v>
      </c>
      <c r="I20" s="452" t="s">
        <v>438</v>
      </c>
      <c r="J20" s="458" t="s">
        <v>449</v>
      </c>
      <c r="K20" s="460" t="s">
        <v>454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447</v>
      </c>
      <c r="I21" s="452" t="s">
        <v>438</v>
      </c>
      <c r="J21" s="458" t="s">
        <v>449</v>
      </c>
      <c r="K21" s="460" t="s">
        <v>454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313</v>
      </c>
      <c r="F22" s="515" t="s">
        <v>66</v>
      </c>
      <c r="G22" s="452" t="s">
        <v>67</v>
      </c>
      <c r="H22" s="561" t="s">
        <v>456</v>
      </c>
      <c r="I22" s="452" t="s">
        <v>438</v>
      </c>
      <c r="J22" s="458" t="s">
        <v>449</v>
      </c>
      <c r="K22" s="460" t="s">
        <v>454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313</v>
      </c>
      <c r="F23" s="515" t="s">
        <v>66</v>
      </c>
      <c r="G23" s="452" t="s">
        <v>433</v>
      </c>
      <c r="H23" s="452" t="s">
        <v>447</v>
      </c>
      <c r="I23" s="452" t="s">
        <v>438</v>
      </c>
      <c r="J23" s="458" t="s">
        <v>449</v>
      </c>
      <c r="K23" s="460" t="s">
        <v>454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451</v>
      </c>
      <c r="F24" s="515" t="s">
        <v>66</v>
      </c>
      <c r="G24" s="452" t="s">
        <v>433</v>
      </c>
      <c r="H24" s="452" t="s">
        <v>457</v>
      </c>
      <c r="I24" s="452" t="s">
        <v>438</v>
      </c>
      <c r="J24" s="458" t="s">
        <v>449</v>
      </c>
      <c r="K24" s="460" t="s">
        <v>454</v>
      </c>
      <c r="L24" s="61"/>
      <c r="M24" s="416" t="s">
        <v>385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451</v>
      </c>
      <c r="F25" s="515" t="s">
        <v>59</v>
      </c>
      <c r="G25" s="452" t="s">
        <v>433</v>
      </c>
      <c r="H25" s="452" t="s">
        <v>457</v>
      </c>
      <c r="I25" s="452" t="s">
        <v>438</v>
      </c>
      <c r="J25" s="458" t="s">
        <v>449</v>
      </c>
      <c r="K25" s="460" t="s">
        <v>454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322</v>
      </c>
      <c r="F26" s="515" t="s">
        <v>59</v>
      </c>
      <c r="G26" s="452" t="s">
        <v>458</v>
      </c>
      <c r="H26" s="452" t="s">
        <v>457</v>
      </c>
      <c r="I26" s="452" t="s">
        <v>61</v>
      </c>
      <c r="J26" s="458" t="s">
        <v>449</v>
      </c>
      <c r="K26" s="460" t="s">
        <v>454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322</v>
      </c>
      <c r="F27" s="515" t="s">
        <v>459</v>
      </c>
      <c r="G27" s="452" t="s">
        <v>460</v>
      </c>
      <c r="H27" s="452" t="s">
        <v>461</v>
      </c>
      <c r="I27" s="452" t="s">
        <v>61</v>
      </c>
      <c r="J27" s="458" t="s">
        <v>449</v>
      </c>
      <c r="K27" s="460" t="s">
        <v>454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462</v>
      </c>
      <c r="F28" s="515" t="s">
        <v>459</v>
      </c>
      <c r="G28" s="452" t="s">
        <v>460</v>
      </c>
      <c r="H28" s="561" t="s">
        <v>463</v>
      </c>
      <c r="I28" s="452" t="s">
        <v>70</v>
      </c>
      <c r="J28" s="458" t="s">
        <v>449</v>
      </c>
      <c r="K28" s="460" t="s">
        <v>454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460</v>
      </c>
      <c r="F29" s="515" t="s">
        <v>459</v>
      </c>
      <c r="G29" s="452" t="s">
        <v>460</v>
      </c>
      <c r="H29" s="561" t="s">
        <v>463</v>
      </c>
      <c r="I29" s="452" t="s">
        <v>70</v>
      </c>
      <c r="J29" s="458" t="s">
        <v>449</v>
      </c>
      <c r="K29" s="460" t="s">
        <v>454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460</v>
      </c>
      <c r="F30" s="515" t="s">
        <v>459</v>
      </c>
      <c r="G30" s="452" t="s">
        <v>460</v>
      </c>
      <c r="H30" s="561" t="s">
        <v>463</v>
      </c>
      <c r="I30" s="452" t="s">
        <v>463</v>
      </c>
      <c r="J30" s="458" t="s">
        <v>449</v>
      </c>
      <c r="K30" s="460" t="s">
        <v>454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460</v>
      </c>
      <c r="F31" s="515" t="s">
        <v>459</v>
      </c>
      <c r="G31" s="452" t="s">
        <v>460</v>
      </c>
      <c r="H31" s="561" t="s">
        <v>433</v>
      </c>
      <c r="I31" s="452" t="s">
        <v>463</v>
      </c>
      <c r="J31" s="458" t="s">
        <v>449</v>
      </c>
      <c r="K31" s="460" t="s">
        <v>454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460</v>
      </c>
      <c r="F32" s="515" t="s">
        <v>459</v>
      </c>
      <c r="G32" s="452" t="s">
        <v>460</v>
      </c>
      <c r="H32" s="561" t="s">
        <v>433</v>
      </c>
      <c r="I32" s="452" t="s">
        <v>463</v>
      </c>
      <c r="J32" s="458"/>
      <c r="K32" s="460" t="s">
        <v>454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460</v>
      </c>
      <c r="F33" s="515" t="s">
        <v>459</v>
      </c>
      <c r="G33" s="452" t="s">
        <v>460</v>
      </c>
      <c r="H33" s="561" t="s">
        <v>433</v>
      </c>
      <c r="I33" s="452" t="s">
        <v>463</v>
      </c>
      <c r="J33" s="458"/>
      <c r="K33" s="460" t="s">
        <v>454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464</v>
      </c>
      <c r="F34" s="538"/>
      <c r="G34" s="538"/>
      <c r="H34" s="538"/>
      <c r="I34" s="537" t="s">
        <v>463</v>
      </c>
      <c r="J34" s="458"/>
      <c r="K34" s="460" t="s">
        <v>454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464</v>
      </c>
      <c r="F35" s="353"/>
      <c r="G35" s="350"/>
      <c r="H35" s="538"/>
      <c r="I35" s="537"/>
      <c r="J35" s="458"/>
      <c r="K35" s="460" t="s">
        <v>454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464</v>
      </c>
      <c r="F36" s="353"/>
      <c r="G36" s="350"/>
      <c r="H36" s="538"/>
      <c r="I36" s="537"/>
      <c r="J36" s="458"/>
      <c r="K36" s="460" t="s">
        <v>454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464</v>
      </c>
      <c r="F37" s="353"/>
      <c r="G37" s="337"/>
      <c r="H37" s="538"/>
      <c r="I37" s="273"/>
      <c r="J37" s="458"/>
      <c r="K37" s="460" t="s">
        <v>450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465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466</v>
      </c>
      <c r="F5" s="223" t="s">
        <v>467</v>
      </c>
      <c r="G5" s="223" t="s">
        <v>468</v>
      </c>
      <c r="H5" s="223" t="s">
        <v>469</v>
      </c>
      <c r="I5" s="223" t="s">
        <v>470</v>
      </c>
      <c r="J5" s="223" t="s">
        <v>471</v>
      </c>
      <c r="K5" s="223" t="s">
        <v>472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473</v>
      </c>
      <c r="F6" s="282" t="s">
        <v>474</v>
      </c>
      <c r="G6" s="282" t="s">
        <v>473</v>
      </c>
      <c r="H6" s="282" t="s">
        <v>475</v>
      </c>
      <c r="I6" s="282" t="s">
        <v>473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476</v>
      </c>
      <c r="F7" s="515" t="s">
        <v>433</v>
      </c>
      <c r="G7" s="515" t="s">
        <v>476</v>
      </c>
      <c r="H7" s="560"/>
      <c r="I7" s="452" t="s">
        <v>476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476</v>
      </c>
      <c r="F8" s="515" t="s">
        <v>433</v>
      </c>
      <c r="G8" s="515" t="s">
        <v>476</v>
      </c>
      <c r="H8" s="560"/>
      <c r="I8" s="452" t="s">
        <v>476</v>
      </c>
      <c r="J8" s="458" t="s">
        <v>422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477</v>
      </c>
      <c r="F9" s="515" t="s">
        <v>458</v>
      </c>
      <c r="G9" s="515" t="s">
        <v>476</v>
      </c>
      <c r="H9" s="308"/>
      <c r="I9" s="452" t="s">
        <v>476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451</v>
      </c>
      <c r="F10" s="515" t="s">
        <v>458</v>
      </c>
      <c r="G10" s="515" t="s">
        <v>476</v>
      </c>
      <c r="H10" s="308"/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451</v>
      </c>
      <c r="F11" s="452" t="s">
        <v>478</v>
      </c>
      <c r="G11" s="515" t="s">
        <v>476</v>
      </c>
      <c r="H11" s="308"/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451</v>
      </c>
      <c r="F12" s="515" t="s">
        <v>479</v>
      </c>
      <c r="G12" s="515" t="s">
        <v>476</v>
      </c>
      <c r="H12" s="308"/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340</v>
      </c>
      <c r="F13" s="515" t="s">
        <v>479</v>
      </c>
      <c r="G13" s="452" t="s">
        <v>453</v>
      </c>
      <c r="H13" s="308"/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340</v>
      </c>
      <c r="F14" s="515" t="s">
        <v>479</v>
      </c>
      <c r="G14" s="452" t="s">
        <v>479</v>
      </c>
      <c r="H14" s="308"/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340</v>
      </c>
      <c r="F15" s="515" t="s">
        <v>479</v>
      </c>
      <c r="G15" s="452" t="s">
        <v>479</v>
      </c>
      <c r="H15" s="308"/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480</v>
      </c>
      <c r="F16" s="515" t="s">
        <v>479</v>
      </c>
      <c r="G16" s="452" t="s">
        <v>479</v>
      </c>
      <c r="H16" s="308"/>
      <c r="I16" s="452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480</v>
      </c>
      <c r="F17" s="515" t="s">
        <v>481</v>
      </c>
      <c r="G17" s="452" t="s">
        <v>479</v>
      </c>
      <c r="H17" s="308"/>
      <c r="I17" s="452" t="s">
        <v>482</v>
      </c>
      <c r="J17" s="458" t="s">
        <v>422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480</v>
      </c>
      <c r="F18" s="515" t="s">
        <v>483</v>
      </c>
      <c r="G18" s="452" t="s">
        <v>479</v>
      </c>
      <c r="H18" s="308"/>
      <c r="I18" s="452" t="s">
        <v>482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480</v>
      </c>
      <c r="F19" s="515" t="s">
        <v>483</v>
      </c>
      <c r="G19" s="452" t="s">
        <v>484</v>
      </c>
      <c r="H19" s="308"/>
      <c r="I19" s="452" t="s">
        <v>479</v>
      </c>
      <c r="J19" s="458" t="s">
        <v>422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480</v>
      </c>
      <c r="F20" s="515" t="s">
        <v>481</v>
      </c>
      <c r="G20" s="452" t="s">
        <v>433</v>
      </c>
      <c r="H20" s="308" t="s">
        <v>68</v>
      </c>
      <c r="I20" s="452" t="s">
        <v>482</v>
      </c>
      <c r="J20" s="458" t="s">
        <v>422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480</v>
      </c>
      <c r="F21" s="515" t="s">
        <v>481</v>
      </c>
      <c r="G21" s="452" t="s">
        <v>460</v>
      </c>
      <c r="H21" s="308" t="s">
        <v>334</v>
      </c>
      <c r="I21" s="452" t="s">
        <v>458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322</v>
      </c>
      <c r="F22" s="452" t="s">
        <v>485</v>
      </c>
      <c r="G22" s="452" t="s">
        <v>460</v>
      </c>
      <c r="H22" s="308" t="s">
        <v>362</v>
      </c>
      <c r="I22" s="452" t="s">
        <v>458</v>
      </c>
      <c r="J22" s="458" t="s">
        <v>422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486</v>
      </c>
      <c r="F23" s="452" t="s">
        <v>485</v>
      </c>
      <c r="G23" s="452" t="s">
        <v>487</v>
      </c>
      <c r="H23" s="308" t="s">
        <v>362</v>
      </c>
      <c r="I23" s="452" t="s">
        <v>458</v>
      </c>
      <c r="J23" s="458" t="s">
        <v>422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462</v>
      </c>
      <c r="F24" s="452" t="s">
        <v>485</v>
      </c>
      <c r="G24" s="452" t="s">
        <v>487</v>
      </c>
      <c r="H24" s="308" t="s">
        <v>362</v>
      </c>
      <c r="I24" s="452" t="s">
        <v>458</v>
      </c>
      <c r="J24" s="458" t="s">
        <v>422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462</v>
      </c>
      <c r="F25" s="452" t="s">
        <v>481</v>
      </c>
      <c r="G25" s="452" t="s">
        <v>463</v>
      </c>
      <c r="H25" s="308" t="s">
        <v>362</v>
      </c>
      <c r="I25" s="306" t="s">
        <v>488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462</v>
      </c>
      <c r="F26" s="452" t="s">
        <v>438</v>
      </c>
      <c r="G26" s="452" t="s">
        <v>463</v>
      </c>
      <c r="H26" s="308" t="s">
        <v>362</v>
      </c>
      <c r="I26" s="306" t="s">
        <v>488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462</v>
      </c>
      <c r="F27" s="452" t="s">
        <v>438</v>
      </c>
      <c r="G27" s="452" t="s">
        <v>458</v>
      </c>
      <c r="H27" s="308" t="s">
        <v>362</v>
      </c>
      <c r="I27" s="306" t="s">
        <v>488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462</v>
      </c>
      <c r="F28" s="452" t="s">
        <v>433</v>
      </c>
      <c r="G28" s="452" t="s">
        <v>458</v>
      </c>
      <c r="H28" s="308" t="s">
        <v>362</v>
      </c>
      <c r="I28" s="306" t="s">
        <v>488</v>
      </c>
      <c r="J28" s="458" t="s">
        <v>422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308" t="s">
        <v>362</v>
      </c>
      <c r="I29" s="537" t="s">
        <v>463</v>
      </c>
      <c r="J29" s="458" t="s">
        <v>422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362</v>
      </c>
      <c r="I30" s="537" t="s">
        <v>463</v>
      </c>
      <c r="J30" s="458" t="s">
        <v>422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362</v>
      </c>
      <c r="I31" s="537"/>
      <c r="J31" s="458" t="s">
        <v>422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362</v>
      </c>
      <c r="I32" s="273"/>
      <c r="J32" s="458" t="s">
        <v>422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465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489</v>
      </c>
      <c r="F5" s="223" t="s">
        <v>490</v>
      </c>
      <c r="G5" s="223" t="s">
        <v>491</v>
      </c>
      <c r="H5" s="223" t="s">
        <v>492</v>
      </c>
      <c r="I5" s="223" t="s">
        <v>493</v>
      </c>
      <c r="J5" s="223" t="s">
        <v>494</v>
      </c>
      <c r="K5" s="223" t="s">
        <v>495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496</v>
      </c>
      <c r="F6" s="282" t="s">
        <v>496</v>
      </c>
      <c r="G6" s="282" t="s">
        <v>496</v>
      </c>
      <c r="H6" s="282" t="s">
        <v>496</v>
      </c>
      <c r="I6" s="282" t="s">
        <v>496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288</v>
      </c>
      <c r="F7" s="515" t="s">
        <v>288</v>
      </c>
      <c r="G7" s="515" t="s">
        <v>288</v>
      </c>
      <c r="H7" s="515" t="s">
        <v>288</v>
      </c>
      <c r="I7" s="452" t="s">
        <v>288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288</v>
      </c>
      <c r="F8" s="515" t="s">
        <v>288</v>
      </c>
      <c r="G8" s="452" t="s">
        <v>288</v>
      </c>
      <c r="H8" s="515" t="s">
        <v>288</v>
      </c>
      <c r="I8" s="452" t="s">
        <v>288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282</v>
      </c>
      <c r="F9" s="515" t="s">
        <v>453</v>
      </c>
      <c r="G9" s="452" t="s">
        <v>438</v>
      </c>
      <c r="H9" s="452" t="s">
        <v>497</v>
      </c>
      <c r="I9" s="452" t="s">
        <v>498</v>
      </c>
      <c r="J9" s="460" t="s">
        <v>499</v>
      </c>
      <c r="K9" s="460" t="s">
        <v>499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282</v>
      </c>
      <c r="F10" s="515" t="s">
        <v>453</v>
      </c>
      <c r="G10" s="452" t="s">
        <v>438</v>
      </c>
      <c r="H10" s="452" t="s">
        <v>381</v>
      </c>
      <c r="I10" s="452" t="s">
        <v>438</v>
      </c>
      <c r="J10" s="460" t="s">
        <v>499</v>
      </c>
      <c r="K10" s="460" t="s">
        <v>499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453</v>
      </c>
      <c r="G11" s="452" t="s">
        <v>438</v>
      </c>
      <c r="H11" s="452" t="s">
        <v>381</v>
      </c>
      <c r="I11" s="452" t="s">
        <v>438</v>
      </c>
      <c r="J11" s="460" t="s">
        <v>499</v>
      </c>
      <c r="K11" s="460" t="s">
        <v>499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282</v>
      </c>
      <c r="F12" s="515" t="s">
        <v>453</v>
      </c>
      <c r="G12" s="452" t="s">
        <v>438</v>
      </c>
      <c r="H12" s="452" t="s">
        <v>282</v>
      </c>
      <c r="I12" s="452" t="s">
        <v>458</v>
      </c>
      <c r="J12" s="460" t="s">
        <v>499</v>
      </c>
      <c r="K12" s="460" t="s">
        <v>499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453</v>
      </c>
      <c r="G13" s="452" t="s">
        <v>288</v>
      </c>
      <c r="H13" s="306" t="s">
        <v>500</v>
      </c>
      <c r="I13" s="452" t="s">
        <v>501</v>
      </c>
      <c r="J13" s="460" t="s">
        <v>499</v>
      </c>
      <c r="K13" s="460" t="s">
        <v>499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453</v>
      </c>
      <c r="G14" s="452" t="s">
        <v>502</v>
      </c>
      <c r="H14" s="306" t="s">
        <v>500</v>
      </c>
      <c r="I14" s="452" t="s">
        <v>501</v>
      </c>
      <c r="J14" s="460" t="s">
        <v>499</v>
      </c>
      <c r="K14" s="460" t="s">
        <v>499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453</v>
      </c>
      <c r="G15" s="452" t="s">
        <v>502</v>
      </c>
      <c r="H15" s="452" t="s">
        <v>503</v>
      </c>
      <c r="I15" s="452" t="s">
        <v>501</v>
      </c>
      <c r="J15" s="460" t="s">
        <v>499</v>
      </c>
      <c r="K15" s="460" t="s">
        <v>499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282</v>
      </c>
      <c r="F16" s="515" t="s">
        <v>453</v>
      </c>
      <c r="G16" s="452" t="s">
        <v>502</v>
      </c>
      <c r="H16" s="452" t="s">
        <v>503</v>
      </c>
      <c r="I16" s="452" t="s">
        <v>501</v>
      </c>
      <c r="J16" s="460" t="s">
        <v>499</v>
      </c>
      <c r="K16" s="460" t="s">
        <v>499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308</v>
      </c>
      <c r="G17" s="452" t="s">
        <v>502</v>
      </c>
      <c r="H17" s="452" t="s">
        <v>503</v>
      </c>
      <c r="I17" s="452" t="s">
        <v>504</v>
      </c>
      <c r="J17" s="460" t="s">
        <v>499</v>
      </c>
      <c r="K17" s="460" t="s">
        <v>499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282</v>
      </c>
      <c r="F18" s="452" t="s">
        <v>308</v>
      </c>
      <c r="G18" s="452" t="s">
        <v>502</v>
      </c>
      <c r="H18" s="452" t="s">
        <v>482</v>
      </c>
      <c r="I18" s="452" t="s">
        <v>504</v>
      </c>
      <c r="J18" s="460" t="s">
        <v>499</v>
      </c>
      <c r="K18" s="460" t="s">
        <v>505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282</v>
      </c>
      <c r="F19" s="452" t="s">
        <v>308</v>
      </c>
      <c r="G19" s="452" t="s">
        <v>458</v>
      </c>
      <c r="H19" s="452" t="s">
        <v>506</v>
      </c>
      <c r="I19" s="452" t="s">
        <v>504</v>
      </c>
      <c r="J19" s="460" t="s">
        <v>499</v>
      </c>
      <c r="K19" s="460" t="s">
        <v>505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282</v>
      </c>
      <c r="F20" s="452" t="s">
        <v>308</v>
      </c>
      <c r="G20" s="452" t="s">
        <v>458</v>
      </c>
      <c r="H20" s="452" t="s">
        <v>506</v>
      </c>
      <c r="I20" s="452" t="s">
        <v>504</v>
      </c>
      <c r="J20" s="460" t="s">
        <v>499</v>
      </c>
      <c r="K20" s="460" t="s">
        <v>505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282</v>
      </c>
      <c r="F21" s="452" t="s">
        <v>308</v>
      </c>
      <c r="G21" s="452" t="s">
        <v>458</v>
      </c>
      <c r="H21" s="452" t="s">
        <v>506</v>
      </c>
      <c r="I21" s="306" t="s">
        <v>480</v>
      </c>
      <c r="J21" s="460" t="s">
        <v>499</v>
      </c>
      <c r="K21" s="460" t="s">
        <v>505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282</v>
      </c>
      <c r="F22" s="452" t="s">
        <v>308</v>
      </c>
      <c r="G22" s="452" t="s">
        <v>458</v>
      </c>
      <c r="H22" s="452" t="s">
        <v>506</v>
      </c>
      <c r="I22" s="306" t="s">
        <v>479</v>
      </c>
      <c r="J22" s="460" t="s">
        <v>499</v>
      </c>
      <c r="K22" s="460" t="s">
        <v>505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504</v>
      </c>
      <c r="G23" s="452" t="s">
        <v>459</v>
      </c>
      <c r="H23" s="452" t="s">
        <v>458</v>
      </c>
      <c r="I23" s="306" t="s">
        <v>482</v>
      </c>
      <c r="J23" s="460" t="s">
        <v>499</v>
      </c>
      <c r="K23" s="460" t="s">
        <v>505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453</v>
      </c>
      <c r="F24" s="452" t="s">
        <v>504</v>
      </c>
      <c r="G24" s="452" t="s">
        <v>459</v>
      </c>
      <c r="H24" s="452" t="s">
        <v>458</v>
      </c>
      <c r="I24" s="306" t="s">
        <v>482</v>
      </c>
      <c r="J24" s="460" t="s">
        <v>499</v>
      </c>
      <c r="K24" s="460" t="s">
        <v>499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453</v>
      </c>
      <c r="F25" s="452" t="s">
        <v>504</v>
      </c>
      <c r="G25" s="452" t="s">
        <v>459</v>
      </c>
      <c r="H25" s="452" t="s">
        <v>507</v>
      </c>
      <c r="I25" s="306" t="s">
        <v>482</v>
      </c>
      <c r="J25" s="460" t="s">
        <v>499</v>
      </c>
      <c r="K25" s="460" t="s">
        <v>499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453</v>
      </c>
      <c r="F26" s="452" t="s">
        <v>504</v>
      </c>
      <c r="G26" s="452" t="s">
        <v>459</v>
      </c>
      <c r="H26" s="452" t="s">
        <v>508</v>
      </c>
      <c r="I26" s="306" t="s">
        <v>482</v>
      </c>
      <c r="J26" s="460" t="s">
        <v>499</v>
      </c>
      <c r="K26" s="460" t="s">
        <v>499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453</v>
      </c>
      <c r="F27" s="452" t="s">
        <v>504</v>
      </c>
      <c r="G27" s="452" t="s">
        <v>509</v>
      </c>
      <c r="H27" s="213" t="s">
        <v>508</v>
      </c>
      <c r="I27" s="306" t="s">
        <v>482</v>
      </c>
      <c r="J27" s="460" t="s">
        <v>499</v>
      </c>
      <c r="K27" s="460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453</v>
      </c>
      <c r="F28" s="452" t="s">
        <v>504</v>
      </c>
      <c r="G28" s="452" t="s">
        <v>510</v>
      </c>
      <c r="H28" s="213" t="s">
        <v>508</v>
      </c>
      <c r="I28" s="306" t="s">
        <v>482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511</v>
      </c>
      <c r="H29" s="539" t="s">
        <v>508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511</v>
      </c>
      <c r="H30" s="559" t="s">
        <v>508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511</v>
      </c>
      <c r="H31" s="559" t="s">
        <v>508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511</v>
      </c>
      <c r="H32" s="559" t="s">
        <v>508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512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513</v>
      </c>
      <c r="H5" s="223" t="s">
        <v>514</v>
      </c>
      <c r="I5" s="223" t="s">
        <v>515</v>
      </c>
      <c r="J5" s="223" t="s">
        <v>516</v>
      </c>
      <c r="K5" s="223" t="s">
        <v>517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399</v>
      </c>
      <c r="F7" s="452" t="s">
        <v>399</v>
      </c>
      <c r="G7" s="452" t="s">
        <v>399</v>
      </c>
      <c r="H7" s="452" t="s">
        <v>399</v>
      </c>
      <c r="I7" s="452" t="s">
        <v>399</v>
      </c>
      <c r="J7" s="458" t="s">
        <v>422</v>
      </c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399</v>
      </c>
      <c r="F8" s="452" t="s">
        <v>399</v>
      </c>
      <c r="G8" s="452" t="s">
        <v>520</v>
      </c>
      <c r="H8" s="452" t="s">
        <v>399</v>
      </c>
      <c r="I8" s="452" t="s">
        <v>399</v>
      </c>
      <c r="J8" s="458" t="s">
        <v>422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502</v>
      </c>
      <c r="G9" s="452" t="s">
        <v>453</v>
      </c>
      <c r="H9" s="452" t="s">
        <v>53</v>
      </c>
      <c r="I9" s="452" t="s">
        <v>458</v>
      </c>
      <c r="J9" s="458" t="s">
        <v>422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453</v>
      </c>
      <c r="H10" s="452" t="s">
        <v>53</v>
      </c>
      <c r="I10" s="452" t="s">
        <v>458</v>
      </c>
      <c r="J10" s="458" t="s">
        <v>422</v>
      </c>
      <c r="K10" s="460"/>
      <c r="L10" s="61"/>
      <c r="M10" s="414" t="s">
        <v>58</v>
      </c>
      <c r="N10" s="552">
        <f>COUNTIF(E7:K39, "*Wei Yen*")/2</f>
        <v>3.5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392</v>
      </c>
      <c r="G11" s="452" t="s">
        <v>453</v>
      </c>
      <c r="H11" s="452" t="s">
        <v>502</v>
      </c>
      <c r="I11" s="452" t="s">
        <v>458</v>
      </c>
      <c r="J11" s="458" t="s">
        <v>422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479</v>
      </c>
      <c r="F12" s="452" t="s">
        <v>392</v>
      </c>
      <c r="G12" s="452" t="s">
        <v>453</v>
      </c>
      <c r="H12" s="452" t="s">
        <v>502</v>
      </c>
      <c r="I12" s="452" t="s">
        <v>458</v>
      </c>
      <c r="J12" s="458" t="s">
        <v>422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479</v>
      </c>
      <c r="F13" s="452" t="s">
        <v>392</v>
      </c>
      <c r="G13" s="452" t="s">
        <v>453</v>
      </c>
      <c r="H13" s="306" t="s">
        <v>479</v>
      </c>
      <c r="I13" s="452" t="s">
        <v>458</v>
      </c>
      <c r="J13" s="458" t="s">
        <v>422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502</v>
      </c>
      <c r="F14" s="452" t="s">
        <v>392</v>
      </c>
      <c r="G14" s="452" t="s">
        <v>453</v>
      </c>
      <c r="H14" s="306" t="s">
        <v>479</v>
      </c>
      <c r="I14" s="452" t="s">
        <v>458</v>
      </c>
      <c r="J14" s="458" t="s">
        <v>422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502</v>
      </c>
      <c r="F15" s="452" t="s">
        <v>392</v>
      </c>
      <c r="G15" s="452" t="s">
        <v>453</v>
      </c>
      <c r="H15" s="452" t="s">
        <v>53</v>
      </c>
      <c r="I15" s="452" t="s">
        <v>458</v>
      </c>
      <c r="J15" s="458" t="s">
        <v>422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502</v>
      </c>
      <c r="F16" s="452" t="s">
        <v>392</v>
      </c>
      <c r="G16" s="452" t="s">
        <v>453</v>
      </c>
      <c r="H16" s="452" t="s">
        <v>480</v>
      </c>
      <c r="I16" s="306" t="s">
        <v>458</v>
      </c>
      <c r="J16" s="458" t="s">
        <v>422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502</v>
      </c>
      <c r="F17" s="452" t="s">
        <v>392</v>
      </c>
      <c r="G17" s="452" t="s">
        <v>453</v>
      </c>
      <c r="H17" s="452" t="s">
        <v>480</v>
      </c>
      <c r="I17" s="306" t="s">
        <v>521</v>
      </c>
      <c r="J17" s="458" t="s">
        <v>422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479</v>
      </c>
      <c r="F18" s="452" t="s">
        <v>392</v>
      </c>
      <c r="G18" s="452" t="s">
        <v>453</v>
      </c>
      <c r="H18" s="452" t="s">
        <v>358</v>
      </c>
      <c r="I18" s="306" t="s">
        <v>521</v>
      </c>
      <c r="J18" s="458" t="s">
        <v>422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479</v>
      </c>
      <c r="F19" s="452" t="s">
        <v>522</v>
      </c>
      <c r="G19" s="452" t="s">
        <v>453</v>
      </c>
      <c r="H19" s="452" t="s">
        <v>358</v>
      </c>
      <c r="I19" s="306" t="s">
        <v>521</v>
      </c>
      <c r="J19" s="458" t="s">
        <v>422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479</v>
      </c>
      <c r="F20" s="452" t="s">
        <v>522</v>
      </c>
      <c r="G20" s="452" t="s">
        <v>453</v>
      </c>
      <c r="H20" s="452" t="s">
        <v>358</v>
      </c>
      <c r="I20" s="306" t="s">
        <v>521</v>
      </c>
      <c r="J20" s="458" t="s">
        <v>422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522</v>
      </c>
      <c r="G21" s="452" t="s">
        <v>523</v>
      </c>
      <c r="H21" s="452" t="s">
        <v>358</v>
      </c>
      <c r="I21" s="452" t="s">
        <v>53</v>
      </c>
      <c r="J21" s="458" t="s">
        <v>422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524</v>
      </c>
      <c r="G22" s="452" t="s">
        <v>523</v>
      </c>
      <c r="H22" s="452" t="s">
        <v>358</v>
      </c>
      <c r="I22" s="452" t="s">
        <v>53</v>
      </c>
      <c r="J22" s="458" t="s">
        <v>422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288</v>
      </c>
      <c r="F23" s="452" t="s">
        <v>524</v>
      </c>
      <c r="G23" s="452" t="s">
        <v>523</v>
      </c>
      <c r="H23" s="452" t="s">
        <v>477</v>
      </c>
      <c r="I23" s="452" t="s">
        <v>53</v>
      </c>
      <c r="J23" s="458" t="s">
        <v>422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288</v>
      </c>
      <c r="F24" s="452" t="s">
        <v>524</v>
      </c>
      <c r="G24" s="452" t="s">
        <v>523</v>
      </c>
      <c r="H24" s="452" t="s">
        <v>458</v>
      </c>
      <c r="I24" s="452" t="s">
        <v>53</v>
      </c>
      <c r="J24" s="458" t="s">
        <v>422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524</v>
      </c>
      <c r="G25" s="452" t="s">
        <v>53</v>
      </c>
      <c r="H25" s="452" t="s">
        <v>458</v>
      </c>
      <c r="I25" s="452" t="s">
        <v>525</v>
      </c>
      <c r="J25" s="458" t="s">
        <v>422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524</v>
      </c>
      <c r="G26" s="452" t="s">
        <v>526</v>
      </c>
      <c r="H26" s="452" t="s">
        <v>458</v>
      </c>
      <c r="I26" s="452" t="s">
        <v>525</v>
      </c>
      <c r="J26" s="458" t="s">
        <v>422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524</v>
      </c>
      <c r="G27" s="452" t="s">
        <v>526</v>
      </c>
      <c r="H27" s="452" t="s">
        <v>53</v>
      </c>
      <c r="I27" s="452" t="s">
        <v>525</v>
      </c>
      <c r="J27" s="458" t="s">
        <v>422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524</v>
      </c>
      <c r="G28" s="452" t="s">
        <v>526</v>
      </c>
      <c r="H28" s="452" t="s">
        <v>53</v>
      </c>
      <c r="I28" s="306" t="s">
        <v>459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302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528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529</v>
      </c>
      <c r="F6" s="282" t="s">
        <v>529</v>
      </c>
      <c r="G6" s="282" t="s">
        <v>529</v>
      </c>
      <c r="H6" s="282" t="s">
        <v>529</v>
      </c>
      <c r="I6" s="282" t="s">
        <v>529</v>
      </c>
      <c r="J6" s="237" t="s">
        <v>530</v>
      </c>
      <c r="K6" s="237" t="s">
        <v>530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531</v>
      </c>
      <c r="F7" s="452" t="s">
        <v>522</v>
      </c>
      <c r="G7" s="452" t="s">
        <v>531</v>
      </c>
      <c r="H7" s="452" t="s">
        <v>531</v>
      </c>
      <c r="I7" s="452" t="s">
        <v>479</v>
      </c>
      <c r="J7" s="540" t="s">
        <v>532</v>
      </c>
      <c r="K7" s="540" t="s">
        <v>533</v>
      </c>
      <c r="L7" s="61"/>
      <c r="M7" s="414" t="s">
        <v>54</v>
      </c>
      <c r="N7" s="326">
        <f>COUNTIF(E7:K39, "*YZ*")/2</f>
        <v>3.5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531</v>
      </c>
      <c r="F8" s="452" t="s">
        <v>522</v>
      </c>
      <c r="G8" s="452" t="s">
        <v>531</v>
      </c>
      <c r="H8" s="452" t="s">
        <v>531</v>
      </c>
      <c r="I8" s="452" t="s">
        <v>479</v>
      </c>
      <c r="J8" s="540" t="s">
        <v>532</v>
      </c>
      <c r="K8" s="540" t="s">
        <v>533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479</v>
      </c>
      <c r="F9" s="452" t="s">
        <v>522</v>
      </c>
      <c r="G9" s="452" t="s">
        <v>68</v>
      </c>
      <c r="H9" s="452" t="s">
        <v>68</v>
      </c>
      <c r="I9" s="452" t="s">
        <v>479</v>
      </c>
      <c r="J9" s="540" t="s">
        <v>532</v>
      </c>
      <c r="K9" s="540" t="s">
        <v>533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453</v>
      </c>
      <c r="F10" s="452" t="s">
        <v>531</v>
      </c>
      <c r="G10" s="452" t="s">
        <v>68</v>
      </c>
      <c r="H10" s="452" t="s">
        <v>68</v>
      </c>
      <c r="I10" s="452" t="s">
        <v>479</v>
      </c>
      <c r="J10" s="540" t="s">
        <v>532</v>
      </c>
      <c r="K10" s="540" t="s">
        <v>533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453</v>
      </c>
      <c r="F11" s="452" t="s">
        <v>531</v>
      </c>
      <c r="G11" s="452" t="s">
        <v>68</v>
      </c>
      <c r="H11" s="452" t="s">
        <v>506</v>
      </c>
      <c r="I11" s="452" t="s">
        <v>479</v>
      </c>
      <c r="J11" s="540" t="s">
        <v>532</v>
      </c>
      <c r="K11" s="540" t="s">
        <v>533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531</v>
      </c>
      <c r="G12" s="452" t="s">
        <v>68</v>
      </c>
      <c r="H12" s="452" t="s">
        <v>506</v>
      </c>
      <c r="I12" s="452" t="s">
        <v>479</v>
      </c>
      <c r="J12" s="540" t="s">
        <v>532</v>
      </c>
      <c r="K12" s="540" t="s">
        <v>533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534</v>
      </c>
      <c r="F13" s="452" t="s">
        <v>531</v>
      </c>
      <c r="G13" s="515" t="s">
        <v>453</v>
      </c>
      <c r="H13" s="306" t="s">
        <v>535</v>
      </c>
      <c r="I13" s="515" t="s">
        <v>453</v>
      </c>
      <c r="J13" s="540" t="s">
        <v>532</v>
      </c>
      <c r="K13" s="540" t="s">
        <v>533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481</v>
      </c>
      <c r="F14" s="452" t="s">
        <v>531</v>
      </c>
      <c r="G14" s="515" t="s">
        <v>453</v>
      </c>
      <c r="H14" s="306" t="s">
        <v>535</v>
      </c>
      <c r="I14" s="515" t="s">
        <v>453</v>
      </c>
      <c r="J14" s="540" t="s">
        <v>532</v>
      </c>
      <c r="K14" s="540" t="s">
        <v>533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481</v>
      </c>
      <c r="F15" s="452" t="s">
        <v>531</v>
      </c>
      <c r="G15" s="515" t="s">
        <v>453</v>
      </c>
      <c r="H15" s="452" t="s">
        <v>54</v>
      </c>
      <c r="I15" s="515" t="s">
        <v>453</v>
      </c>
      <c r="J15" s="540" t="s">
        <v>532</v>
      </c>
      <c r="K15" s="540" t="s">
        <v>533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536</v>
      </c>
      <c r="F16" s="452" t="s">
        <v>531</v>
      </c>
      <c r="G16" s="452" t="s">
        <v>68</v>
      </c>
      <c r="H16" s="452" t="s">
        <v>506</v>
      </c>
      <c r="I16" s="306" t="s">
        <v>339</v>
      </c>
      <c r="J16" s="540" t="s">
        <v>532</v>
      </c>
      <c r="K16" s="540" t="s">
        <v>533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536</v>
      </c>
      <c r="F17" s="452" t="s">
        <v>537</v>
      </c>
      <c r="G17" s="452" t="s">
        <v>68</v>
      </c>
      <c r="H17" s="452" t="s">
        <v>506</v>
      </c>
      <c r="I17" s="306" t="s">
        <v>339</v>
      </c>
      <c r="J17" s="540" t="s">
        <v>532</v>
      </c>
      <c r="K17" s="540" t="s">
        <v>533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536</v>
      </c>
      <c r="F18" s="452" t="s">
        <v>538</v>
      </c>
      <c r="G18" s="452" t="s">
        <v>68</v>
      </c>
      <c r="H18" s="452" t="s">
        <v>334</v>
      </c>
      <c r="I18" s="306" t="s">
        <v>539</v>
      </c>
      <c r="J18" s="540" t="s">
        <v>540</v>
      </c>
      <c r="K18" s="540" t="s">
        <v>533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536</v>
      </c>
      <c r="F19" s="452" t="s">
        <v>541</v>
      </c>
      <c r="G19" s="452" t="s">
        <v>53</v>
      </c>
      <c r="H19" s="452" t="s">
        <v>542</v>
      </c>
      <c r="I19" s="306" t="s">
        <v>522</v>
      </c>
      <c r="J19" s="540" t="s">
        <v>543</v>
      </c>
      <c r="K19" s="540" t="s">
        <v>544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536</v>
      </c>
      <c r="F20" s="452" t="s">
        <v>541</v>
      </c>
      <c r="G20" s="452" t="s">
        <v>53</v>
      </c>
      <c r="H20" s="452" t="s">
        <v>542</v>
      </c>
      <c r="I20" s="306" t="s">
        <v>539</v>
      </c>
      <c r="J20" s="540" t="s">
        <v>543</v>
      </c>
      <c r="K20" s="540" t="s">
        <v>533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536</v>
      </c>
      <c r="F21" s="452" t="s">
        <v>536</v>
      </c>
      <c r="G21" s="452" t="s">
        <v>68</v>
      </c>
      <c r="H21" s="452" t="s">
        <v>542</v>
      </c>
      <c r="I21" s="306" t="s">
        <v>545</v>
      </c>
      <c r="J21" s="540" t="s">
        <v>543</v>
      </c>
      <c r="K21" s="540" t="s">
        <v>533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536</v>
      </c>
      <c r="F22" s="452" t="s">
        <v>536</v>
      </c>
      <c r="G22" s="452" t="s">
        <v>546</v>
      </c>
      <c r="H22" s="452" t="s">
        <v>542</v>
      </c>
      <c r="I22" s="306" t="s">
        <v>545</v>
      </c>
      <c r="J22" s="540" t="s">
        <v>543</v>
      </c>
      <c r="K22" s="540" t="s">
        <v>533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497</v>
      </c>
      <c r="F23" s="452" t="s">
        <v>536</v>
      </c>
      <c r="G23" s="452" t="s">
        <v>546</v>
      </c>
      <c r="H23" s="452" t="s">
        <v>542</v>
      </c>
      <c r="I23" s="306" t="s">
        <v>545</v>
      </c>
      <c r="J23" s="540" t="s">
        <v>543</v>
      </c>
      <c r="K23" s="540" t="s">
        <v>533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497</v>
      </c>
      <c r="F24" s="452" t="s">
        <v>536</v>
      </c>
      <c r="G24" s="452" t="s">
        <v>546</v>
      </c>
      <c r="H24" s="452" t="s">
        <v>542</v>
      </c>
      <c r="I24" s="306" t="s">
        <v>547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536</v>
      </c>
      <c r="F25" s="452" t="s">
        <v>536</v>
      </c>
      <c r="G25" s="452" t="s">
        <v>67</v>
      </c>
      <c r="H25" s="452" t="s">
        <v>548</v>
      </c>
      <c r="I25" s="306" t="s">
        <v>547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536</v>
      </c>
      <c r="F26" s="452" t="s">
        <v>549</v>
      </c>
      <c r="G26" s="452" t="s">
        <v>67</v>
      </c>
      <c r="H26" s="452" t="s">
        <v>548</v>
      </c>
      <c r="I26" s="515" t="s">
        <v>453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536</v>
      </c>
      <c r="F27" s="452" t="s">
        <v>549</v>
      </c>
      <c r="G27" s="452" t="s">
        <v>67</v>
      </c>
      <c r="H27" s="452" t="s">
        <v>548</v>
      </c>
      <c r="I27" s="515" t="s">
        <v>453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536</v>
      </c>
      <c r="F28" s="452" t="s">
        <v>549</v>
      </c>
      <c r="G28" s="452" t="s">
        <v>67</v>
      </c>
      <c r="H28" s="452" t="s">
        <v>548</v>
      </c>
      <c r="I28" s="515" t="s">
        <v>453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302</v>
      </c>
      <c r="M50" s="61"/>
    </row>
    <row r="51" spans="2:13" x14ac:dyDescent="0.2">
      <c r="B51" s="387" t="s">
        <v>136</v>
      </c>
      <c r="D51" t="s">
        <v>551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552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502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8"/>
      <c r="D41" s="658"/>
      <c r="E41" s="658"/>
      <c r="F41" s="6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302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552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553</v>
      </c>
      <c r="F5" s="223" t="s">
        <v>554</v>
      </c>
      <c r="G5" s="223" t="s">
        <v>555</v>
      </c>
      <c r="H5" s="223" t="s">
        <v>556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568</v>
      </c>
      <c r="F6" s="282" t="s">
        <v>568</v>
      </c>
      <c r="G6" s="282" t="s">
        <v>568</v>
      </c>
      <c r="H6" s="282" t="s">
        <v>568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526</v>
      </c>
      <c r="F7" s="452" t="s">
        <v>558</v>
      </c>
      <c r="G7" s="452" t="s">
        <v>569</v>
      </c>
      <c r="H7" s="452" t="s">
        <v>570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571</v>
      </c>
      <c r="F8" s="452" t="s">
        <v>572</v>
      </c>
      <c r="G8" s="452" t="s">
        <v>573</v>
      </c>
      <c r="H8" s="452" t="s">
        <v>570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526</v>
      </c>
      <c r="F9" s="452" t="s">
        <v>572</v>
      </c>
      <c r="G9" s="452" t="s">
        <v>569</v>
      </c>
      <c r="H9" s="452" t="s">
        <v>497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574</v>
      </c>
      <c r="F10" s="452" t="s">
        <v>572</v>
      </c>
      <c r="G10" s="452" t="s">
        <v>575</v>
      </c>
      <c r="H10" s="452" t="s">
        <v>497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576</v>
      </c>
      <c r="F11" s="452" t="s">
        <v>572</v>
      </c>
      <c r="G11" s="452" t="s">
        <v>577</v>
      </c>
      <c r="H11" s="452" t="s">
        <v>497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574</v>
      </c>
      <c r="F12" s="452" t="s">
        <v>578</v>
      </c>
      <c r="G12" s="452" t="s">
        <v>577</v>
      </c>
      <c r="H12" s="306" t="s">
        <v>539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574</v>
      </c>
      <c r="F13" s="452" t="s">
        <v>558</v>
      </c>
      <c r="G13" s="452" t="s">
        <v>577</v>
      </c>
      <c r="H13" s="306" t="s">
        <v>539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574</v>
      </c>
      <c r="F14" s="452" t="s">
        <v>558</v>
      </c>
      <c r="G14" s="452" t="s">
        <v>577</v>
      </c>
      <c r="H14" s="452" t="s">
        <v>497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574</v>
      </c>
      <c r="F15" s="452" t="s">
        <v>579</v>
      </c>
      <c r="G15" s="452" t="s">
        <v>580</v>
      </c>
      <c r="H15" s="452" t="s">
        <v>581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574</v>
      </c>
      <c r="F16" s="452" t="s">
        <v>582</v>
      </c>
      <c r="G16" s="452" t="s">
        <v>583</v>
      </c>
      <c r="H16" s="452" t="s">
        <v>584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576</v>
      </c>
      <c r="F17" s="452" t="s">
        <v>585</v>
      </c>
      <c r="G17" s="452" t="s">
        <v>583</v>
      </c>
      <c r="H17" s="452" t="s">
        <v>586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576</v>
      </c>
      <c r="F18" s="452" t="s">
        <v>585</v>
      </c>
      <c r="G18" s="452" t="s">
        <v>587</v>
      </c>
      <c r="H18" s="452" t="s">
        <v>586</v>
      </c>
      <c r="I18" s="306"/>
      <c r="J18" s="458"/>
      <c r="K18" s="458"/>
      <c r="L18" s="61"/>
      <c r="M18" s="414" t="s">
        <v>541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588</v>
      </c>
      <c r="F19" s="452" t="s">
        <v>585</v>
      </c>
      <c r="G19" s="452" t="s">
        <v>587</v>
      </c>
      <c r="H19" s="452" t="s">
        <v>589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588</v>
      </c>
      <c r="F20" s="452" t="s">
        <v>585</v>
      </c>
      <c r="G20" s="452" t="s">
        <v>587</v>
      </c>
      <c r="H20" s="452" t="s">
        <v>589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588</v>
      </c>
      <c r="F21" s="452" t="s">
        <v>585</v>
      </c>
      <c r="G21" s="452" t="s">
        <v>587</v>
      </c>
      <c r="H21" s="452" t="s">
        <v>590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591</v>
      </c>
      <c r="F22" s="452" t="s">
        <v>592</v>
      </c>
      <c r="G22" s="452" t="s">
        <v>593</v>
      </c>
      <c r="H22" s="452" t="s">
        <v>594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591</v>
      </c>
      <c r="F23" s="452" t="s">
        <v>592</v>
      </c>
      <c r="G23" s="452" t="s">
        <v>593</v>
      </c>
      <c r="H23" s="452" t="s">
        <v>594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591</v>
      </c>
      <c r="F24" s="452" t="s">
        <v>592</v>
      </c>
      <c r="G24" s="452" t="s">
        <v>593</v>
      </c>
      <c r="H24" s="452" t="s">
        <v>594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591</v>
      </c>
      <c r="F25" s="452" t="s">
        <v>595</v>
      </c>
      <c r="G25" s="452" t="s">
        <v>593</v>
      </c>
      <c r="H25" s="452" t="s">
        <v>594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591</v>
      </c>
      <c r="F26" s="452" t="s">
        <v>595</v>
      </c>
      <c r="G26" s="452" t="s">
        <v>593</v>
      </c>
      <c r="H26" s="452" t="s">
        <v>594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591</v>
      </c>
      <c r="F27" s="452" t="s">
        <v>596</v>
      </c>
      <c r="G27" s="452" t="s">
        <v>569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591</v>
      </c>
      <c r="F28" s="538" t="s">
        <v>57</v>
      </c>
      <c r="G28" s="353" t="s">
        <v>569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591</v>
      </c>
      <c r="F29" s="353"/>
      <c r="G29" s="353" t="s">
        <v>569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574</v>
      </c>
      <c r="F30" s="353"/>
      <c r="G30" s="353" t="s">
        <v>569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8"/>
      <c r="D41" s="658"/>
      <c r="E41" s="658"/>
      <c r="F41" s="6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597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598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599</v>
      </c>
      <c r="F5" s="223" t="s">
        <v>600</v>
      </c>
      <c r="G5" s="223" t="s">
        <v>601</v>
      </c>
      <c r="H5" s="223" t="s">
        <v>602</v>
      </c>
      <c r="I5" s="223" t="s">
        <v>603</v>
      </c>
      <c r="J5" s="223" t="s">
        <v>604</v>
      </c>
      <c r="K5" s="223" t="s">
        <v>605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606</v>
      </c>
      <c r="F6" s="282" t="s">
        <v>606</v>
      </c>
      <c r="G6" s="282" t="s">
        <v>606</v>
      </c>
      <c r="H6" s="282" t="s">
        <v>606</v>
      </c>
      <c r="I6" s="282" t="s">
        <v>606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481</v>
      </c>
      <c r="F7" s="452" t="s">
        <v>481</v>
      </c>
      <c r="G7" s="452" t="s">
        <v>481</v>
      </c>
      <c r="H7" s="306" t="s">
        <v>522</v>
      </c>
      <c r="I7" s="306" t="s">
        <v>481</v>
      </c>
      <c r="J7" s="458" t="s">
        <v>607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481</v>
      </c>
      <c r="F8" s="452" t="s">
        <v>481</v>
      </c>
      <c r="G8" s="452" t="s">
        <v>608</v>
      </c>
      <c r="H8" s="306" t="s">
        <v>522</v>
      </c>
      <c r="I8" s="306" t="s">
        <v>481</v>
      </c>
      <c r="J8" s="458" t="s">
        <v>609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541</v>
      </c>
      <c r="F9" s="452" t="s">
        <v>481</v>
      </c>
      <c r="G9" s="452" t="s">
        <v>610</v>
      </c>
      <c r="H9" s="306" t="s">
        <v>610</v>
      </c>
      <c r="I9" s="306" t="s">
        <v>481</v>
      </c>
      <c r="J9" s="458" t="s">
        <v>609</v>
      </c>
      <c r="K9" s="460"/>
      <c r="L9" s="61"/>
      <c r="M9" s="414" t="s">
        <v>57</v>
      </c>
      <c r="N9" s="326">
        <f>COUNTIF(E7:K39, "*Rafi*")/2</f>
        <v>33</v>
      </c>
      <c r="O9" s="419" t="s">
        <v>611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608</v>
      </c>
      <c r="F10" s="452" t="s">
        <v>612</v>
      </c>
      <c r="G10" s="452" t="s">
        <v>613</v>
      </c>
      <c r="H10" s="306" t="s">
        <v>614</v>
      </c>
      <c r="I10" s="306" t="s">
        <v>612</v>
      </c>
      <c r="J10" s="458" t="s">
        <v>609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608</v>
      </c>
      <c r="F11" s="452" t="s">
        <v>612</v>
      </c>
      <c r="G11" s="452" t="s">
        <v>613</v>
      </c>
      <c r="H11" s="306" t="s">
        <v>614</v>
      </c>
      <c r="I11" s="306" t="s">
        <v>612</v>
      </c>
      <c r="J11" s="458" t="s">
        <v>615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608</v>
      </c>
      <c r="F12" s="452" t="s">
        <v>612</v>
      </c>
      <c r="G12" s="452" t="s">
        <v>613</v>
      </c>
      <c r="H12" s="306" t="s">
        <v>614</v>
      </c>
      <c r="I12" s="306" t="s">
        <v>612</v>
      </c>
      <c r="J12" s="458" t="s">
        <v>615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616</v>
      </c>
      <c r="F13" s="452" t="s">
        <v>612</v>
      </c>
      <c r="G13" s="452" t="s">
        <v>613</v>
      </c>
      <c r="H13" s="306" t="s">
        <v>614</v>
      </c>
      <c r="I13" s="306" t="s">
        <v>612</v>
      </c>
      <c r="J13" s="458" t="s">
        <v>615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616</v>
      </c>
      <c r="F14" s="452" t="s">
        <v>612</v>
      </c>
      <c r="G14" s="452" t="s">
        <v>613</v>
      </c>
      <c r="H14" s="306" t="s">
        <v>614</v>
      </c>
      <c r="I14" s="306" t="s">
        <v>612</v>
      </c>
      <c r="J14" s="458" t="s">
        <v>615</v>
      </c>
      <c r="K14" s="460" t="s">
        <v>617</v>
      </c>
      <c r="L14" s="61"/>
      <c r="M14" s="414" t="s">
        <v>62</v>
      </c>
      <c r="N14" s="326">
        <f>COUNTIF(E7:K39, "*Vijay*")/2</f>
        <v>36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616</v>
      </c>
      <c r="F15" s="452" t="s">
        <v>612</v>
      </c>
      <c r="G15" s="452" t="s">
        <v>613</v>
      </c>
      <c r="H15" s="306" t="s">
        <v>614</v>
      </c>
      <c r="I15" s="306" t="s">
        <v>612</v>
      </c>
      <c r="J15" s="458" t="s">
        <v>615</v>
      </c>
      <c r="K15" s="460" t="s">
        <v>617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616</v>
      </c>
      <c r="F16" s="452" t="s">
        <v>612</v>
      </c>
      <c r="G16" s="452" t="s">
        <v>618</v>
      </c>
      <c r="H16" s="306" t="s">
        <v>614</v>
      </c>
      <c r="I16" s="306" t="s">
        <v>612</v>
      </c>
      <c r="J16" s="458" t="s">
        <v>615</v>
      </c>
      <c r="K16" s="460" t="s">
        <v>619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612</v>
      </c>
      <c r="F17" s="452" t="s">
        <v>612</v>
      </c>
      <c r="G17" s="452" t="s">
        <v>618</v>
      </c>
      <c r="H17" s="306" t="s">
        <v>539</v>
      </c>
      <c r="I17" s="306" t="s">
        <v>612</v>
      </c>
      <c r="J17" s="458" t="s">
        <v>615</v>
      </c>
      <c r="K17" s="460" t="s">
        <v>620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616</v>
      </c>
      <c r="F18" s="452" t="s">
        <v>612</v>
      </c>
      <c r="G18" s="452" t="s">
        <v>621</v>
      </c>
      <c r="H18" s="452" t="s">
        <v>622</v>
      </c>
      <c r="I18" s="306" t="s">
        <v>612</v>
      </c>
      <c r="J18" s="458" t="s">
        <v>615</v>
      </c>
      <c r="K18" s="460" t="s">
        <v>620</v>
      </c>
      <c r="L18" s="61"/>
      <c r="M18" s="414" t="s">
        <v>541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616</v>
      </c>
      <c r="F19" s="452" t="s">
        <v>339</v>
      </c>
      <c r="G19" s="452" t="s">
        <v>623</v>
      </c>
      <c r="H19" s="452" t="s">
        <v>624</v>
      </c>
      <c r="I19" s="306" t="s">
        <v>625</v>
      </c>
      <c r="J19" s="458" t="s">
        <v>615</v>
      </c>
      <c r="K19" s="460" t="s">
        <v>620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616</v>
      </c>
      <c r="F20" s="452" t="s">
        <v>616</v>
      </c>
      <c r="G20" s="452" t="s">
        <v>626</v>
      </c>
      <c r="H20" s="452" t="s">
        <v>627</v>
      </c>
      <c r="I20" s="306" t="s">
        <v>628</v>
      </c>
      <c r="J20" s="458" t="s">
        <v>615</v>
      </c>
      <c r="K20" s="460" t="s">
        <v>620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616</v>
      </c>
      <c r="F21" s="452" t="s">
        <v>616</v>
      </c>
      <c r="G21" s="452" t="s">
        <v>626</v>
      </c>
      <c r="H21" s="452" t="s">
        <v>627</v>
      </c>
      <c r="I21" s="306" t="s">
        <v>629</v>
      </c>
      <c r="J21" s="458" t="s">
        <v>615</v>
      </c>
      <c r="K21" s="460" t="s">
        <v>620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616</v>
      </c>
      <c r="F22" s="452" t="s">
        <v>616</v>
      </c>
      <c r="G22" s="452" t="s">
        <v>630</v>
      </c>
      <c r="H22" s="452" t="s">
        <v>631</v>
      </c>
      <c r="I22" s="306" t="s">
        <v>632</v>
      </c>
      <c r="J22" s="458" t="s">
        <v>615</v>
      </c>
      <c r="K22" s="460" t="s">
        <v>633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616</v>
      </c>
      <c r="F23" s="452" t="s">
        <v>616</v>
      </c>
      <c r="G23" s="452" t="s">
        <v>630</v>
      </c>
      <c r="H23" s="452" t="s">
        <v>631</v>
      </c>
      <c r="I23" s="306" t="s">
        <v>634</v>
      </c>
      <c r="J23" s="458" t="s">
        <v>615</v>
      </c>
      <c r="K23" s="460" t="s">
        <v>633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616</v>
      </c>
      <c r="F24" s="452" t="s">
        <v>616</v>
      </c>
      <c r="G24" s="452" t="s">
        <v>635</v>
      </c>
      <c r="H24" s="452" t="s">
        <v>631</v>
      </c>
      <c r="I24" s="306" t="s">
        <v>634</v>
      </c>
      <c r="J24" s="458" t="s">
        <v>615</v>
      </c>
      <c r="K24" s="460" t="s">
        <v>633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636</v>
      </c>
      <c r="F25" s="452" t="s">
        <v>616</v>
      </c>
      <c r="G25" s="452" t="s">
        <v>635</v>
      </c>
      <c r="H25" s="452" t="s">
        <v>631</v>
      </c>
      <c r="I25" s="306" t="s">
        <v>634</v>
      </c>
      <c r="J25" s="458" t="s">
        <v>615</v>
      </c>
      <c r="K25" s="460" t="s">
        <v>633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636</v>
      </c>
      <c r="F26" s="452" t="s">
        <v>616</v>
      </c>
      <c r="G26" s="452" t="s">
        <v>637</v>
      </c>
      <c r="H26" s="452" t="s">
        <v>638</v>
      </c>
      <c r="I26" s="306" t="s">
        <v>634</v>
      </c>
      <c r="J26" s="458" t="s">
        <v>639</v>
      </c>
      <c r="K26" s="460" t="s">
        <v>640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636</v>
      </c>
      <c r="F27" s="452" t="s">
        <v>616</v>
      </c>
      <c r="G27" s="452" t="s">
        <v>637</v>
      </c>
      <c r="H27" s="452" t="s">
        <v>641</v>
      </c>
      <c r="I27" s="306" t="s">
        <v>634</v>
      </c>
      <c r="J27" s="458" t="s">
        <v>639</v>
      </c>
      <c r="K27" s="460" t="s">
        <v>640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636</v>
      </c>
      <c r="F28" s="452" t="s">
        <v>616</v>
      </c>
      <c r="G28" s="452" t="s">
        <v>642</v>
      </c>
      <c r="H28" s="452" t="s">
        <v>643</v>
      </c>
      <c r="I28" s="306" t="s">
        <v>644</v>
      </c>
      <c r="J28" s="458" t="s">
        <v>639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645</v>
      </c>
      <c r="G29" s="438" t="s">
        <v>646</v>
      </c>
      <c r="H29" s="438" t="s">
        <v>647</v>
      </c>
      <c r="I29" s="439" t="s">
        <v>648</v>
      </c>
      <c r="J29" s="458" t="s">
        <v>639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649</v>
      </c>
      <c r="G30" s="438" t="s">
        <v>646</v>
      </c>
      <c r="H30" s="438" t="s">
        <v>647</v>
      </c>
      <c r="I30" s="439" t="s">
        <v>650</v>
      </c>
      <c r="J30" s="458" t="s">
        <v>639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649</v>
      </c>
      <c r="G31" s="438" t="s">
        <v>646</v>
      </c>
      <c r="H31" s="438" t="s">
        <v>651</v>
      </c>
      <c r="I31" s="439" t="s">
        <v>650</v>
      </c>
      <c r="J31" s="458" t="s">
        <v>639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652</v>
      </c>
      <c r="G32" s="438" t="s">
        <v>646</v>
      </c>
      <c r="H32" s="438" t="s">
        <v>653</v>
      </c>
      <c r="I32" s="439" t="s">
        <v>650</v>
      </c>
      <c r="J32" s="458" t="s">
        <v>639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652</v>
      </c>
      <c r="G33" s="438" t="s">
        <v>646</v>
      </c>
      <c r="H33" s="438" t="s">
        <v>653</v>
      </c>
      <c r="I33" s="439" t="s">
        <v>650</v>
      </c>
      <c r="J33" s="458" t="s">
        <v>639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649</v>
      </c>
      <c r="G34" s="438" t="s">
        <v>654</v>
      </c>
      <c r="H34" s="438" t="s">
        <v>655</v>
      </c>
      <c r="I34" s="439" t="s">
        <v>650</v>
      </c>
      <c r="J34" s="458" t="s">
        <v>639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649</v>
      </c>
      <c r="G35" s="438" t="s">
        <v>654</v>
      </c>
      <c r="H35" s="438" t="s">
        <v>655</v>
      </c>
      <c r="I35" s="439" t="s">
        <v>650</v>
      </c>
      <c r="J35" s="458" t="s">
        <v>639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649</v>
      </c>
      <c r="G36" s="438" t="s">
        <v>654</v>
      </c>
      <c r="H36" s="438" t="s">
        <v>655</v>
      </c>
      <c r="I36" s="439" t="s">
        <v>650</v>
      </c>
      <c r="J36" s="458" t="s">
        <v>639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649</v>
      </c>
      <c r="G37" s="438" t="s">
        <v>656</v>
      </c>
      <c r="H37" s="438" t="s">
        <v>655</v>
      </c>
      <c r="I37" s="439" t="s">
        <v>650</v>
      </c>
      <c r="J37" s="458" t="s">
        <v>639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649</v>
      </c>
      <c r="G38" s="438" t="s">
        <v>656</v>
      </c>
      <c r="H38" s="438" t="s">
        <v>655</v>
      </c>
      <c r="I38" s="439" t="s">
        <v>650</v>
      </c>
      <c r="J38" s="458" t="s">
        <v>615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649</v>
      </c>
      <c r="G39" s="350" t="s">
        <v>60</v>
      </c>
      <c r="H39" s="276" t="s">
        <v>60</v>
      </c>
      <c r="I39" s="439" t="s">
        <v>648</v>
      </c>
      <c r="J39" s="458" t="s">
        <v>615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597</v>
      </c>
      <c r="M50" s="61"/>
      <c r="N50" s="62"/>
    </row>
    <row r="51" spans="2:14" x14ac:dyDescent="0.2">
      <c r="B51" s="387" t="s">
        <v>136</v>
      </c>
      <c r="D51" t="s">
        <v>551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657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658</v>
      </c>
      <c r="F5" s="223" t="s">
        <v>659</v>
      </c>
      <c r="G5" s="223" t="s">
        <v>660</v>
      </c>
      <c r="H5" s="223" t="s">
        <v>661</v>
      </c>
      <c r="I5" s="223" t="s">
        <v>662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665</v>
      </c>
      <c r="I7" s="306" t="s">
        <v>666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667</v>
      </c>
      <c r="H8" s="306" t="s">
        <v>668</v>
      </c>
      <c r="I8" s="306" t="s">
        <v>667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667</v>
      </c>
      <c r="H9" s="306" t="s">
        <v>668</v>
      </c>
      <c r="I9" s="306" t="s">
        <v>667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667</v>
      </c>
      <c r="H10" s="306" t="s">
        <v>668</v>
      </c>
      <c r="I10" s="306" t="s">
        <v>669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667</v>
      </c>
      <c r="H11" s="306" t="s">
        <v>668</v>
      </c>
      <c r="I11" s="306" t="s">
        <v>669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667</v>
      </c>
      <c r="H12" s="306" t="s">
        <v>668</v>
      </c>
      <c r="I12" s="306" t="s">
        <v>669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667</v>
      </c>
      <c r="H13" s="306" t="s">
        <v>668</v>
      </c>
      <c r="I13" s="306" t="s">
        <v>669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667</v>
      </c>
      <c r="H14" s="306" t="s">
        <v>668</v>
      </c>
      <c r="I14" s="306" t="s">
        <v>670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667</v>
      </c>
      <c r="H15" s="306" t="s">
        <v>668</v>
      </c>
      <c r="I15" s="306" t="s">
        <v>670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671</v>
      </c>
      <c r="I16" s="306" t="s">
        <v>672</v>
      </c>
      <c r="J16" s="458" t="s">
        <v>61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674</v>
      </c>
      <c r="H17" s="306" t="s">
        <v>675</v>
      </c>
      <c r="I17" s="452" t="s">
        <v>676</v>
      </c>
      <c r="J17" s="458" t="s">
        <v>61</v>
      </c>
      <c r="K17" s="459" t="s">
        <v>673</v>
      </c>
      <c r="L17" s="61"/>
      <c r="M17" s="414" t="s">
        <v>65</v>
      </c>
      <c r="N17" s="326">
        <f>COUNTIF(E7:K39, "*Michael*")/2</f>
        <v>15</v>
      </c>
      <c r="O17" s="547" t="s">
        <v>677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674</v>
      </c>
      <c r="H18" s="306" t="s">
        <v>678</v>
      </c>
      <c r="I18" s="452" t="s">
        <v>676</v>
      </c>
      <c r="J18" s="458" t="s">
        <v>61</v>
      </c>
      <c r="K18" s="459" t="s">
        <v>673</v>
      </c>
      <c r="L18" s="61"/>
      <c r="M18" s="414" t="s">
        <v>541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674</v>
      </c>
      <c r="H19" s="306" t="s">
        <v>678</v>
      </c>
      <c r="I19" s="452" t="s">
        <v>676</v>
      </c>
      <c r="J19" s="458" t="s">
        <v>61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679</v>
      </c>
      <c r="H20" s="306" t="s">
        <v>680</v>
      </c>
      <c r="I20" s="452" t="s">
        <v>681</v>
      </c>
      <c r="J20" s="458" t="s">
        <v>61</v>
      </c>
      <c r="K20" s="459" t="s">
        <v>673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682</v>
      </c>
      <c r="H21" s="306" t="s">
        <v>678</v>
      </c>
      <c r="I21" s="452" t="s">
        <v>676</v>
      </c>
      <c r="J21" s="458" t="s">
        <v>61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679</v>
      </c>
      <c r="H22" s="306" t="s">
        <v>678</v>
      </c>
      <c r="I22" s="452" t="s">
        <v>676</v>
      </c>
      <c r="J22" s="458" t="s">
        <v>61</v>
      </c>
      <c r="K22" s="459" t="s">
        <v>673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683</v>
      </c>
      <c r="H23" s="306" t="s">
        <v>678</v>
      </c>
      <c r="I23" s="452" t="s">
        <v>676</v>
      </c>
      <c r="J23" s="458" t="s">
        <v>61</v>
      </c>
      <c r="K23" s="459" t="s">
        <v>673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683</v>
      </c>
      <c r="H24" s="306" t="s">
        <v>675</v>
      </c>
      <c r="I24" s="452" t="s">
        <v>684</v>
      </c>
      <c r="J24" s="458" t="s">
        <v>61</v>
      </c>
      <c r="K24" s="459" t="s">
        <v>673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683</v>
      </c>
      <c r="H25" s="452" t="s">
        <v>685</v>
      </c>
      <c r="I25" s="452" t="s">
        <v>685</v>
      </c>
      <c r="J25" s="458" t="s">
        <v>61</v>
      </c>
      <c r="K25" s="459" t="s">
        <v>673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683</v>
      </c>
      <c r="H26" s="452" t="s">
        <v>685</v>
      </c>
      <c r="I26" s="452" t="s">
        <v>686</v>
      </c>
      <c r="J26" s="458"/>
      <c r="K26" s="459" t="s">
        <v>673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542</v>
      </c>
      <c r="H27" s="452" t="s">
        <v>542</v>
      </c>
      <c r="I27" s="452" t="s">
        <v>541</v>
      </c>
      <c r="J27" s="458"/>
      <c r="K27" s="459" t="s">
        <v>673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541</v>
      </c>
      <c r="H28" s="452" t="s">
        <v>542</v>
      </c>
      <c r="I28" s="452" t="s">
        <v>541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688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689</v>
      </c>
      <c r="K5" s="223" t="s">
        <v>690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691</v>
      </c>
      <c r="F6" s="282" t="s">
        <v>691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692</v>
      </c>
      <c r="F7" s="452" t="s">
        <v>693</v>
      </c>
      <c r="G7" s="452" t="s">
        <v>693</v>
      </c>
      <c r="H7" s="306" t="s">
        <v>339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692</v>
      </c>
      <c r="F8" s="452" t="s">
        <v>693</v>
      </c>
      <c r="G8" s="452" t="s">
        <v>694</v>
      </c>
      <c r="H8" s="306" t="s">
        <v>695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692</v>
      </c>
      <c r="F9" s="452" t="s">
        <v>693</v>
      </c>
      <c r="G9" s="452" t="s">
        <v>694</v>
      </c>
      <c r="H9" s="306" t="s">
        <v>696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692</v>
      </c>
      <c r="F10" s="452" t="s">
        <v>693</v>
      </c>
      <c r="G10" s="452" t="s">
        <v>694</v>
      </c>
      <c r="H10" s="306" t="s">
        <v>696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692</v>
      </c>
      <c r="F11" s="452" t="s">
        <v>693</v>
      </c>
      <c r="G11" s="452" t="s">
        <v>694</v>
      </c>
      <c r="H11" s="306" t="s">
        <v>696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692</v>
      </c>
      <c r="F12" s="452" t="s">
        <v>693</v>
      </c>
      <c r="G12" s="452" t="s">
        <v>694</v>
      </c>
      <c r="H12" s="306" t="s">
        <v>696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692</v>
      </c>
      <c r="F13" s="452" t="s">
        <v>697</v>
      </c>
      <c r="G13" s="452" t="s">
        <v>694</v>
      </c>
      <c r="H13" s="306" t="s">
        <v>696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698</v>
      </c>
      <c r="F14" s="452" t="s">
        <v>697</v>
      </c>
      <c r="G14" s="452" t="s">
        <v>694</v>
      </c>
      <c r="H14" s="306" t="s">
        <v>696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698</v>
      </c>
      <c r="F15" s="452" t="s">
        <v>697</v>
      </c>
      <c r="G15" s="452" t="s">
        <v>694</v>
      </c>
      <c r="H15" s="306" t="s">
        <v>696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698</v>
      </c>
      <c r="F16" s="452" t="s">
        <v>697</v>
      </c>
      <c r="G16" s="452" t="s">
        <v>694</v>
      </c>
      <c r="H16" s="452" t="s">
        <v>699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700</v>
      </c>
      <c r="F17" s="452" t="s">
        <v>697</v>
      </c>
      <c r="G17" s="306" t="s">
        <v>701</v>
      </c>
      <c r="H17" s="452" t="s">
        <v>699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698</v>
      </c>
      <c r="F18" s="452" t="s">
        <v>693</v>
      </c>
      <c r="G18" s="306" t="s">
        <v>701</v>
      </c>
      <c r="H18" s="452" t="s">
        <v>699</v>
      </c>
      <c r="I18" s="308"/>
      <c r="J18" s="458"/>
      <c r="K18" s="460" t="s">
        <v>57</v>
      </c>
      <c r="L18" s="61"/>
      <c r="M18" s="414" t="s">
        <v>541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362</v>
      </c>
      <c r="F19" s="452" t="s">
        <v>537</v>
      </c>
      <c r="G19" s="452" t="s">
        <v>703</v>
      </c>
      <c r="H19" s="452" t="s">
        <v>704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705</v>
      </c>
      <c r="F20" s="452" t="s">
        <v>537</v>
      </c>
      <c r="G20" s="452" t="s">
        <v>706</v>
      </c>
      <c r="H20" s="452" t="s">
        <v>707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705</v>
      </c>
      <c r="F21" s="452" t="s">
        <v>537</v>
      </c>
      <c r="G21" s="452" t="s">
        <v>708</v>
      </c>
      <c r="H21" s="452" t="s">
        <v>709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710</v>
      </c>
      <c r="F22" s="452" t="s">
        <v>711</v>
      </c>
      <c r="G22" s="452" t="s">
        <v>708</v>
      </c>
      <c r="H22" s="452" t="s">
        <v>712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710</v>
      </c>
      <c r="F23" s="452" t="s">
        <v>711</v>
      </c>
      <c r="G23" s="452" t="s">
        <v>708</v>
      </c>
      <c r="H23" s="452" t="s">
        <v>713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710</v>
      </c>
      <c r="F24" s="452" t="s">
        <v>714</v>
      </c>
      <c r="G24" s="452" t="s">
        <v>708</v>
      </c>
      <c r="H24" s="452" t="s">
        <v>713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710</v>
      </c>
      <c r="F25" s="452" t="s">
        <v>714</v>
      </c>
      <c r="G25" s="452" t="s">
        <v>708</v>
      </c>
      <c r="H25" s="452" t="s">
        <v>715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710</v>
      </c>
      <c r="F26" s="452" t="s">
        <v>716</v>
      </c>
      <c r="G26" s="452" t="s">
        <v>708</v>
      </c>
      <c r="H26" s="452" t="s">
        <v>715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526</v>
      </c>
      <c r="F27" s="452" t="s">
        <v>716</v>
      </c>
      <c r="G27" s="452" t="s">
        <v>708</v>
      </c>
      <c r="H27" s="452" t="s">
        <v>715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526</v>
      </c>
      <c r="F28" s="452" t="s">
        <v>716</v>
      </c>
      <c r="G28" s="452" t="s">
        <v>523</v>
      </c>
      <c r="H28" s="452" t="s">
        <v>715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718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722</v>
      </c>
      <c r="I6" s="282" t="s">
        <v>723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725</v>
      </c>
      <c r="J10" s="458"/>
      <c r="K10" s="459" t="s">
        <v>726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725</v>
      </c>
      <c r="J11" s="458"/>
      <c r="K11" s="459" t="s">
        <v>726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727</v>
      </c>
      <c r="J12" s="458"/>
      <c r="K12" s="459" t="s">
        <v>726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728</v>
      </c>
      <c r="J13" s="458"/>
      <c r="K13" s="459" t="s">
        <v>726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729</v>
      </c>
      <c r="J14" s="458"/>
      <c r="K14" s="459" t="s">
        <v>726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729</v>
      </c>
      <c r="J15" s="458"/>
      <c r="K15" s="459" t="s">
        <v>726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729</v>
      </c>
      <c r="J16" s="458" t="s">
        <v>656</v>
      </c>
      <c r="K16" s="459" t="s">
        <v>726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729</v>
      </c>
      <c r="J17" s="458" t="s">
        <v>656</v>
      </c>
      <c r="K17" s="459" t="s">
        <v>726</v>
      </c>
      <c r="L17" s="61"/>
      <c r="M17" s="414" t="s">
        <v>65</v>
      </c>
      <c r="N17" s="326">
        <f>COUNTIF(E7:K39, "*Michael*")/2</f>
        <v>4.5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729</v>
      </c>
      <c r="J18" s="458" t="s">
        <v>656</v>
      </c>
      <c r="K18" s="459" t="s">
        <v>726</v>
      </c>
      <c r="L18" s="61"/>
      <c r="M18" s="414" t="s">
        <v>541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730</v>
      </c>
      <c r="J19" s="458" t="s">
        <v>656</v>
      </c>
      <c r="K19" s="459" t="s">
        <v>726</v>
      </c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731</v>
      </c>
      <c r="J20" s="458" t="s">
        <v>656</v>
      </c>
      <c r="K20" s="459" t="s">
        <v>726</v>
      </c>
      <c r="L20" s="61"/>
      <c r="M20" s="414" t="s">
        <v>68</v>
      </c>
      <c r="N20" s="326">
        <f>COUNTIF(E7:K39, "*Shaun*")/2</f>
        <v>4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732</v>
      </c>
      <c r="J21" s="458" t="s">
        <v>656</v>
      </c>
      <c r="K21" s="459" t="s">
        <v>726</v>
      </c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732</v>
      </c>
      <c r="J22" s="458" t="s">
        <v>656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732</v>
      </c>
      <c r="J23" s="458" t="s">
        <v>656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718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733</v>
      </c>
      <c r="F6" s="282" t="s">
        <v>723</v>
      </c>
      <c r="G6" s="282" t="s">
        <v>723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734</v>
      </c>
      <c r="F7" s="452" t="s">
        <v>735</v>
      </c>
      <c r="G7" s="452" t="s">
        <v>735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519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734</v>
      </c>
      <c r="F8" s="452" t="s">
        <v>735</v>
      </c>
      <c r="G8" s="452" t="s">
        <v>735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519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734</v>
      </c>
      <c r="F9" s="452" t="s">
        <v>735</v>
      </c>
      <c r="G9" s="452" t="s">
        <v>735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734</v>
      </c>
      <c r="F10" s="452" t="s">
        <v>735</v>
      </c>
      <c r="G10" s="452" t="s">
        <v>735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734</v>
      </c>
      <c r="F11" s="452" t="s">
        <v>735</v>
      </c>
      <c r="G11" s="452" t="s">
        <v>735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734</v>
      </c>
      <c r="F12" s="452" t="s">
        <v>63</v>
      </c>
      <c r="G12" s="452" t="s">
        <v>735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734</v>
      </c>
      <c r="F13" s="452" t="s">
        <v>68</v>
      </c>
      <c r="G13" s="306" t="s">
        <v>736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737</v>
      </c>
      <c r="F14" s="452" t="s">
        <v>68</v>
      </c>
      <c r="G14" s="452" t="s">
        <v>736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737</v>
      </c>
      <c r="F15" s="452" t="s">
        <v>738</v>
      </c>
      <c r="G15" s="452" t="s">
        <v>736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737</v>
      </c>
      <c r="F16" s="452" t="s">
        <v>739</v>
      </c>
      <c r="G16" s="452" t="s">
        <v>736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737</v>
      </c>
      <c r="F17" s="452" t="s">
        <v>739</v>
      </c>
      <c r="G17" s="452" t="s">
        <v>736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740</v>
      </c>
      <c r="F18" s="452" t="s">
        <v>741</v>
      </c>
      <c r="G18" s="452" t="s">
        <v>411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742</v>
      </c>
      <c r="F19" s="452" t="s">
        <v>309</v>
      </c>
      <c r="G19" s="452" t="s">
        <v>411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743</v>
      </c>
      <c r="G20" s="452" t="s">
        <v>411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744</v>
      </c>
      <c r="F21" s="452" t="s">
        <v>743</v>
      </c>
      <c r="G21" s="452" t="s">
        <v>411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744</v>
      </c>
      <c r="F22" s="452" t="s">
        <v>743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744</v>
      </c>
      <c r="F23" s="452" t="s">
        <v>745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744</v>
      </c>
      <c r="F24" s="452" t="s">
        <v>745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287</v>
      </c>
      <c r="F25" s="452" t="s">
        <v>745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287</v>
      </c>
      <c r="F26" s="452" t="s">
        <v>745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287</v>
      </c>
      <c r="F27" s="452" t="s">
        <v>746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287</v>
      </c>
      <c r="F28" s="452" t="s">
        <v>746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8"/>
      <c r="D42" s="658"/>
      <c r="E42" s="658"/>
      <c r="F42" s="6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747</v>
      </c>
      <c r="M50" s="61"/>
      <c r="N50" s="62"/>
      <c r="O50" s="61"/>
    </row>
    <row r="51" spans="2:15" x14ac:dyDescent="0.2">
      <c r="B51" s="387" t="s">
        <v>136</v>
      </c>
      <c r="D51" t="s">
        <v>551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748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757</v>
      </c>
      <c r="G7" s="452" t="s">
        <v>756</v>
      </c>
      <c r="H7" s="660"/>
      <c r="I7" s="306" t="s">
        <v>758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757</v>
      </c>
      <c r="G8" s="452" t="s">
        <v>756</v>
      </c>
      <c r="H8" s="660"/>
      <c r="I8" s="306" t="s">
        <v>758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756</v>
      </c>
      <c r="F9" s="452" t="s">
        <v>757</v>
      </c>
      <c r="G9" s="452" t="s">
        <v>756</v>
      </c>
      <c r="H9" s="660"/>
      <c r="I9" s="306" t="s">
        <v>758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756</v>
      </c>
      <c r="F10" s="452" t="s">
        <v>757</v>
      </c>
      <c r="G10" s="452" t="s">
        <v>756</v>
      </c>
      <c r="H10" s="660"/>
      <c r="I10" s="306" t="s">
        <v>758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757</v>
      </c>
      <c r="G11" s="452" t="s">
        <v>756</v>
      </c>
      <c r="H11" s="660"/>
      <c r="I11" s="306" t="s">
        <v>758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756</v>
      </c>
      <c r="F12" s="452" t="s">
        <v>759</v>
      </c>
      <c r="G12" s="306" t="s">
        <v>756</v>
      </c>
      <c r="H12" s="660"/>
      <c r="I12" s="306" t="s">
        <v>758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411</v>
      </c>
      <c r="F13" s="452" t="s">
        <v>738</v>
      </c>
      <c r="G13" s="452" t="s">
        <v>756</v>
      </c>
      <c r="H13" s="660"/>
      <c r="I13" s="306" t="s">
        <v>758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411</v>
      </c>
      <c r="F14" s="452" t="s">
        <v>739</v>
      </c>
      <c r="G14" s="452" t="s">
        <v>756</v>
      </c>
      <c r="H14" s="660"/>
      <c r="I14" s="306" t="s">
        <v>758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411</v>
      </c>
      <c r="F15" s="452" t="s">
        <v>739</v>
      </c>
      <c r="G15" s="452" t="s">
        <v>56</v>
      </c>
      <c r="H15" s="660"/>
      <c r="I15" s="306" t="s">
        <v>304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760</v>
      </c>
      <c r="F16" s="452" t="s">
        <v>739</v>
      </c>
      <c r="G16" s="452" t="s">
        <v>56</v>
      </c>
      <c r="H16" s="660"/>
      <c r="I16" s="306" t="s">
        <v>304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761</v>
      </c>
      <c r="F17" s="452" t="s">
        <v>401</v>
      </c>
      <c r="G17" s="452" t="s">
        <v>387</v>
      </c>
      <c r="H17" s="660"/>
      <c r="I17" s="306" t="s">
        <v>762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401</v>
      </c>
      <c r="F18" s="452" t="s">
        <v>757</v>
      </c>
      <c r="G18" s="452" t="s">
        <v>387</v>
      </c>
      <c r="H18" s="660"/>
      <c r="I18" s="306" t="s">
        <v>762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401</v>
      </c>
      <c r="F19" s="452" t="s">
        <v>757</v>
      </c>
      <c r="G19" s="452" t="s">
        <v>387</v>
      </c>
      <c r="H19" s="660"/>
      <c r="I19" s="306" t="s">
        <v>762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401</v>
      </c>
      <c r="F20" s="452" t="s">
        <v>763</v>
      </c>
      <c r="G20" s="452" t="s">
        <v>387</v>
      </c>
      <c r="H20" s="660"/>
      <c r="I20" s="306" t="s">
        <v>762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401</v>
      </c>
      <c r="F21" s="452" t="s">
        <v>763</v>
      </c>
      <c r="G21" s="452" t="s">
        <v>387</v>
      </c>
      <c r="H21" s="660"/>
      <c r="I21" s="306" t="s">
        <v>762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757</v>
      </c>
      <c r="F22" s="452" t="s">
        <v>764</v>
      </c>
      <c r="G22" s="452" t="s">
        <v>387</v>
      </c>
      <c r="H22" s="660"/>
      <c r="I22" s="306" t="s">
        <v>762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757</v>
      </c>
      <c r="F23" s="452" t="s">
        <v>764</v>
      </c>
      <c r="G23" s="452" t="s">
        <v>765</v>
      </c>
      <c r="H23" s="660"/>
      <c r="I23" s="306" t="s">
        <v>762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309</v>
      </c>
      <c r="F24" s="452" t="s">
        <v>764</v>
      </c>
      <c r="G24" s="452" t="s">
        <v>766</v>
      </c>
      <c r="H24" s="660"/>
      <c r="I24" s="306" t="s">
        <v>767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309</v>
      </c>
      <c r="F25" s="452" t="s">
        <v>768</v>
      </c>
      <c r="G25" s="452" t="s">
        <v>769</v>
      </c>
      <c r="H25" s="660"/>
      <c r="I25" s="306" t="s">
        <v>767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309</v>
      </c>
      <c r="F26" s="452" t="s">
        <v>770</v>
      </c>
      <c r="G26" s="452" t="s">
        <v>769</v>
      </c>
      <c r="H26" s="660"/>
      <c r="I26" s="306" t="s">
        <v>767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309</v>
      </c>
      <c r="F27" s="452" t="s">
        <v>770</v>
      </c>
      <c r="G27" s="452" t="s">
        <v>769</v>
      </c>
      <c r="H27" s="661"/>
      <c r="I27" s="306" t="s">
        <v>767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8"/>
      <c r="D41" s="658"/>
      <c r="E41" s="658"/>
      <c r="F41" s="6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772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773</v>
      </c>
      <c r="F5" s="223" t="s">
        <v>774</v>
      </c>
      <c r="G5" s="223" t="s">
        <v>775</v>
      </c>
      <c r="H5" s="223" t="s">
        <v>776</v>
      </c>
      <c r="I5" s="223" t="s">
        <v>777</v>
      </c>
      <c r="J5" s="223" t="s">
        <v>778</v>
      </c>
      <c r="K5" s="223" t="s">
        <v>779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518</v>
      </c>
      <c r="F6" s="282" t="s">
        <v>518</v>
      </c>
      <c r="G6" s="282" t="s">
        <v>518</v>
      </c>
      <c r="H6" s="282" t="s">
        <v>518</v>
      </c>
      <c r="I6" s="282" t="s">
        <v>518</v>
      </c>
      <c r="J6" s="456"/>
      <c r="K6" s="457"/>
      <c r="L6" s="61"/>
      <c r="M6" s="424" t="s">
        <v>780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413</v>
      </c>
      <c r="F7" s="452" t="s">
        <v>781</v>
      </c>
      <c r="G7" s="452" t="s">
        <v>399</v>
      </c>
      <c r="H7" s="306" t="s">
        <v>782</v>
      </c>
      <c r="I7" s="452" t="s">
        <v>783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413</v>
      </c>
      <c r="F8" s="452" t="s">
        <v>502</v>
      </c>
      <c r="G8" s="452" t="s">
        <v>784</v>
      </c>
      <c r="H8" s="306" t="s">
        <v>780</v>
      </c>
      <c r="I8" s="452" t="s">
        <v>783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785</v>
      </c>
      <c r="G9" s="452" t="s">
        <v>784</v>
      </c>
      <c r="H9" s="306" t="s">
        <v>780</v>
      </c>
      <c r="I9" s="452" t="s">
        <v>783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785</v>
      </c>
      <c r="G10" s="452" t="s">
        <v>784</v>
      </c>
      <c r="H10" s="306" t="s">
        <v>780</v>
      </c>
      <c r="I10" s="452" t="s">
        <v>783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785</v>
      </c>
      <c r="G11" s="452" t="s">
        <v>784</v>
      </c>
      <c r="H11" s="306" t="s">
        <v>780</v>
      </c>
      <c r="I11" s="452" t="s">
        <v>523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502</v>
      </c>
      <c r="G12" s="452" t="s">
        <v>756</v>
      </c>
      <c r="H12" s="452" t="s">
        <v>780</v>
      </c>
      <c r="I12" s="452" t="s">
        <v>523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666</v>
      </c>
      <c r="F13" s="452" t="s">
        <v>502</v>
      </c>
      <c r="G13" s="452" t="s">
        <v>756</v>
      </c>
      <c r="H13" s="452" t="s">
        <v>780</v>
      </c>
      <c r="I13" s="452" t="s">
        <v>523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666</v>
      </c>
      <c r="F14" s="452" t="s">
        <v>502</v>
      </c>
      <c r="G14" s="452" t="s">
        <v>756</v>
      </c>
      <c r="H14" s="452"/>
      <c r="I14" s="452" t="s">
        <v>523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666</v>
      </c>
      <c r="F15" s="452" t="s">
        <v>502</v>
      </c>
      <c r="G15" s="452" t="s">
        <v>756</v>
      </c>
      <c r="H15" s="452" t="s">
        <v>666</v>
      </c>
      <c r="I15" s="452" t="s">
        <v>523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666</v>
      </c>
      <c r="F16" s="452" t="s">
        <v>708</v>
      </c>
      <c r="G16" s="452" t="s">
        <v>756</v>
      </c>
      <c r="H16" s="452" t="s">
        <v>666</v>
      </c>
      <c r="I16" s="452" t="s">
        <v>786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666</v>
      </c>
      <c r="F17" s="452" t="s">
        <v>784</v>
      </c>
      <c r="G17" s="452" t="s">
        <v>787</v>
      </c>
      <c r="H17" s="452" t="s">
        <v>666</v>
      </c>
      <c r="I17" s="452" t="s">
        <v>786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784</v>
      </c>
      <c r="G18" s="452" t="s">
        <v>788</v>
      </c>
      <c r="H18" s="452" t="s">
        <v>666</v>
      </c>
      <c r="I18" s="452" t="s">
        <v>786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789</v>
      </c>
      <c r="G19" s="452" t="s">
        <v>790</v>
      </c>
      <c r="H19" s="452" t="s">
        <v>666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789</v>
      </c>
      <c r="G20" s="452" t="s">
        <v>790</v>
      </c>
      <c r="H20" s="452" t="s">
        <v>666</v>
      </c>
      <c r="I20" s="452" t="s">
        <v>780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791</v>
      </c>
      <c r="G21" s="452" t="s">
        <v>790</v>
      </c>
      <c r="H21" s="452"/>
      <c r="I21" s="452" t="s">
        <v>780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792</v>
      </c>
      <c r="F22" s="452" t="s">
        <v>364</v>
      </c>
      <c r="G22" s="452" t="s">
        <v>693</v>
      </c>
      <c r="H22" s="452"/>
      <c r="I22" s="452" t="s">
        <v>780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792</v>
      </c>
      <c r="F23" s="452" t="s">
        <v>793</v>
      </c>
      <c r="G23" s="452" t="s">
        <v>63</v>
      </c>
      <c r="H23" s="452"/>
      <c r="I23" s="452" t="s">
        <v>780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792</v>
      </c>
      <c r="F24" s="452" t="s">
        <v>793</v>
      </c>
      <c r="G24" s="452" t="s">
        <v>63</v>
      </c>
      <c r="H24" s="452"/>
      <c r="I24" s="452" t="s">
        <v>780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792</v>
      </c>
      <c r="F25" s="452" t="s">
        <v>793</v>
      </c>
      <c r="G25" s="452" t="s">
        <v>63</v>
      </c>
      <c r="H25" s="452"/>
      <c r="I25" s="452" t="s">
        <v>780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792</v>
      </c>
      <c r="F26" s="452" t="s">
        <v>793</v>
      </c>
      <c r="G26" s="452" t="s">
        <v>63</v>
      </c>
      <c r="H26" s="452" t="s">
        <v>780</v>
      </c>
      <c r="I26" s="452" t="s">
        <v>780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792</v>
      </c>
      <c r="F27" s="452" t="s">
        <v>793</v>
      </c>
      <c r="G27" s="452" t="s">
        <v>63</v>
      </c>
      <c r="H27" s="452" t="s">
        <v>780</v>
      </c>
      <c r="I27" s="452" t="s">
        <v>780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8"/>
      <c r="D41" s="658"/>
      <c r="E41" s="658"/>
      <c r="F41" s="6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794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795</v>
      </c>
      <c r="K5" s="223" t="s">
        <v>796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519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519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780</v>
      </c>
      <c r="F11" s="452" t="s">
        <v>53</v>
      </c>
      <c r="G11" s="306"/>
      <c r="H11" s="306" t="s">
        <v>797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798</v>
      </c>
      <c r="F12" s="452" t="s">
        <v>53</v>
      </c>
      <c r="G12" s="306"/>
      <c r="H12" s="306" t="s">
        <v>780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799</v>
      </c>
      <c r="F13" s="452" t="s">
        <v>53</v>
      </c>
      <c r="G13" s="452"/>
      <c r="H13" s="306" t="s">
        <v>780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800</v>
      </c>
      <c r="F14" s="452" t="s">
        <v>53</v>
      </c>
      <c r="G14" s="452"/>
      <c r="H14" s="306" t="s">
        <v>780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800</v>
      </c>
      <c r="F15" s="452" t="s">
        <v>801</v>
      </c>
      <c r="G15" s="452"/>
      <c r="H15" s="306" t="s">
        <v>780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800</v>
      </c>
      <c r="F16" s="452" t="s">
        <v>801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802</v>
      </c>
      <c r="F17" s="452" t="s">
        <v>801</v>
      </c>
      <c r="G17" s="452" t="s">
        <v>523</v>
      </c>
      <c r="H17" s="452" t="s">
        <v>803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780</v>
      </c>
      <c r="F18" s="452" t="s">
        <v>523</v>
      </c>
      <c r="G18" s="452" t="s">
        <v>523</v>
      </c>
      <c r="H18" s="452" t="s">
        <v>803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780</v>
      </c>
      <c r="F19" s="452" t="s">
        <v>523</v>
      </c>
      <c r="G19" s="452" t="s">
        <v>523</v>
      </c>
      <c r="H19" s="452" t="s">
        <v>803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780</v>
      </c>
      <c r="F20" s="452" t="s">
        <v>804</v>
      </c>
      <c r="G20" s="452" t="s">
        <v>523</v>
      </c>
      <c r="H20" s="452" t="s">
        <v>803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805</v>
      </c>
      <c r="F21" s="452" t="s">
        <v>804</v>
      </c>
      <c r="G21" s="452" t="s">
        <v>523</v>
      </c>
      <c r="H21" s="452" t="s">
        <v>803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805</v>
      </c>
      <c r="F22" s="452" t="s">
        <v>806</v>
      </c>
      <c r="G22" s="452" t="s">
        <v>523</v>
      </c>
      <c r="H22" s="452" t="s">
        <v>803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739</v>
      </c>
      <c r="G23" s="452" t="s">
        <v>807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739</v>
      </c>
      <c r="G24" s="452" t="s">
        <v>807</v>
      </c>
      <c r="H24" s="452" t="s">
        <v>780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739</v>
      </c>
      <c r="G25" s="452" t="s">
        <v>808</v>
      </c>
      <c r="H25" s="452" t="s">
        <v>780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739</v>
      </c>
      <c r="G26" s="452" t="s">
        <v>769</v>
      </c>
      <c r="H26" s="452" t="s">
        <v>780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739</v>
      </c>
      <c r="G27" s="452" t="s">
        <v>808</v>
      </c>
      <c r="H27" s="452" t="s">
        <v>780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771</v>
      </c>
      <c r="M49" s="61"/>
      <c r="N49" s="62"/>
      <c r="O49" s="61"/>
    </row>
    <row r="50" spans="2:15" x14ac:dyDescent="0.2">
      <c r="B50" s="387" t="s">
        <v>136</v>
      </c>
      <c r="D50" t="s">
        <v>551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809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810</v>
      </c>
      <c r="F5" s="223" t="s">
        <v>811</v>
      </c>
      <c r="G5" s="223" t="s">
        <v>812</v>
      </c>
      <c r="H5" s="223" t="s">
        <v>813</v>
      </c>
      <c r="I5" s="223" t="s">
        <v>814</v>
      </c>
      <c r="J5" s="223" t="s">
        <v>815</v>
      </c>
      <c r="K5" s="223" t="s">
        <v>816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308</v>
      </c>
      <c r="F7" s="452" t="s">
        <v>780</v>
      </c>
      <c r="G7" s="306" t="s">
        <v>308</v>
      </c>
      <c r="H7" s="306" t="s">
        <v>308</v>
      </c>
      <c r="I7" s="306" t="s">
        <v>818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308</v>
      </c>
      <c r="F8" s="452" t="s">
        <v>780</v>
      </c>
      <c r="G8" s="306" t="s">
        <v>308</v>
      </c>
      <c r="H8" s="306" t="s">
        <v>308</v>
      </c>
      <c r="I8" s="306" t="s">
        <v>818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308</v>
      </c>
      <c r="F9" s="452" t="s">
        <v>780</v>
      </c>
      <c r="G9" s="306" t="s">
        <v>308</v>
      </c>
      <c r="H9" s="306" t="s">
        <v>308</v>
      </c>
      <c r="I9" s="306" t="s">
        <v>818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308</v>
      </c>
      <c r="F10" s="452" t="s">
        <v>780</v>
      </c>
      <c r="G10" s="306" t="s">
        <v>308</v>
      </c>
      <c r="H10" s="306" t="s">
        <v>308</v>
      </c>
      <c r="I10" s="306" t="s">
        <v>820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308</v>
      </c>
      <c r="F11" s="452" t="s">
        <v>780</v>
      </c>
      <c r="G11" s="306" t="s">
        <v>479</v>
      </c>
      <c r="H11" s="452" t="s">
        <v>308</v>
      </c>
      <c r="I11" s="306" t="s">
        <v>821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308</v>
      </c>
      <c r="F12" s="452" t="s">
        <v>780</v>
      </c>
      <c r="G12" s="306" t="s">
        <v>479</v>
      </c>
      <c r="H12" s="452" t="s">
        <v>308</v>
      </c>
      <c r="I12" s="306" t="s">
        <v>822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308</v>
      </c>
      <c r="F13" s="452"/>
      <c r="G13" s="306" t="s">
        <v>479</v>
      </c>
      <c r="H13" s="452" t="s">
        <v>308</v>
      </c>
      <c r="I13" s="306" t="s">
        <v>822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308</v>
      </c>
      <c r="F14" s="452"/>
      <c r="G14" s="306" t="s">
        <v>824</v>
      </c>
      <c r="H14" s="452" t="s">
        <v>825</v>
      </c>
      <c r="I14" s="306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308</v>
      </c>
      <c r="F15" s="452"/>
      <c r="G15" s="306" t="s">
        <v>824</v>
      </c>
      <c r="H15" s="452" t="s">
        <v>827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437</v>
      </c>
      <c r="F16" s="452" t="s">
        <v>67</v>
      </c>
      <c r="G16" s="306" t="s">
        <v>824</v>
      </c>
      <c r="H16" s="452" t="s">
        <v>827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437</v>
      </c>
      <c r="F17" s="452" t="s">
        <v>67</v>
      </c>
      <c r="G17" s="452" t="s">
        <v>316</v>
      </c>
      <c r="H17" s="452" t="s">
        <v>827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/>
      <c r="G18" s="452" t="s">
        <v>316</v>
      </c>
      <c r="H18" s="452" t="s">
        <v>830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831</v>
      </c>
      <c r="F19" s="452" t="s">
        <v>67</v>
      </c>
      <c r="G19" s="306" t="s">
        <v>832</v>
      </c>
      <c r="H19" s="452" t="s">
        <v>437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831</v>
      </c>
      <c r="F20" s="452" t="s">
        <v>67</v>
      </c>
      <c r="G20" s="306" t="s">
        <v>832</v>
      </c>
      <c r="H20" s="452" t="s">
        <v>437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831</v>
      </c>
      <c r="F21" s="452" t="s">
        <v>67</v>
      </c>
      <c r="G21" s="306" t="s">
        <v>832</v>
      </c>
      <c r="H21" s="452" t="s">
        <v>833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834</v>
      </c>
      <c r="F22" s="452"/>
      <c r="G22" s="452" t="s">
        <v>835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834</v>
      </c>
      <c r="F23" s="452"/>
      <c r="G23" s="452" t="s">
        <v>836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834</v>
      </c>
      <c r="F24" s="452"/>
      <c r="G24" s="452" t="s">
        <v>836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839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840</v>
      </c>
      <c r="H5" s="452" t="s">
        <v>828</v>
      </c>
      <c r="I5" s="223" t="s">
        <v>841</v>
      </c>
      <c r="J5" s="223" t="s">
        <v>842</v>
      </c>
      <c r="K5" s="223" t="s">
        <v>843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844</v>
      </c>
      <c r="F6" s="282" t="s">
        <v>844</v>
      </c>
      <c r="G6" s="282" t="s">
        <v>844</v>
      </c>
      <c r="H6" s="452" t="s">
        <v>828</v>
      </c>
      <c r="I6" s="282" t="s">
        <v>844</v>
      </c>
      <c r="J6" s="456"/>
      <c r="K6" s="457"/>
      <c r="L6" s="61"/>
      <c r="M6" s="424" t="s">
        <v>780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780</v>
      </c>
      <c r="F7" s="452" t="s">
        <v>780</v>
      </c>
      <c r="G7" s="306" t="s">
        <v>845</v>
      </c>
      <c r="H7" s="452" t="s">
        <v>828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780</v>
      </c>
      <c r="F8" s="452" t="s">
        <v>780</v>
      </c>
      <c r="G8" s="306" t="s">
        <v>845</v>
      </c>
      <c r="H8" s="452" t="s">
        <v>828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53</v>
      </c>
      <c r="G9" s="306" t="s">
        <v>846</v>
      </c>
      <c r="H9" s="452" t="s">
        <v>828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53</v>
      </c>
      <c r="G10" s="306" t="s">
        <v>846</v>
      </c>
      <c r="H10" s="452" t="s">
        <v>828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53</v>
      </c>
      <c r="G11" s="306" t="s">
        <v>846</v>
      </c>
      <c r="H11" s="452" t="s">
        <v>828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847</v>
      </c>
      <c r="H12" s="452" t="s">
        <v>828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847</v>
      </c>
      <c r="H13" s="452" t="s">
        <v>828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848</v>
      </c>
      <c r="G14" s="452" t="s">
        <v>845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849</v>
      </c>
      <c r="G15" s="452" t="s">
        <v>845</v>
      </c>
      <c r="H15" s="452" t="s">
        <v>62</v>
      </c>
      <c r="I15" s="452" t="s">
        <v>437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849</v>
      </c>
      <c r="G16" s="452" t="s">
        <v>850</v>
      </c>
      <c r="H16" s="452" t="s">
        <v>825</v>
      </c>
      <c r="I16" s="452" t="s">
        <v>437</v>
      </c>
      <c r="J16" s="458"/>
      <c r="K16" s="460"/>
      <c r="L16" s="61"/>
      <c r="M16" s="414" t="s">
        <v>828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851</v>
      </c>
      <c r="F17" s="452" t="s">
        <v>849</v>
      </c>
      <c r="G17" s="452" t="s">
        <v>852</v>
      </c>
      <c r="H17" s="452" t="s">
        <v>853</v>
      </c>
      <c r="I17" s="452" t="s">
        <v>437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854</v>
      </c>
      <c r="F18" s="452" t="s">
        <v>855</v>
      </c>
      <c r="G18" s="452" t="s">
        <v>856</v>
      </c>
      <c r="H18" s="452" t="s">
        <v>853</v>
      </c>
      <c r="I18" s="452" t="s">
        <v>437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854</v>
      </c>
      <c r="F19" s="452" t="s">
        <v>855</v>
      </c>
      <c r="G19" s="452" t="s">
        <v>392</v>
      </c>
      <c r="H19" s="452" t="s">
        <v>853</v>
      </c>
      <c r="I19" s="452" t="s">
        <v>437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854</v>
      </c>
      <c r="F20" s="452" t="s">
        <v>857</v>
      </c>
      <c r="G20" s="452" t="s">
        <v>392</v>
      </c>
      <c r="H20" s="452" t="s">
        <v>858</v>
      </c>
      <c r="I20" s="452" t="s">
        <v>859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857</v>
      </c>
      <c r="G21" s="452" t="s">
        <v>68</v>
      </c>
      <c r="H21" s="452" t="s">
        <v>858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863</v>
      </c>
      <c r="F22" s="452" t="s">
        <v>864</v>
      </c>
      <c r="G22" s="452" t="s">
        <v>369</v>
      </c>
      <c r="H22" s="452" t="s">
        <v>546</v>
      </c>
      <c r="I22" s="452" t="s">
        <v>437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863</v>
      </c>
      <c r="F23" s="452" t="s">
        <v>865</v>
      </c>
      <c r="G23" s="452" t="s">
        <v>369</v>
      </c>
      <c r="H23" s="452" t="s">
        <v>546</v>
      </c>
      <c r="I23" s="452" t="s">
        <v>437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865</v>
      </c>
      <c r="G24" s="452" t="s">
        <v>57</v>
      </c>
      <c r="H24" s="452" t="s">
        <v>546</v>
      </c>
      <c r="I24" s="452" t="s">
        <v>437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865</v>
      </c>
      <c r="G25" s="452" t="s">
        <v>57</v>
      </c>
      <c r="H25" s="452" t="s">
        <v>866</v>
      </c>
      <c r="I25" s="452" t="s">
        <v>437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865</v>
      </c>
      <c r="G26" s="452"/>
      <c r="H26" s="452" t="s">
        <v>866</v>
      </c>
      <c r="I26" s="452" t="s">
        <v>437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837</v>
      </c>
    </row>
    <row r="49" spans="2:15" x14ac:dyDescent="0.2">
      <c r="B49" s="387" t="s">
        <v>136</v>
      </c>
      <c r="D49" t="s">
        <v>838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867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456"/>
      <c r="K6" s="457"/>
      <c r="L6" s="61"/>
      <c r="M6" s="424" t="s">
        <v>780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780</v>
      </c>
      <c r="F9" s="452" t="s">
        <v>437</v>
      </c>
      <c r="G9" s="306" t="s">
        <v>871</v>
      </c>
      <c r="H9" s="306" t="s">
        <v>57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780</v>
      </c>
      <c r="F10" s="452" t="s">
        <v>872</v>
      </c>
      <c r="G10" s="306" t="s">
        <v>871</v>
      </c>
      <c r="H10" s="306" t="s">
        <v>873</v>
      </c>
      <c r="I10" s="306" t="s">
        <v>735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780</v>
      </c>
      <c r="F11" s="452" t="s">
        <v>56</v>
      </c>
      <c r="G11" s="306" t="s">
        <v>315</v>
      </c>
      <c r="H11" s="452" t="s">
        <v>780</v>
      </c>
      <c r="I11" s="306" t="s">
        <v>735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780</v>
      </c>
      <c r="F12" s="452" t="s">
        <v>874</v>
      </c>
      <c r="G12" s="452" t="s">
        <v>56</v>
      </c>
      <c r="H12" s="452" t="s">
        <v>875</v>
      </c>
      <c r="I12" s="306" t="s">
        <v>735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780</v>
      </c>
      <c r="F13" s="452" t="s">
        <v>874</v>
      </c>
      <c r="G13" s="452" t="s">
        <v>56</v>
      </c>
      <c r="H13" s="452" t="s">
        <v>875</v>
      </c>
      <c r="I13" s="306" t="s">
        <v>735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780</v>
      </c>
      <c r="F14" s="452" t="s">
        <v>874</v>
      </c>
      <c r="G14" s="452" t="s">
        <v>876</v>
      </c>
      <c r="H14" s="452" t="s">
        <v>56</v>
      </c>
      <c r="I14" s="452" t="s">
        <v>877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780</v>
      </c>
      <c r="F15" s="452" t="s">
        <v>874</v>
      </c>
      <c r="G15" s="452" t="s">
        <v>878</v>
      </c>
      <c r="H15" s="452" t="s">
        <v>804</v>
      </c>
      <c r="I15" s="452" t="s">
        <v>877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780</v>
      </c>
      <c r="F16" s="452" t="s">
        <v>874</v>
      </c>
      <c r="G16" s="452" t="s">
        <v>878</v>
      </c>
      <c r="H16" s="452" t="s">
        <v>879</v>
      </c>
      <c r="I16" s="452" t="s">
        <v>880</v>
      </c>
      <c r="J16" s="458"/>
      <c r="K16" s="460"/>
      <c r="L16" s="61"/>
      <c r="M16" s="414" t="s">
        <v>828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881</v>
      </c>
      <c r="F17" s="452" t="s">
        <v>882</v>
      </c>
      <c r="G17" s="452" t="s">
        <v>876</v>
      </c>
      <c r="H17" s="452" t="s">
        <v>883</v>
      </c>
      <c r="I17" s="452" t="s">
        <v>884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882</v>
      </c>
      <c r="G18" s="452" t="s">
        <v>876</v>
      </c>
      <c r="H18" s="452" t="s">
        <v>883</v>
      </c>
      <c r="I18" s="452" t="s">
        <v>884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882</v>
      </c>
      <c r="G19" s="452" t="s">
        <v>876</v>
      </c>
      <c r="H19" s="452" t="s">
        <v>883</v>
      </c>
      <c r="I19" s="452" t="s">
        <v>885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886</v>
      </c>
      <c r="F20" s="452" t="s">
        <v>882</v>
      </c>
      <c r="G20" s="452" t="s">
        <v>876</v>
      </c>
      <c r="H20" s="452" t="s">
        <v>883</v>
      </c>
      <c r="I20" s="452" t="s">
        <v>887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886</v>
      </c>
      <c r="F21" s="452" t="s">
        <v>882</v>
      </c>
      <c r="G21" s="452" t="s">
        <v>56</v>
      </c>
      <c r="H21" s="452" t="s">
        <v>437</v>
      </c>
      <c r="I21" s="452" t="s">
        <v>888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889</v>
      </c>
      <c r="G22" s="452" t="s">
        <v>364</v>
      </c>
      <c r="H22" s="452" t="s">
        <v>437</v>
      </c>
      <c r="I22" s="452" t="s">
        <v>866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889</v>
      </c>
      <c r="G23" s="452" t="s">
        <v>364</v>
      </c>
      <c r="H23" s="452" t="s">
        <v>890</v>
      </c>
      <c r="I23" s="452" t="s">
        <v>866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889</v>
      </c>
      <c r="G24" s="452" t="s">
        <v>364</v>
      </c>
      <c r="H24" s="452" t="s">
        <v>890</v>
      </c>
      <c r="I24" s="452" t="s">
        <v>866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889</v>
      </c>
      <c r="G25" s="452" t="s">
        <v>364</v>
      </c>
      <c r="H25" s="452" t="s">
        <v>56</v>
      </c>
      <c r="I25" s="452" t="s">
        <v>866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892</v>
      </c>
      <c r="G26" s="452" t="s">
        <v>364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895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901</v>
      </c>
      <c r="G6" s="282" t="s">
        <v>902</v>
      </c>
      <c r="H6" s="282" t="s">
        <v>903</v>
      </c>
      <c r="I6" s="282" t="s">
        <v>904</v>
      </c>
      <c r="J6" s="456" t="s">
        <v>905</v>
      </c>
      <c r="K6" s="457"/>
      <c r="L6" s="61"/>
      <c r="M6" s="424" t="s">
        <v>780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901</v>
      </c>
      <c r="G7" s="306" t="s">
        <v>499</v>
      </c>
      <c r="H7" s="306" t="s">
        <v>906</v>
      </c>
      <c r="I7" s="306" t="s">
        <v>499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901</v>
      </c>
      <c r="G8" s="306" t="s">
        <v>499</v>
      </c>
      <c r="H8" s="306" t="s">
        <v>906</v>
      </c>
      <c r="I8" s="306" t="s">
        <v>499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901</v>
      </c>
      <c r="G9" s="306" t="s">
        <v>499</v>
      </c>
      <c r="H9" s="306" t="s">
        <v>906</v>
      </c>
      <c r="I9" s="306" t="s">
        <v>499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901</v>
      </c>
      <c r="G10" s="306" t="s">
        <v>499</v>
      </c>
      <c r="H10" s="306" t="s">
        <v>67</v>
      </c>
      <c r="I10" s="306" t="s">
        <v>499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907</v>
      </c>
      <c r="H11" s="452"/>
      <c r="I11" s="452" t="s">
        <v>908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907</v>
      </c>
      <c r="H12" s="452"/>
      <c r="I12" s="452" t="s">
        <v>908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907</v>
      </c>
      <c r="H13" s="452"/>
      <c r="I13" s="452" t="s">
        <v>908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907</v>
      </c>
      <c r="H14" s="452"/>
      <c r="I14" s="452" t="s">
        <v>909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907</v>
      </c>
      <c r="H15" s="452"/>
      <c r="I15" s="452" t="s">
        <v>909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908</v>
      </c>
      <c r="G16" s="452" t="s">
        <v>907</v>
      </c>
      <c r="H16" s="452" t="s">
        <v>910</v>
      </c>
      <c r="I16" s="452" t="s">
        <v>909</v>
      </c>
      <c r="J16" s="458"/>
      <c r="K16" s="460"/>
      <c r="L16" s="61"/>
      <c r="M16" s="414" t="s">
        <v>828</v>
      </c>
      <c r="N16" s="417">
        <f>COUNTIF(E7:I27, "*Casey*")/2</f>
        <v>1.5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911</v>
      </c>
      <c r="G17" s="452" t="s">
        <v>912</v>
      </c>
      <c r="H17" s="452" t="s">
        <v>910</v>
      </c>
      <c r="I17" s="452" t="s">
        <v>911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911</v>
      </c>
      <c r="G18" s="452" t="s">
        <v>912</v>
      </c>
      <c r="H18" s="452" t="s">
        <v>910</v>
      </c>
      <c r="I18" s="452" t="s">
        <v>911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914</v>
      </c>
      <c r="F19" s="452" t="s">
        <v>915</v>
      </c>
      <c r="G19" s="452" t="s">
        <v>912</v>
      </c>
      <c r="H19" s="452" t="s">
        <v>910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914</v>
      </c>
      <c r="F20" s="452" t="s">
        <v>352</v>
      </c>
      <c r="G20" s="452" t="s">
        <v>912</v>
      </c>
      <c r="H20" s="452" t="s">
        <v>910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914</v>
      </c>
      <c r="F21" s="452" t="s">
        <v>352</v>
      </c>
      <c r="G21" s="452" t="s">
        <v>912</v>
      </c>
      <c r="H21" s="452" t="s">
        <v>910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914</v>
      </c>
      <c r="F22" s="452" t="s">
        <v>915</v>
      </c>
      <c r="G22" s="452" t="s">
        <v>916</v>
      </c>
      <c r="H22" s="452" t="s">
        <v>910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914</v>
      </c>
      <c r="F23" s="452" t="s">
        <v>866</v>
      </c>
      <c r="G23" s="452" t="s">
        <v>916</v>
      </c>
      <c r="H23" s="452" t="s">
        <v>910</v>
      </c>
      <c r="I23" s="452" t="s">
        <v>911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914</v>
      </c>
      <c r="F24" s="452" t="s">
        <v>866</v>
      </c>
      <c r="G24" s="452" t="s">
        <v>916</v>
      </c>
      <c r="H24" s="452" t="s">
        <v>910</v>
      </c>
      <c r="I24" s="452" t="s">
        <v>911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352</v>
      </c>
      <c r="F25" s="452" t="s">
        <v>866</v>
      </c>
      <c r="G25" s="452" t="s">
        <v>907</v>
      </c>
      <c r="H25" s="452" t="s">
        <v>910</v>
      </c>
      <c r="I25" s="452" t="s">
        <v>911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352</v>
      </c>
      <c r="F26" s="452" t="s">
        <v>911</v>
      </c>
      <c r="G26" s="452" t="s">
        <v>916</v>
      </c>
      <c r="H26" s="452" t="s">
        <v>910</v>
      </c>
      <c r="I26" s="452" t="s">
        <v>911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919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927</v>
      </c>
      <c r="F6" s="282" t="s">
        <v>927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780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928</v>
      </c>
      <c r="F7" s="452" t="s">
        <v>929</v>
      </c>
      <c r="G7" s="306" t="s">
        <v>315</v>
      </c>
      <c r="H7" s="306" t="s">
        <v>67</v>
      </c>
      <c r="I7" s="372" t="s">
        <v>930</v>
      </c>
      <c r="J7" s="393" t="s">
        <v>931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929</v>
      </c>
      <c r="F8" s="452" t="s">
        <v>932</v>
      </c>
      <c r="G8" s="306" t="s">
        <v>315</v>
      </c>
      <c r="H8" s="306" t="s">
        <v>67</v>
      </c>
      <c r="I8" s="372" t="s">
        <v>930</v>
      </c>
      <c r="J8" s="393" t="s">
        <v>931</v>
      </c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929</v>
      </c>
      <c r="F9" s="452" t="s">
        <v>932</v>
      </c>
      <c r="G9" s="306" t="s">
        <v>315</v>
      </c>
      <c r="H9" s="306" t="s">
        <v>67</v>
      </c>
      <c r="I9" s="372" t="s">
        <v>930</v>
      </c>
      <c r="J9" s="393" t="s">
        <v>931</v>
      </c>
      <c r="K9" s="300" t="s">
        <v>283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932</v>
      </c>
      <c r="F10" s="452" t="s">
        <v>932</v>
      </c>
      <c r="G10" s="306" t="s">
        <v>315</v>
      </c>
      <c r="H10" s="306" t="s">
        <v>67</v>
      </c>
      <c r="I10" s="372" t="s">
        <v>930</v>
      </c>
      <c r="J10" s="393" t="s">
        <v>931</v>
      </c>
      <c r="K10" s="300" t="s">
        <v>933</v>
      </c>
      <c r="L10" s="61"/>
      <c r="M10" s="414" t="s">
        <v>56</v>
      </c>
      <c r="N10" s="417">
        <f>COUNTIF(E7:I27, "*Alex*")/2</f>
        <v>0</v>
      </c>
      <c r="O10" s="419" t="s">
        <v>934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932</v>
      </c>
      <c r="F11" s="452" t="s">
        <v>932</v>
      </c>
      <c r="G11" s="306" t="s">
        <v>392</v>
      </c>
      <c r="H11" s="372" t="s">
        <v>68</v>
      </c>
      <c r="I11" s="306" t="s">
        <v>68</v>
      </c>
      <c r="J11" s="393" t="s">
        <v>931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870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932</v>
      </c>
      <c r="F12" s="452" t="s">
        <v>932</v>
      </c>
      <c r="G12" s="306" t="s">
        <v>392</v>
      </c>
      <c r="H12" s="372" t="s">
        <v>68</v>
      </c>
      <c r="I12" s="306" t="s">
        <v>68</v>
      </c>
      <c r="J12" s="393" t="s">
        <v>931</v>
      </c>
      <c r="K12" s="300" t="s">
        <v>933</v>
      </c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932</v>
      </c>
      <c r="F13" s="452" t="s">
        <v>932</v>
      </c>
      <c r="G13" s="306" t="s">
        <v>392</v>
      </c>
      <c r="H13" s="372" t="s">
        <v>68</v>
      </c>
      <c r="I13" s="306" t="s">
        <v>68</v>
      </c>
      <c r="J13" s="393" t="s">
        <v>931</v>
      </c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932</v>
      </c>
      <c r="F14" s="452" t="s">
        <v>935</v>
      </c>
      <c r="G14" s="306" t="s">
        <v>392</v>
      </c>
      <c r="H14" s="372" t="s">
        <v>68</v>
      </c>
      <c r="I14" s="306" t="s">
        <v>68</v>
      </c>
      <c r="J14" s="393" t="s">
        <v>931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932</v>
      </c>
      <c r="F15" s="452" t="s">
        <v>937</v>
      </c>
      <c r="G15" s="306" t="s">
        <v>392</v>
      </c>
      <c r="H15" s="372" t="s">
        <v>68</v>
      </c>
      <c r="I15" s="306" t="s">
        <v>68</v>
      </c>
      <c r="J15" s="393" t="s">
        <v>931</v>
      </c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932</v>
      </c>
      <c r="F16" s="452" t="s">
        <v>938</v>
      </c>
      <c r="G16" s="306" t="s">
        <v>67</v>
      </c>
      <c r="H16" s="336" t="s">
        <v>392</v>
      </c>
      <c r="I16" s="306" t="s">
        <v>479</v>
      </c>
      <c r="J16" s="393" t="s">
        <v>931</v>
      </c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932</v>
      </c>
      <c r="F17" s="466" t="s">
        <v>939</v>
      </c>
      <c r="G17" s="306" t="s">
        <v>315</v>
      </c>
      <c r="H17" s="336" t="s">
        <v>392</v>
      </c>
      <c r="I17" s="306" t="s">
        <v>479</v>
      </c>
      <c r="J17" s="393" t="s">
        <v>931</v>
      </c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932</v>
      </c>
      <c r="F18" s="466" t="s">
        <v>939</v>
      </c>
      <c r="G18" s="306" t="s">
        <v>315</v>
      </c>
      <c r="H18" s="372" t="s">
        <v>940</v>
      </c>
      <c r="I18" s="306" t="s">
        <v>479</v>
      </c>
      <c r="J18" s="393" t="s">
        <v>931</v>
      </c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932</v>
      </c>
      <c r="F19" s="466" t="s">
        <v>939</v>
      </c>
      <c r="G19" s="306" t="s">
        <v>67</v>
      </c>
      <c r="H19" s="372" t="s">
        <v>940</v>
      </c>
      <c r="I19" s="372" t="s">
        <v>930</v>
      </c>
      <c r="J19" s="393" t="s">
        <v>931</v>
      </c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932</v>
      </c>
      <c r="F20" s="452" t="s">
        <v>66</v>
      </c>
      <c r="G20" s="306" t="s">
        <v>67</v>
      </c>
      <c r="H20" s="372" t="s">
        <v>940</v>
      </c>
      <c r="I20" s="372" t="s">
        <v>930</v>
      </c>
      <c r="J20" s="393" t="s">
        <v>931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932</v>
      </c>
      <c r="F21" s="452" t="s">
        <v>65</v>
      </c>
      <c r="G21" s="306" t="s">
        <v>67</v>
      </c>
      <c r="H21" s="372" t="s">
        <v>940</v>
      </c>
      <c r="I21" s="306" t="s">
        <v>932</v>
      </c>
      <c r="J21" s="393" t="s">
        <v>931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941</v>
      </c>
      <c r="H22" s="372" t="s">
        <v>940</v>
      </c>
      <c r="I22" s="306" t="s">
        <v>932</v>
      </c>
      <c r="J22" s="393" t="s">
        <v>931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531</v>
      </c>
      <c r="G23" s="306" t="s">
        <v>941</v>
      </c>
      <c r="H23" s="372" t="s">
        <v>940</v>
      </c>
      <c r="I23" s="306" t="s">
        <v>942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531</v>
      </c>
      <c r="G24" s="306" t="s">
        <v>941</v>
      </c>
      <c r="H24" s="372" t="s">
        <v>930</v>
      </c>
      <c r="I24" s="306" t="s">
        <v>942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932</v>
      </c>
      <c r="F25" s="452" t="s">
        <v>531</v>
      </c>
      <c r="G25" s="306" t="s">
        <v>941</v>
      </c>
      <c r="H25" s="372" t="s">
        <v>930</v>
      </c>
      <c r="I25" s="306" t="s">
        <v>942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932</v>
      </c>
      <c r="F26" s="452" t="s">
        <v>531</v>
      </c>
      <c r="G26" s="306" t="s">
        <v>941</v>
      </c>
      <c r="H26" s="372" t="s">
        <v>930</v>
      </c>
      <c r="I26" s="372" t="s">
        <v>942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943</v>
      </c>
    </row>
    <row r="49" spans="2:15" x14ac:dyDescent="0.2">
      <c r="B49" s="387" t="s">
        <v>136</v>
      </c>
      <c r="D49" t="s">
        <v>944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945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946</v>
      </c>
      <c r="F5" s="223" t="s">
        <v>947</v>
      </c>
      <c r="G5" s="223" t="s">
        <v>948</v>
      </c>
      <c r="H5" s="223" t="s">
        <v>949</v>
      </c>
      <c r="I5" s="223" t="s">
        <v>950</v>
      </c>
      <c r="J5" s="223" t="s">
        <v>951</v>
      </c>
      <c r="K5" s="223" t="s">
        <v>952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953</v>
      </c>
      <c r="H6" s="282" t="s">
        <v>953</v>
      </c>
      <c r="I6" s="282" t="s">
        <v>953</v>
      </c>
      <c r="J6" s="392"/>
      <c r="K6" s="276"/>
      <c r="L6" s="61"/>
      <c r="M6" s="424" t="s">
        <v>780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338</v>
      </c>
      <c r="H7" s="306" t="s">
        <v>954</v>
      </c>
      <c r="I7" s="306" t="s">
        <v>338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499</v>
      </c>
      <c r="H8" s="336" t="s">
        <v>499</v>
      </c>
      <c r="I8" s="306" t="s">
        <v>283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499</v>
      </c>
      <c r="H9" s="336" t="s">
        <v>283</v>
      </c>
      <c r="I9" s="306" t="s">
        <v>283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338</v>
      </c>
      <c r="H10" s="336" t="s">
        <v>499</v>
      </c>
      <c r="I10" s="306" t="s">
        <v>283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338</v>
      </c>
      <c r="H11" s="336" t="s">
        <v>955</v>
      </c>
      <c r="I11" s="306" t="s">
        <v>283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338</v>
      </c>
      <c r="H12" s="336" t="s">
        <v>956</v>
      </c>
      <c r="I12" s="306" t="s">
        <v>283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338</v>
      </c>
      <c r="H13" s="336" t="s">
        <v>956</v>
      </c>
      <c r="I13" s="306" t="s">
        <v>283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957</v>
      </c>
      <c r="F14" s="308"/>
      <c r="G14" s="306" t="s">
        <v>338</v>
      </c>
      <c r="H14" s="336" t="s">
        <v>956</v>
      </c>
      <c r="I14" s="306" t="s">
        <v>283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338</v>
      </c>
      <c r="H15" s="336" t="s">
        <v>956</v>
      </c>
      <c r="I15" s="306" t="s">
        <v>283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958</v>
      </c>
      <c r="H16" s="336" t="s">
        <v>956</v>
      </c>
      <c r="I16" s="306" t="s">
        <v>283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959</v>
      </c>
      <c r="H17" s="372" t="s">
        <v>960</v>
      </c>
      <c r="I17" s="306" t="s">
        <v>283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959</v>
      </c>
      <c r="H18" s="372" t="s">
        <v>960</v>
      </c>
      <c r="I18" s="306" t="s">
        <v>283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283</v>
      </c>
      <c r="H19" s="372" t="s">
        <v>961</v>
      </c>
      <c r="I19" s="306" t="s">
        <v>283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283</v>
      </c>
      <c r="H20" s="372" t="s">
        <v>961</v>
      </c>
      <c r="I20" s="306" t="s">
        <v>283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959</v>
      </c>
      <c r="H21" s="372" t="s">
        <v>961</v>
      </c>
      <c r="I21" s="306" t="s">
        <v>283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959</v>
      </c>
      <c r="H22" s="372" t="s">
        <v>961</v>
      </c>
      <c r="I22" s="306" t="s">
        <v>283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959</v>
      </c>
      <c r="H23" s="372" t="s">
        <v>961</v>
      </c>
      <c r="I23" s="306" t="s">
        <v>283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959</v>
      </c>
      <c r="H24" s="372" t="s">
        <v>961</v>
      </c>
      <c r="I24" s="306" t="s">
        <v>283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958</v>
      </c>
      <c r="H25" s="372" t="s">
        <v>961</v>
      </c>
      <c r="I25" s="306" t="s">
        <v>283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958</v>
      </c>
      <c r="H26" s="372" t="s">
        <v>960</v>
      </c>
      <c r="I26" s="306" t="s">
        <v>283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963</v>
      </c>
      <c r="I27" s="439" t="s">
        <v>964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963</v>
      </c>
      <c r="I28" s="439" t="s">
        <v>964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963</v>
      </c>
      <c r="I29" s="439" t="s">
        <v>964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963</v>
      </c>
      <c r="I30" s="439" t="s">
        <v>964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963</v>
      </c>
      <c r="I31" s="439" t="s">
        <v>964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963</v>
      </c>
      <c r="I32" s="439" t="s">
        <v>964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963</v>
      </c>
      <c r="I33" s="439" t="s">
        <v>964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963</v>
      </c>
      <c r="I34" s="439" t="s">
        <v>964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963</v>
      </c>
      <c r="I35" s="439" t="s">
        <v>964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963</v>
      </c>
      <c r="I36" s="439" t="s">
        <v>964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963</v>
      </c>
      <c r="I37" s="439" t="s">
        <v>964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967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968</v>
      </c>
      <c r="F6" s="282" t="s">
        <v>968</v>
      </c>
      <c r="G6" s="282" t="s">
        <v>968</v>
      </c>
      <c r="H6" s="282" t="s">
        <v>968</v>
      </c>
      <c r="I6" s="282" t="s">
        <v>968</v>
      </c>
      <c r="J6" s="392"/>
      <c r="K6" s="276"/>
      <c r="L6" s="61"/>
      <c r="M6" s="424" t="s">
        <v>780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499</v>
      </c>
      <c r="F7" s="306" t="s">
        <v>499</v>
      </c>
      <c r="G7" s="306" t="s">
        <v>283</v>
      </c>
      <c r="H7" s="336" t="s">
        <v>499</v>
      </c>
      <c r="I7" s="306" t="s">
        <v>499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499</v>
      </c>
      <c r="F8" s="306" t="s">
        <v>499</v>
      </c>
      <c r="G8" s="306" t="s">
        <v>499</v>
      </c>
      <c r="H8" s="336" t="s">
        <v>499</v>
      </c>
      <c r="I8" s="306" t="s">
        <v>499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969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499</v>
      </c>
      <c r="F9" s="306" t="s">
        <v>499</v>
      </c>
      <c r="G9" s="306" t="s">
        <v>499</v>
      </c>
      <c r="H9" s="336" t="s">
        <v>970</v>
      </c>
      <c r="I9" s="306" t="s">
        <v>499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 t="s">
        <v>499</v>
      </c>
      <c r="G10" s="306" t="s">
        <v>499</v>
      </c>
      <c r="H10" s="336" t="s">
        <v>970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499</v>
      </c>
      <c r="G11" s="306" t="s">
        <v>283</v>
      </c>
      <c r="H11" s="336" t="s">
        <v>971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972</v>
      </c>
      <c r="F12" s="306" t="s">
        <v>499</v>
      </c>
      <c r="G12" s="306" t="s">
        <v>283</v>
      </c>
      <c r="H12" s="336" t="s">
        <v>971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972</v>
      </c>
      <c r="F13" s="306" t="s">
        <v>499</v>
      </c>
      <c r="G13" s="306" t="s">
        <v>283</v>
      </c>
      <c r="H13" s="336" t="s">
        <v>971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972</v>
      </c>
      <c r="F14" s="306" t="s">
        <v>499</v>
      </c>
      <c r="G14" s="306" t="s">
        <v>499</v>
      </c>
      <c r="H14" s="336" t="s">
        <v>974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972</v>
      </c>
      <c r="F15" s="306" t="s">
        <v>499</v>
      </c>
      <c r="G15" s="306" t="s">
        <v>66</v>
      </c>
      <c r="H15" s="336" t="s">
        <v>975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972</v>
      </c>
      <c r="F16" s="306" t="s">
        <v>499</v>
      </c>
      <c r="G16" s="306" t="s">
        <v>66</v>
      </c>
      <c r="H16" s="336" t="s">
        <v>975</v>
      </c>
      <c r="I16" s="306" t="s">
        <v>310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972</v>
      </c>
      <c r="F17" s="306" t="s">
        <v>976</v>
      </c>
      <c r="G17" s="306" t="s">
        <v>977</v>
      </c>
      <c r="H17" s="336" t="s">
        <v>975</v>
      </c>
      <c r="I17" s="306" t="s">
        <v>978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972</v>
      </c>
      <c r="F18" s="306" t="s">
        <v>979</v>
      </c>
      <c r="G18" s="306" t="s">
        <v>977</v>
      </c>
      <c r="H18" s="336" t="s">
        <v>975</v>
      </c>
      <c r="I18" s="306" t="s">
        <v>978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972</v>
      </c>
      <c r="F19" s="306" t="s">
        <v>979</v>
      </c>
      <c r="G19" s="306" t="s">
        <v>977</v>
      </c>
      <c r="H19" s="336" t="s">
        <v>975</v>
      </c>
      <c r="I19" s="306" t="s">
        <v>980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979</v>
      </c>
      <c r="G20" s="306" t="s">
        <v>977</v>
      </c>
      <c r="H20" s="372" t="s">
        <v>981</v>
      </c>
      <c r="I20" s="306" t="s">
        <v>980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976</v>
      </c>
      <c r="G21" s="306" t="s">
        <v>977</v>
      </c>
      <c r="H21" s="372" t="s">
        <v>981</v>
      </c>
      <c r="I21" s="306" t="s">
        <v>980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976</v>
      </c>
      <c r="G22" s="306" t="s">
        <v>977</v>
      </c>
      <c r="H22" s="372" t="s">
        <v>981</v>
      </c>
      <c r="I22" s="306" t="s">
        <v>980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976</v>
      </c>
      <c r="G23" s="306" t="s">
        <v>977</v>
      </c>
      <c r="H23" s="372" t="s">
        <v>981</v>
      </c>
      <c r="I23" s="306" t="s">
        <v>982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976</v>
      </c>
      <c r="G24" s="306" t="s">
        <v>977</v>
      </c>
      <c r="H24" s="372" t="s">
        <v>981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983</v>
      </c>
      <c r="G25" s="306" t="s">
        <v>977</v>
      </c>
      <c r="H25" s="372" t="s">
        <v>981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983</v>
      </c>
      <c r="G26" s="306" t="s">
        <v>977</v>
      </c>
      <c r="H26" s="372" t="s">
        <v>283</v>
      </c>
      <c r="I26" s="306" t="s">
        <v>964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984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985</v>
      </c>
      <c r="F5" s="223" t="s">
        <v>986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43" t="s">
        <v>780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988</v>
      </c>
      <c r="F7" s="306" t="s">
        <v>988</v>
      </c>
      <c r="G7" s="306" t="s">
        <v>988</v>
      </c>
      <c r="H7" s="306" t="s">
        <v>988</v>
      </c>
      <c r="I7" s="306" t="s">
        <v>988</v>
      </c>
      <c r="J7" s="393"/>
      <c r="K7" s="301" t="s">
        <v>283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988</v>
      </c>
      <c r="F8" s="306" t="s">
        <v>308</v>
      </c>
      <c r="G8" s="306" t="s">
        <v>66</v>
      </c>
      <c r="H8" s="306" t="s">
        <v>989</v>
      </c>
      <c r="I8" s="306" t="s">
        <v>499</v>
      </c>
      <c r="J8" s="393"/>
      <c r="K8" s="300" t="s">
        <v>283</v>
      </c>
      <c r="L8" s="61"/>
      <c r="M8" s="446" t="s">
        <v>54</v>
      </c>
      <c r="N8" s="440">
        <f>COUNTIF(E7:I27, "*YZ*")/2</f>
        <v>2</v>
      </c>
      <c r="O8" s="447" t="s">
        <v>396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989</v>
      </c>
      <c r="I9" s="306" t="s">
        <v>499</v>
      </c>
      <c r="J9" s="393"/>
      <c r="K9" s="300" t="s">
        <v>283</v>
      </c>
      <c r="L9" s="61"/>
      <c r="M9" s="446" t="s">
        <v>55</v>
      </c>
      <c r="N9" s="440">
        <f>COUNTIF(E7:I27, "*James*")/2</f>
        <v>0</v>
      </c>
      <c r="O9" s="447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526</v>
      </c>
      <c r="G10" s="306" t="s">
        <v>66</v>
      </c>
      <c r="H10" s="306" t="s">
        <v>989</v>
      </c>
      <c r="I10" s="306" t="s">
        <v>990</v>
      </c>
      <c r="J10" s="393"/>
      <c r="K10" s="300" t="s">
        <v>283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308</v>
      </c>
      <c r="F11" s="306" t="s">
        <v>526</v>
      </c>
      <c r="G11" s="306" t="s">
        <v>53</v>
      </c>
      <c r="H11" s="372" t="s">
        <v>58</v>
      </c>
      <c r="I11" s="306" t="s">
        <v>413</v>
      </c>
      <c r="J11" s="393"/>
      <c r="K11" s="300" t="s">
        <v>283</v>
      </c>
      <c r="L11" s="61"/>
      <c r="M11" s="446" t="s">
        <v>57</v>
      </c>
      <c r="N11" s="440">
        <f>COUNTIF(E7:I27, "*Rafi*")/2</f>
        <v>0</v>
      </c>
      <c r="O11" s="447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526</v>
      </c>
      <c r="G12" s="306" t="s">
        <v>53</v>
      </c>
      <c r="H12" s="372" t="s">
        <v>58</v>
      </c>
      <c r="I12" s="306" t="s">
        <v>413</v>
      </c>
      <c r="J12" s="393"/>
      <c r="K12" s="300" t="s">
        <v>283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526</v>
      </c>
      <c r="G13" s="306" t="s">
        <v>780</v>
      </c>
      <c r="H13" s="372" t="s">
        <v>58</v>
      </c>
      <c r="I13" s="306" t="s">
        <v>413</v>
      </c>
      <c r="J13" s="393"/>
      <c r="K13" s="300" t="s">
        <v>283</v>
      </c>
      <c r="L13" s="61"/>
      <c r="M13" s="446" t="s">
        <v>59</v>
      </c>
      <c r="N13" s="440">
        <f>COUNTIF(E7:I27, "*Nicholas*")/2</f>
        <v>0</v>
      </c>
      <c r="O13" s="447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283</v>
      </c>
      <c r="F14" s="306" t="s">
        <v>856</v>
      </c>
      <c r="G14" s="306" t="s">
        <v>780</v>
      </c>
      <c r="H14" s="372" t="s">
        <v>58</v>
      </c>
      <c r="I14" s="306" t="s">
        <v>413</v>
      </c>
      <c r="J14" s="393" t="s">
        <v>991</v>
      </c>
      <c r="K14" s="300" t="s">
        <v>283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283</v>
      </c>
      <c r="F15" s="306" t="s">
        <v>780</v>
      </c>
      <c r="G15" s="306" t="s">
        <v>780</v>
      </c>
      <c r="H15" s="372" t="s">
        <v>58</v>
      </c>
      <c r="I15" s="306" t="s">
        <v>413</v>
      </c>
      <c r="J15" s="393" t="s">
        <v>991</v>
      </c>
      <c r="K15" s="300" t="s">
        <v>283</v>
      </c>
      <c r="L15" s="61"/>
      <c r="M15" s="446" t="s">
        <v>61</v>
      </c>
      <c r="N15" s="440">
        <f>COUNTIF(E7:I27, "*Tai Wei*")/2</f>
        <v>0</v>
      </c>
      <c r="O15" s="447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283</v>
      </c>
      <c r="F16" s="306" t="s">
        <v>797</v>
      </c>
      <c r="G16" s="306" t="s">
        <v>992</v>
      </c>
      <c r="H16" s="336" t="s">
        <v>993</v>
      </c>
      <c r="I16" s="306" t="s">
        <v>994</v>
      </c>
      <c r="J16" s="393" t="s">
        <v>991</v>
      </c>
      <c r="K16" s="300"/>
      <c r="L16" s="61"/>
      <c r="M16" s="446" t="s">
        <v>828</v>
      </c>
      <c r="N16" s="440">
        <f>COUNTIF(E7:I27, "*Casey*")/2</f>
        <v>0</v>
      </c>
      <c r="O16" s="447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283</v>
      </c>
      <c r="F17" s="306" t="s">
        <v>797</v>
      </c>
      <c r="G17" s="306" t="s">
        <v>992</v>
      </c>
      <c r="H17" s="336" t="s">
        <v>993</v>
      </c>
      <c r="I17" s="306" t="s">
        <v>995</v>
      </c>
      <c r="J17" s="393" t="s">
        <v>991</v>
      </c>
      <c r="K17" s="300"/>
      <c r="L17" s="61"/>
      <c r="M17" s="446" t="s">
        <v>62</v>
      </c>
      <c r="N17" s="440">
        <f>COUNTIF(E7:I27, "*Vijay*")/2</f>
        <v>0</v>
      </c>
      <c r="O17" s="447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283</v>
      </c>
      <c r="F18" s="306" t="s">
        <v>797</v>
      </c>
      <c r="G18" s="306" t="s">
        <v>992</v>
      </c>
      <c r="H18" s="336" t="s">
        <v>993</v>
      </c>
      <c r="I18" s="306" t="s">
        <v>995</v>
      </c>
      <c r="J18" s="393" t="s">
        <v>991</v>
      </c>
      <c r="K18" s="300"/>
      <c r="L18" s="61"/>
      <c r="M18" s="446" t="s">
        <v>63</v>
      </c>
      <c r="N18" s="440">
        <f>COUNTIF(E7:I27, "*Griselda*")/2</f>
        <v>0</v>
      </c>
      <c r="O18" s="447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499</v>
      </c>
      <c r="F19" s="306" t="s">
        <v>797</v>
      </c>
      <c r="G19" s="306" t="s">
        <v>992</v>
      </c>
      <c r="H19" s="336" t="s">
        <v>993</v>
      </c>
      <c r="I19" s="306" t="s">
        <v>499</v>
      </c>
      <c r="J19" s="393" t="s">
        <v>991</v>
      </c>
      <c r="K19" s="300"/>
      <c r="L19" s="61"/>
      <c r="M19" s="446" t="s">
        <v>64</v>
      </c>
      <c r="N19" s="440">
        <f>COUNTIF(E7:I27, "*Haikal*")/2</f>
        <v>0</v>
      </c>
      <c r="O19" s="447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996</v>
      </c>
      <c r="F20" s="306" t="s">
        <v>797</v>
      </c>
      <c r="G20" s="306" t="s">
        <v>992</v>
      </c>
      <c r="H20" s="336" t="s">
        <v>993</v>
      </c>
      <c r="I20" s="306" t="s">
        <v>499</v>
      </c>
      <c r="J20" s="393" t="s">
        <v>991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558</v>
      </c>
      <c r="G21" s="306" t="s">
        <v>997</v>
      </c>
      <c r="H21" s="336" t="s">
        <v>993</v>
      </c>
      <c r="I21" s="306" t="s">
        <v>499</v>
      </c>
      <c r="J21" s="393" t="s">
        <v>991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998</v>
      </c>
      <c r="F22" s="306" t="s">
        <v>999</v>
      </c>
      <c r="G22" s="306" t="s">
        <v>66</v>
      </c>
      <c r="H22" s="336" t="s">
        <v>993</v>
      </c>
      <c r="I22" s="306" t="s">
        <v>67</v>
      </c>
      <c r="J22" s="393" t="s">
        <v>991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998</v>
      </c>
      <c r="F23" s="306" t="s">
        <v>999</v>
      </c>
      <c r="G23" s="306" t="s">
        <v>66</v>
      </c>
      <c r="H23" s="336" t="s">
        <v>993</v>
      </c>
      <c r="I23" s="306" t="s">
        <v>67</v>
      </c>
      <c r="J23" s="393" t="s">
        <v>991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996</v>
      </c>
      <c r="F24" s="306" t="s">
        <v>999</v>
      </c>
      <c r="G24" s="306" t="s">
        <v>997</v>
      </c>
      <c r="H24" s="336" t="s">
        <v>67</v>
      </c>
      <c r="I24" s="306" t="s">
        <v>67</v>
      </c>
      <c r="J24" s="393" t="s">
        <v>991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996</v>
      </c>
      <c r="F25" s="306" t="s">
        <v>1000</v>
      </c>
      <c r="G25" s="306" t="s">
        <v>997</v>
      </c>
      <c r="H25" s="336" t="s">
        <v>67</v>
      </c>
      <c r="I25" s="306" t="s">
        <v>67</v>
      </c>
      <c r="J25" s="393" t="s">
        <v>991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996</v>
      </c>
      <c r="F26" s="306" t="s">
        <v>1000</v>
      </c>
      <c r="G26" s="306" t="s">
        <v>997</v>
      </c>
      <c r="H26" s="372"/>
      <c r="I26" s="372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1001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1002</v>
      </c>
      <c r="F5" s="223" t="s">
        <v>1003</v>
      </c>
      <c r="G5" s="223" t="s">
        <v>1004</v>
      </c>
      <c r="H5" s="223" t="s">
        <v>1005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780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1010</v>
      </c>
      <c r="G7" s="306" t="s">
        <v>780</v>
      </c>
      <c r="H7" s="336"/>
      <c r="I7" s="306"/>
      <c r="J7" s="393" t="s">
        <v>990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1010</v>
      </c>
      <c r="G8" s="306" t="s">
        <v>780</v>
      </c>
      <c r="H8" s="336" t="s">
        <v>58</v>
      </c>
      <c r="I8" s="306"/>
      <c r="J8" s="393" t="s">
        <v>990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1010</v>
      </c>
      <c r="G9" s="306" t="s">
        <v>1011</v>
      </c>
      <c r="H9" s="336" t="s">
        <v>58</v>
      </c>
      <c r="I9" s="306" t="s">
        <v>283</v>
      </c>
      <c r="J9" s="393" t="s">
        <v>1012</v>
      </c>
      <c r="K9" s="300" t="s">
        <v>1013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1014</v>
      </c>
      <c r="F10" s="306" t="s">
        <v>1010</v>
      </c>
      <c r="G10" s="306" t="s">
        <v>1015</v>
      </c>
      <c r="H10" s="336" t="s">
        <v>58</v>
      </c>
      <c r="I10" s="306" t="s">
        <v>283</v>
      </c>
      <c r="J10" s="393" t="s">
        <v>1012</v>
      </c>
      <c r="K10" s="300" t="s">
        <v>1016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1014</v>
      </c>
      <c r="F11" s="306" t="s">
        <v>1017</v>
      </c>
      <c r="G11" s="306" t="s">
        <v>283</v>
      </c>
      <c r="H11" s="372" t="s">
        <v>58</v>
      </c>
      <c r="I11" s="306" t="s">
        <v>283</v>
      </c>
      <c r="J11" s="393" t="s">
        <v>1012</v>
      </c>
      <c r="K11" s="300" t="s">
        <v>1016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1014</v>
      </c>
      <c r="F12" s="306" t="s">
        <v>1017</v>
      </c>
      <c r="G12" s="306" t="s">
        <v>283</v>
      </c>
      <c r="H12" s="372" t="s">
        <v>58</v>
      </c>
      <c r="I12" s="306" t="s">
        <v>283</v>
      </c>
      <c r="J12" s="393" t="s">
        <v>1012</v>
      </c>
      <c r="K12" s="300" t="s">
        <v>1016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1014</v>
      </c>
      <c r="F13" s="306" t="s">
        <v>1017</v>
      </c>
      <c r="G13" s="306" t="s">
        <v>283</v>
      </c>
      <c r="H13" s="372" t="s">
        <v>58</v>
      </c>
      <c r="I13" s="306" t="s">
        <v>283</v>
      </c>
      <c r="J13" s="393" t="s">
        <v>1012</v>
      </c>
      <c r="K13" s="300" t="s">
        <v>1016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1017</v>
      </c>
      <c r="G14" s="306" t="s">
        <v>283</v>
      </c>
      <c r="H14" s="372" t="s">
        <v>58</v>
      </c>
      <c r="I14" s="306" t="s">
        <v>283</v>
      </c>
      <c r="J14" s="393" t="s">
        <v>1012</v>
      </c>
      <c r="K14" s="300" t="s">
        <v>1016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1018</v>
      </c>
      <c r="F15" s="306" t="s">
        <v>1017</v>
      </c>
      <c r="G15" s="306" t="s">
        <v>499</v>
      </c>
      <c r="H15" s="372" t="s">
        <v>58</v>
      </c>
      <c r="I15" s="306" t="s">
        <v>283</v>
      </c>
      <c r="J15" s="393" t="s">
        <v>1012</v>
      </c>
      <c r="K15" s="300" t="s">
        <v>1016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1019</v>
      </c>
      <c r="F16" s="306" t="s">
        <v>1017</v>
      </c>
      <c r="G16" s="306" t="s">
        <v>65</v>
      </c>
      <c r="H16" s="336" t="s">
        <v>1020</v>
      </c>
      <c r="I16" s="306" t="s">
        <v>990</v>
      </c>
      <c r="J16" s="393" t="s">
        <v>1012</v>
      </c>
      <c r="K16" s="300" t="s">
        <v>1016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1022</v>
      </c>
      <c r="G17" s="306" t="s">
        <v>1023</v>
      </c>
      <c r="H17" s="336" t="s">
        <v>1020</v>
      </c>
      <c r="I17" s="306" t="s">
        <v>990</v>
      </c>
      <c r="J17" s="393" t="s">
        <v>1012</v>
      </c>
      <c r="K17" s="300" t="s">
        <v>1016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1024</v>
      </c>
      <c r="G18" s="306" t="s">
        <v>1023</v>
      </c>
      <c r="H18" s="336" t="s">
        <v>1020</v>
      </c>
      <c r="I18" s="306" t="s">
        <v>990</v>
      </c>
      <c r="J18" s="393" t="s">
        <v>1012</v>
      </c>
      <c r="K18" s="300" t="s">
        <v>1016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1024</v>
      </c>
      <c r="G19" s="306" t="s">
        <v>1023</v>
      </c>
      <c r="H19" s="336" t="s">
        <v>1025</v>
      </c>
      <c r="I19" s="306" t="s">
        <v>990</v>
      </c>
      <c r="J19" s="393" t="s">
        <v>1012</v>
      </c>
      <c r="K19" s="300" t="s">
        <v>1016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1024</v>
      </c>
      <c r="G20" s="306" t="s">
        <v>1023</v>
      </c>
      <c r="H20" s="336" t="s">
        <v>1025</v>
      </c>
      <c r="I20" s="306" t="s">
        <v>990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332</v>
      </c>
      <c r="G21" s="306" t="s">
        <v>1023</v>
      </c>
      <c r="H21" s="336" t="s">
        <v>1020</v>
      </c>
      <c r="I21" s="306" t="s">
        <v>990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1026</v>
      </c>
      <c r="G22" s="306" t="s">
        <v>65</v>
      </c>
      <c r="H22" s="336" t="s">
        <v>1020</v>
      </c>
      <c r="I22" s="306" t="s">
        <v>990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1026</v>
      </c>
      <c r="G23" s="306" t="s">
        <v>65</v>
      </c>
      <c r="H23" s="336" t="s">
        <v>1020</v>
      </c>
      <c r="I23" s="306" t="s">
        <v>990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1026</v>
      </c>
      <c r="G24" s="306" t="s">
        <v>65</v>
      </c>
      <c r="H24" s="336" t="s">
        <v>541</v>
      </c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1027</v>
      </c>
      <c r="G25" s="306" t="s">
        <v>65</v>
      </c>
      <c r="H25" s="336" t="s">
        <v>1028</v>
      </c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 t="s">
        <v>65</v>
      </c>
      <c r="H26" s="336" t="s">
        <v>1028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965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1030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1031</v>
      </c>
      <c r="F5" s="223" t="s">
        <v>1032</v>
      </c>
      <c r="G5" s="223" t="s">
        <v>1033</v>
      </c>
      <c r="H5" s="223" t="s">
        <v>1034</v>
      </c>
      <c r="I5" s="223" t="s">
        <v>1035</v>
      </c>
      <c r="J5" s="223" t="s">
        <v>1036</v>
      </c>
      <c r="K5" s="223" t="s">
        <v>1037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780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1038</v>
      </c>
      <c r="K7" s="393" t="s">
        <v>1039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1040</v>
      </c>
      <c r="K8" s="393" t="s">
        <v>1039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283</v>
      </c>
      <c r="F9" s="306"/>
      <c r="G9" s="306" t="s">
        <v>558</v>
      </c>
      <c r="H9" s="336"/>
      <c r="I9" s="306"/>
      <c r="J9" s="393" t="s">
        <v>1040</v>
      </c>
      <c r="K9" s="393" t="s">
        <v>1039</v>
      </c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499</v>
      </c>
      <c r="F10" s="306"/>
      <c r="G10" s="306" t="s">
        <v>283</v>
      </c>
      <c r="H10" s="336"/>
      <c r="I10" s="306"/>
      <c r="J10" s="393" t="s">
        <v>1040</v>
      </c>
      <c r="K10" s="393" t="s">
        <v>1039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499</v>
      </c>
      <c r="F11" s="306" t="s">
        <v>780</v>
      </c>
      <c r="G11" s="306" t="s">
        <v>283</v>
      </c>
      <c r="H11" s="372" t="s">
        <v>54</v>
      </c>
      <c r="I11" s="306"/>
      <c r="J11" s="393" t="s">
        <v>1040</v>
      </c>
      <c r="K11" s="393" t="s">
        <v>1039</v>
      </c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780</v>
      </c>
      <c r="G12" s="306" t="s">
        <v>283</v>
      </c>
      <c r="H12" s="372" t="s">
        <v>54</v>
      </c>
      <c r="I12" s="306"/>
      <c r="J12" s="393" t="s">
        <v>1040</v>
      </c>
      <c r="K12" s="393" t="s">
        <v>1039</v>
      </c>
      <c r="L12" s="61"/>
      <c r="M12" s="414" t="s">
        <v>58</v>
      </c>
      <c r="N12" s="417">
        <f>COUNTIF(E7:I27, "*Wei Yen*")/2</f>
        <v>0</v>
      </c>
      <c r="O12" s="419" t="s">
        <v>1041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499</v>
      </c>
      <c r="F13" s="306" t="s">
        <v>780</v>
      </c>
      <c r="G13" s="306" t="s">
        <v>499</v>
      </c>
      <c r="H13" s="372" t="s">
        <v>54</v>
      </c>
      <c r="I13" s="306"/>
      <c r="J13" s="393" t="s">
        <v>1040</v>
      </c>
      <c r="K13" s="393" t="s">
        <v>1039</v>
      </c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780</v>
      </c>
      <c r="F14" s="306" t="s">
        <v>780</v>
      </c>
      <c r="G14" s="306" t="s">
        <v>54</v>
      </c>
      <c r="H14" s="372" t="s">
        <v>54</v>
      </c>
      <c r="I14" s="306"/>
      <c r="J14" s="393" t="s">
        <v>1040</v>
      </c>
      <c r="K14" s="393" t="s">
        <v>1039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1021</v>
      </c>
      <c r="F15" s="306" t="s">
        <v>780</v>
      </c>
      <c r="G15" s="306" t="s">
        <v>54</v>
      </c>
      <c r="H15" s="372" t="s">
        <v>1042</v>
      </c>
      <c r="I15" s="306" t="s">
        <v>1043</v>
      </c>
      <c r="J15" s="393" t="s">
        <v>1040</v>
      </c>
      <c r="K15" s="393" t="s">
        <v>1039</v>
      </c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1021</v>
      </c>
      <c r="F16" s="306" t="s">
        <v>780</v>
      </c>
      <c r="G16" s="306" t="s">
        <v>54</v>
      </c>
      <c r="H16" s="336" t="s">
        <v>1044</v>
      </c>
      <c r="I16" s="306" t="s">
        <v>1045</v>
      </c>
      <c r="J16" s="393" t="s">
        <v>1040</v>
      </c>
      <c r="K16" s="393" t="s">
        <v>1039</v>
      </c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1021</v>
      </c>
      <c r="F17" s="306" t="s">
        <v>818</v>
      </c>
      <c r="G17" s="306" t="s">
        <v>65</v>
      </c>
      <c r="H17" s="336" t="s">
        <v>964</v>
      </c>
      <c r="I17" s="306" t="s">
        <v>1045</v>
      </c>
      <c r="J17" s="393" t="s">
        <v>1040</v>
      </c>
      <c r="K17" s="393" t="s">
        <v>1039</v>
      </c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1021</v>
      </c>
      <c r="F18" s="306" t="s">
        <v>782</v>
      </c>
      <c r="G18" s="306" t="s">
        <v>65</v>
      </c>
      <c r="H18" s="372" t="s">
        <v>981</v>
      </c>
      <c r="I18" s="306" t="s">
        <v>1045</v>
      </c>
      <c r="J18" s="393" t="s">
        <v>1040</v>
      </c>
      <c r="K18" s="393" t="s">
        <v>1039</v>
      </c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1021</v>
      </c>
      <c r="F19" s="306" t="s">
        <v>1046</v>
      </c>
      <c r="G19" s="306" t="s">
        <v>65</v>
      </c>
      <c r="H19" s="372" t="s">
        <v>981</v>
      </c>
      <c r="I19" s="306" t="s">
        <v>1042</v>
      </c>
      <c r="J19" s="393" t="s">
        <v>1040</v>
      </c>
      <c r="K19" s="393" t="s">
        <v>1039</v>
      </c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1048</v>
      </c>
      <c r="G20" s="306" t="s">
        <v>339</v>
      </c>
      <c r="H20" s="372" t="s">
        <v>1049</v>
      </c>
      <c r="I20" s="306" t="s">
        <v>981</v>
      </c>
      <c r="J20" s="393" t="s">
        <v>1040</v>
      </c>
      <c r="K20" s="393" t="s">
        <v>1039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1050</v>
      </c>
      <c r="F21" s="306" t="s">
        <v>1051</v>
      </c>
      <c r="G21" s="306" t="s">
        <v>339</v>
      </c>
      <c r="H21" s="372" t="s">
        <v>1049</v>
      </c>
      <c r="I21" s="306" t="s">
        <v>981</v>
      </c>
      <c r="J21" s="393" t="s">
        <v>1040</v>
      </c>
      <c r="K21" s="393" t="s">
        <v>1039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522</v>
      </c>
      <c r="F22" s="306" t="s">
        <v>1051</v>
      </c>
      <c r="G22" s="306" t="s">
        <v>339</v>
      </c>
      <c r="H22" s="372" t="s">
        <v>1049</v>
      </c>
      <c r="I22" s="306" t="s">
        <v>1052</v>
      </c>
      <c r="J22" s="393" t="s">
        <v>1040</v>
      </c>
      <c r="K22" s="393" t="s">
        <v>1039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522</v>
      </c>
      <c r="F23" s="306" t="s">
        <v>1051</v>
      </c>
      <c r="G23" s="306" t="s">
        <v>339</v>
      </c>
      <c r="H23" s="372" t="s">
        <v>1049</v>
      </c>
      <c r="I23" s="306" t="s">
        <v>1052</v>
      </c>
      <c r="J23" s="393" t="s">
        <v>1040</v>
      </c>
      <c r="K23" s="393" t="s">
        <v>1039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1051</v>
      </c>
      <c r="G24" s="306" t="s">
        <v>339</v>
      </c>
      <c r="H24" s="372" t="s">
        <v>981</v>
      </c>
      <c r="I24" s="306" t="s">
        <v>1052</v>
      </c>
      <c r="J24" s="393" t="s">
        <v>1040</v>
      </c>
      <c r="K24" s="393" t="s">
        <v>1039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1051</v>
      </c>
      <c r="G25" s="306" t="s">
        <v>339</v>
      </c>
      <c r="H25" s="372" t="s">
        <v>981</v>
      </c>
      <c r="I25" s="306" t="s">
        <v>1052</v>
      </c>
      <c r="J25" s="393" t="s">
        <v>1040</v>
      </c>
      <c r="K25" s="393" t="s">
        <v>1039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/>
      <c r="H26" s="372" t="s">
        <v>56</v>
      </c>
      <c r="I26" s="372" t="s">
        <v>1054</v>
      </c>
      <c r="J26" s="393" t="s">
        <v>1040</v>
      </c>
      <c r="K26" s="393" t="s">
        <v>1039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1055</v>
      </c>
      <c r="J27" s="393" t="s">
        <v>1040</v>
      </c>
      <c r="K27" s="393" t="s">
        <v>1039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1055</v>
      </c>
      <c r="J28" s="393" t="s">
        <v>1040</v>
      </c>
      <c r="K28" s="393" t="s">
        <v>1039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1055</v>
      </c>
      <c r="J29" s="393" t="s">
        <v>1040</v>
      </c>
      <c r="K29" s="393" t="s">
        <v>1039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1055</v>
      </c>
      <c r="J30" s="393" t="s">
        <v>1040</v>
      </c>
      <c r="K30" s="393" t="s">
        <v>1039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1055</v>
      </c>
      <c r="J31" s="393" t="s">
        <v>1040</v>
      </c>
      <c r="K31" s="393" t="s">
        <v>1039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1055</v>
      </c>
      <c r="J32" s="393" t="s">
        <v>1040</v>
      </c>
      <c r="K32" s="393" t="s">
        <v>1039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1055</v>
      </c>
      <c r="J33" s="393" t="s">
        <v>1040</v>
      </c>
      <c r="K33" s="393" t="s">
        <v>1039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1055</v>
      </c>
      <c r="J34" s="393" t="s">
        <v>1040</v>
      </c>
      <c r="K34" s="393" t="s">
        <v>1039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1055</v>
      </c>
      <c r="J35" s="393" t="s">
        <v>1040</v>
      </c>
      <c r="K35" s="393" t="s">
        <v>1039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1055</v>
      </c>
      <c r="J36" s="393" t="s">
        <v>1040</v>
      </c>
      <c r="K36" s="393" t="s">
        <v>1039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1056</v>
      </c>
    </row>
    <row r="49" spans="2:15" x14ac:dyDescent="0.2">
      <c r="B49" s="387" t="s">
        <v>136</v>
      </c>
      <c r="D49" t="s">
        <v>966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1057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1058</v>
      </c>
      <c r="J5" s="223" t="s">
        <v>1059</v>
      </c>
      <c r="K5" s="223" t="s">
        <v>1060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1061</v>
      </c>
      <c r="F6" s="282" t="s">
        <v>1061</v>
      </c>
      <c r="G6" s="282" t="s">
        <v>1061</v>
      </c>
      <c r="H6" s="282" t="s">
        <v>1061</v>
      </c>
      <c r="I6" s="282" t="s">
        <v>1061</v>
      </c>
      <c r="J6" s="392"/>
      <c r="K6" s="276"/>
      <c r="L6" s="61"/>
      <c r="M6" s="424" t="s">
        <v>780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1062</v>
      </c>
      <c r="F7" s="306" t="s">
        <v>283</v>
      </c>
      <c r="G7" s="306" t="s">
        <v>1063</v>
      </c>
      <c r="H7" s="336" t="s">
        <v>283</v>
      </c>
      <c r="I7" s="306" t="s">
        <v>1062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1064</v>
      </c>
      <c r="F8" s="306" t="s">
        <v>283</v>
      </c>
      <c r="G8" s="306" t="s">
        <v>1063</v>
      </c>
      <c r="H8" s="336" t="s">
        <v>283</v>
      </c>
      <c r="I8" s="306" t="s">
        <v>1062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1064</v>
      </c>
      <c r="F9" s="306" t="s">
        <v>283</v>
      </c>
      <c r="G9" s="306" t="s">
        <v>961</v>
      </c>
      <c r="H9" s="336" t="s">
        <v>283</v>
      </c>
      <c r="I9" s="306" t="s">
        <v>1065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519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1042</v>
      </c>
      <c r="F10" s="306" t="s">
        <v>283</v>
      </c>
      <c r="G10" s="306" t="s">
        <v>961</v>
      </c>
      <c r="H10" s="336" t="s">
        <v>56</v>
      </c>
      <c r="I10" s="306" t="s">
        <v>499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283</v>
      </c>
      <c r="F11" s="306" t="s">
        <v>283</v>
      </c>
      <c r="G11" s="306" t="s">
        <v>1066</v>
      </c>
      <c r="H11" s="372" t="s">
        <v>285</v>
      </c>
      <c r="I11" s="306" t="s">
        <v>499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283</v>
      </c>
      <c r="F12" s="306" t="s">
        <v>56</v>
      </c>
      <c r="G12" s="306" t="s">
        <v>1066</v>
      </c>
      <c r="H12" s="372" t="s">
        <v>285</v>
      </c>
      <c r="I12" s="306" t="s">
        <v>499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283</v>
      </c>
      <c r="F13" s="306" t="s">
        <v>56</v>
      </c>
      <c r="G13" s="306" t="s">
        <v>1066</v>
      </c>
      <c r="H13" s="372" t="s">
        <v>285</v>
      </c>
      <c r="I13" s="306" t="s">
        <v>499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1042</v>
      </c>
      <c r="F14" s="306" t="s">
        <v>56</v>
      </c>
      <c r="G14" s="306" t="s">
        <v>1066</v>
      </c>
      <c r="H14" s="372" t="s">
        <v>285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961</v>
      </c>
      <c r="H15" s="372" t="s">
        <v>285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1067</v>
      </c>
      <c r="G16" s="306" t="s">
        <v>53</v>
      </c>
      <c r="H16" s="372" t="s">
        <v>1068</v>
      </c>
      <c r="I16" s="306" t="s">
        <v>481</v>
      </c>
      <c r="J16" s="393"/>
      <c r="K16" s="300"/>
      <c r="L16" s="61"/>
      <c r="M16" s="414" t="s">
        <v>828</v>
      </c>
      <c r="N16" s="417">
        <f>COUNTIF(E7:I27, "*Casey*")/2</f>
        <v>0</v>
      </c>
      <c r="O16" s="419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1069</v>
      </c>
      <c r="G17" s="306" t="s">
        <v>742</v>
      </c>
      <c r="H17" s="61" t="s">
        <v>481</v>
      </c>
      <c r="I17" s="306" t="s">
        <v>481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1011</v>
      </c>
      <c r="F18" s="306" t="s">
        <v>1069</v>
      </c>
      <c r="G18" s="306" t="s">
        <v>742</v>
      </c>
      <c r="H18" s="336" t="s">
        <v>1070</v>
      </c>
      <c r="I18" s="306" t="s">
        <v>329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1011</v>
      </c>
      <c r="F19" s="306" t="s">
        <v>1069</v>
      </c>
      <c r="G19" s="306" t="s">
        <v>742</v>
      </c>
      <c r="H19" s="336" t="s">
        <v>283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1071</v>
      </c>
      <c r="F20" s="306" t="s">
        <v>1069</v>
      </c>
      <c r="G20" s="306" t="s">
        <v>742</v>
      </c>
      <c r="H20" s="372" t="s">
        <v>481</v>
      </c>
      <c r="I20" s="306" t="s">
        <v>499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1072</v>
      </c>
      <c r="F21" s="306" t="s">
        <v>1073</v>
      </c>
      <c r="G21" s="306" t="s">
        <v>742</v>
      </c>
      <c r="H21" s="372" t="s">
        <v>481</v>
      </c>
      <c r="I21" s="306" t="s">
        <v>499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780</v>
      </c>
      <c r="F22" s="306" t="s">
        <v>1074</v>
      </c>
      <c r="G22" s="306" t="s">
        <v>742</v>
      </c>
      <c r="H22" s="372" t="s">
        <v>283</v>
      </c>
      <c r="I22" s="306" t="s">
        <v>499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780</v>
      </c>
      <c r="F23" s="306" t="s">
        <v>1074</v>
      </c>
      <c r="G23" s="306" t="s">
        <v>742</v>
      </c>
      <c r="H23" s="372" t="s">
        <v>283</v>
      </c>
      <c r="I23" s="306" t="s">
        <v>499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780</v>
      </c>
      <c r="F24" s="306" t="s">
        <v>1075</v>
      </c>
      <c r="G24" s="306" t="s">
        <v>742</v>
      </c>
      <c r="H24" s="372" t="s">
        <v>283</v>
      </c>
      <c r="I24" s="306" t="s">
        <v>499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1076</v>
      </c>
      <c r="F25" s="306" t="s">
        <v>1077</v>
      </c>
      <c r="G25" s="306" t="s">
        <v>1078</v>
      </c>
      <c r="H25" s="372" t="s">
        <v>283</v>
      </c>
      <c r="I25" s="306" t="s">
        <v>499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1077</v>
      </c>
      <c r="G26" s="306" t="s">
        <v>1079</v>
      </c>
      <c r="H26" s="372" t="s">
        <v>283</v>
      </c>
      <c r="I26" s="306" t="s">
        <v>499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1080</v>
      </c>
      <c r="G27" s="306" t="s">
        <v>1079</v>
      </c>
      <c r="H27" s="372" t="s">
        <v>283</v>
      </c>
      <c r="I27" s="306" t="s">
        <v>499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8"/>
      <c r="D40" s="658"/>
      <c r="E40" s="658"/>
      <c r="F40" s="6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1081</v>
      </c>
    </row>
    <row r="49" spans="2:15" x14ac:dyDescent="0.2">
      <c r="B49" s="387" t="s">
        <v>136</v>
      </c>
      <c r="D49" t="s">
        <v>1082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1083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282" t="s">
        <v>1084</v>
      </c>
      <c r="G6" s="282" t="s">
        <v>1084</v>
      </c>
      <c r="H6" s="282" t="s">
        <v>1084</v>
      </c>
      <c r="I6" s="282" t="s">
        <v>1084</v>
      </c>
      <c r="J6" s="392"/>
      <c r="K6" s="276"/>
      <c r="L6" s="61"/>
      <c r="M6" s="424" t="s">
        <v>780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1085</v>
      </c>
      <c r="F7" s="306" t="s">
        <v>1085</v>
      </c>
      <c r="G7" s="306" t="s">
        <v>1085</v>
      </c>
      <c r="H7" s="306" t="s">
        <v>1085</v>
      </c>
      <c r="I7" s="306" t="s">
        <v>1085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780</v>
      </c>
      <c r="F9" s="306" t="s">
        <v>54</v>
      </c>
      <c r="G9" s="306" t="s">
        <v>1086</v>
      </c>
      <c r="H9" s="336" t="s">
        <v>58</v>
      </c>
      <c r="I9" s="306" t="s">
        <v>58</v>
      </c>
      <c r="J9" s="393"/>
      <c r="K9" s="300"/>
      <c r="L9" s="61"/>
      <c r="M9" s="415" t="s">
        <v>1076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780</v>
      </c>
      <c r="F10" s="306" t="s">
        <v>54</v>
      </c>
      <c r="G10" s="306" t="s">
        <v>1086</v>
      </c>
      <c r="H10" s="336" t="s">
        <v>1087</v>
      </c>
      <c r="I10" s="306" t="s">
        <v>1088</v>
      </c>
      <c r="J10" s="353" t="s">
        <v>1076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780</v>
      </c>
      <c r="F11" s="306" t="s">
        <v>54</v>
      </c>
      <c r="G11" s="306" t="s">
        <v>1086</v>
      </c>
      <c r="H11" s="336" t="s">
        <v>1087</v>
      </c>
      <c r="I11" s="306" t="s">
        <v>283</v>
      </c>
      <c r="J11" s="353" t="s">
        <v>1076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1089</v>
      </c>
      <c r="F12" s="306" t="s">
        <v>54</v>
      </c>
      <c r="G12" s="306" t="s">
        <v>1086</v>
      </c>
      <c r="H12" s="336" t="s">
        <v>1087</v>
      </c>
      <c r="I12" s="306" t="s">
        <v>283</v>
      </c>
      <c r="J12" s="353" t="s">
        <v>1076</v>
      </c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1089</v>
      </c>
      <c r="F13" s="306" t="s">
        <v>1085</v>
      </c>
      <c r="G13" s="306" t="s">
        <v>1086</v>
      </c>
      <c r="H13" s="336" t="s">
        <v>1088</v>
      </c>
      <c r="I13" s="306" t="s">
        <v>283</v>
      </c>
      <c r="J13" s="353" t="s">
        <v>1076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1089</v>
      </c>
      <c r="F14" s="306" t="s">
        <v>1085</v>
      </c>
      <c r="G14" s="306" t="s">
        <v>1086</v>
      </c>
      <c r="H14" s="336" t="s">
        <v>1088</v>
      </c>
      <c r="I14" s="306" t="s">
        <v>1090</v>
      </c>
      <c r="J14" s="353" t="s">
        <v>1076</v>
      </c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1089</v>
      </c>
      <c r="F15" s="306" t="s">
        <v>1085</v>
      </c>
      <c r="G15" s="306" t="s">
        <v>1091</v>
      </c>
      <c r="H15" s="336" t="s">
        <v>1088</v>
      </c>
      <c r="I15" s="306" t="s">
        <v>1092</v>
      </c>
      <c r="J15" s="353" t="s">
        <v>1076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1089</v>
      </c>
      <c r="F16" s="306" t="s">
        <v>1085</v>
      </c>
      <c r="G16" s="306" t="s">
        <v>1093</v>
      </c>
      <c r="H16" s="336" t="s">
        <v>1087</v>
      </c>
      <c r="I16" s="306" t="s">
        <v>1090</v>
      </c>
      <c r="J16" s="353" t="s">
        <v>1076</v>
      </c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1089</v>
      </c>
      <c r="F17" s="306" t="s">
        <v>1094</v>
      </c>
      <c r="G17" s="306" t="s">
        <v>1093</v>
      </c>
      <c r="H17" s="336" t="s">
        <v>1095</v>
      </c>
      <c r="I17" s="306" t="s">
        <v>1096</v>
      </c>
      <c r="J17" s="353" t="s">
        <v>1076</v>
      </c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1089</v>
      </c>
      <c r="F18" s="306" t="s">
        <v>1097</v>
      </c>
      <c r="G18" s="306" t="s">
        <v>1098</v>
      </c>
      <c r="H18" s="336" t="s">
        <v>1099</v>
      </c>
      <c r="I18" s="306" t="s">
        <v>1096</v>
      </c>
      <c r="J18" s="353" t="s">
        <v>1076</v>
      </c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1089</v>
      </c>
      <c r="F19" s="306" t="s">
        <v>1100</v>
      </c>
      <c r="G19" s="306" t="s">
        <v>282</v>
      </c>
      <c r="H19" s="336" t="s">
        <v>1099</v>
      </c>
      <c r="I19" s="306" t="s">
        <v>1101</v>
      </c>
      <c r="J19" s="353" t="s">
        <v>1076</v>
      </c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1089</v>
      </c>
      <c r="F20" s="306" t="s">
        <v>1102</v>
      </c>
      <c r="G20" s="306" t="s">
        <v>282</v>
      </c>
      <c r="H20" s="336" t="s">
        <v>1099</v>
      </c>
      <c r="I20" s="306" t="s">
        <v>283</v>
      </c>
      <c r="J20" s="353" t="s">
        <v>1076</v>
      </c>
      <c r="K20" s="300"/>
      <c r="L20" s="61"/>
      <c r="M20" s="414" t="s">
        <v>64</v>
      </c>
      <c r="N20" s="417">
        <f>COUNTIF(E7:I28, "*Haikal*")/2</f>
        <v>0</v>
      </c>
      <c r="O20" s="419" t="s">
        <v>519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784</v>
      </c>
      <c r="F21" s="306" t="s">
        <v>329</v>
      </c>
      <c r="G21" s="306" t="s">
        <v>1103</v>
      </c>
      <c r="H21" s="336" t="s">
        <v>1099</v>
      </c>
      <c r="I21" s="306" t="s">
        <v>283</v>
      </c>
      <c r="J21" s="353" t="s">
        <v>1076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784</v>
      </c>
      <c r="F22" s="306" t="s">
        <v>1104</v>
      </c>
      <c r="G22" s="306" t="s">
        <v>1103</v>
      </c>
      <c r="H22" s="336" t="s">
        <v>1015</v>
      </c>
      <c r="I22" s="306" t="s">
        <v>1062</v>
      </c>
      <c r="J22" s="353" t="s">
        <v>1076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784</v>
      </c>
      <c r="F23" s="306" t="s">
        <v>54</v>
      </c>
      <c r="G23" s="306" t="s">
        <v>1105</v>
      </c>
      <c r="H23" s="336" t="s">
        <v>1015</v>
      </c>
      <c r="I23" s="306" t="s">
        <v>1062</v>
      </c>
      <c r="J23" s="353" t="s">
        <v>1076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784</v>
      </c>
      <c r="F24" s="306" t="s">
        <v>1021</v>
      </c>
      <c r="G24" s="306" t="s">
        <v>1106</v>
      </c>
      <c r="H24" s="372" t="s">
        <v>499</v>
      </c>
      <c r="I24" s="306" t="s">
        <v>1062</v>
      </c>
      <c r="J24" s="353" t="s">
        <v>1076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784</v>
      </c>
      <c r="F25" s="306" t="s">
        <v>1107</v>
      </c>
      <c r="G25" s="306" t="s">
        <v>1106</v>
      </c>
      <c r="H25" s="372" t="s">
        <v>499</v>
      </c>
      <c r="I25" s="306" t="s">
        <v>1062</v>
      </c>
      <c r="J25" s="353" t="s">
        <v>1076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784</v>
      </c>
      <c r="F26" s="306" t="s">
        <v>1108</v>
      </c>
      <c r="G26" s="306" t="s">
        <v>1106</v>
      </c>
      <c r="H26" s="372" t="s">
        <v>283</v>
      </c>
      <c r="I26" s="306" t="s">
        <v>1062</v>
      </c>
      <c r="J26" s="353" t="s">
        <v>1076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784</v>
      </c>
      <c r="F27" s="306" t="s">
        <v>1109</v>
      </c>
      <c r="G27" s="306" t="s">
        <v>1106</v>
      </c>
      <c r="H27" s="372" t="s">
        <v>283</v>
      </c>
      <c r="I27" s="306" t="s">
        <v>1062</v>
      </c>
      <c r="J27" s="353" t="s">
        <v>1076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784</v>
      </c>
      <c r="F28" s="306" t="s">
        <v>1110</v>
      </c>
      <c r="G28" s="306" t="s">
        <v>1111</v>
      </c>
      <c r="H28" s="372" t="s">
        <v>499</v>
      </c>
      <c r="I28" s="306" t="s">
        <v>1112</v>
      </c>
      <c r="J28" s="353" t="s">
        <v>1076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1076</v>
      </c>
      <c r="J29" s="353" t="s">
        <v>1076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1076</v>
      </c>
      <c r="J30" s="353" t="s">
        <v>1076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1076</v>
      </c>
      <c r="J31" s="353" t="s">
        <v>1076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1076</v>
      </c>
      <c r="J32" s="353" t="s">
        <v>1076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1076</v>
      </c>
      <c r="J33" s="353" t="s">
        <v>1076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1076</v>
      </c>
      <c r="J34" s="353" t="s">
        <v>1076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1114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1115</v>
      </c>
      <c r="F5" s="223" t="s">
        <v>1116</v>
      </c>
      <c r="G5" s="223" t="s">
        <v>1117</v>
      </c>
      <c r="H5" s="223" t="s">
        <v>1118</v>
      </c>
      <c r="I5" s="223" t="s">
        <v>1119</v>
      </c>
      <c r="J5" s="223" t="s">
        <v>1120</v>
      </c>
      <c r="K5" s="223">
        <v>44936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1121</v>
      </c>
      <c r="F6" s="282" t="s">
        <v>1121</v>
      </c>
      <c r="G6" s="282" t="s">
        <v>1121</v>
      </c>
      <c r="H6" s="282" t="s">
        <v>1121</v>
      </c>
      <c r="I6" s="282" t="s">
        <v>1121</v>
      </c>
      <c r="J6" s="392"/>
      <c r="K6" s="276"/>
      <c r="L6" s="61"/>
      <c r="M6" s="424" t="s">
        <v>780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1122</v>
      </c>
      <c r="H7" s="362"/>
      <c r="I7" s="306" t="s">
        <v>1122</v>
      </c>
      <c r="J7" s="393" t="s">
        <v>283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1122</v>
      </c>
      <c r="H8" s="362"/>
      <c r="I8" s="306" t="s">
        <v>1122</v>
      </c>
      <c r="J8" s="393" t="s">
        <v>283</v>
      </c>
      <c r="K8" s="300"/>
      <c r="L8" s="61"/>
      <c r="M8" s="414" t="s">
        <v>54</v>
      </c>
      <c r="N8" s="417">
        <f>COUNTIF(E7:I28, "*YZ*")/2</f>
        <v>0</v>
      </c>
      <c r="O8" s="419" t="s">
        <v>870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283</v>
      </c>
      <c r="F9" s="306" t="s">
        <v>53</v>
      </c>
      <c r="G9" s="306" t="s">
        <v>1123</v>
      </c>
      <c r="H9" s="362"/>
      <c r="I9" s="306" t="s">
        <v>1124</v>
      </c>
      <c r="J9" s="393" t="s">
        <v>283</v>
      </c>
      <c r="K9" s="300"/>
      <c r="L9" s="61"/>
      <c r="M9" s="415" t="s">
        <v>1076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283</v>
      </c>
      <c r="F10" s="306" t="s">
        <v>53</v>
      </c>
      <c r="G10" s="306" t="s">
        <v>961</v>
      </c>
      <c r="H10" s="362"/>
      <c r="I10" s="306" t="s">
        <v>1125</v>
      </c>
      <c r="J10" s="393" t="s">
        <v>499</v>
      </c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283</v>
      </c>
      <c r="F11" s="306" t="s">
        <v>1126</v>
      </c>
      <c r="G11" s="306" t="s">
        <v>961</v>
      </c>
      <c r="H11" s="362"/>
      <c r="I11" s="306" t="s">
        <v>1124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283</v>
      </c>
      <c r="F12" s="306" t="s">
        <v>1126</v>
      </c>
      <c r="G12" s="306" t="s">
        <v>961</v>
      </c>
      <c r="H12" s="388"/>
      <c r="I12" s="306" t="s">
        <v>1127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283</v>
      </c>
      <c r="F13" s="306" t="s">
        <v>1128</v>
      </c>
      <c r="G13" s="306" t="s">
        <v>961</v>
      </c>
      <c r="H13" s="388"/>
      <c r="I13" s="306" t="s">
        <v>1127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283</v>
      </c>
      <c r="F14" s="306" t="s">
        <v>1129</v>
      </c>
      <c r="G14" s="306" t="s">
        <v>961</v>
      </c>
      <c r="H14" s="388"/>
      <c r="I14" s="306" t="s">
        <v>1130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283</v>
      </c>
      <c r="F15" s="306" t="s">
        <v>1129</v>
      </c>
      <c r="G15" s="306" t="s">
        <v>961</v>
      </c>
      <c r="H15" s="388"/>
      <c r="I15" s="306" t="s">
        <v>1131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1132</v>
      </c>
      <c r="F16" s="306" t="s">
        <v>1129</v>
      </c>
      <c r="G16" s="306" t="s">
        <v>961</v>
      </c>
      <c r="H16" s="388"/>
      <c r="I16" s="306" t="s">
        <v>1130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1132</v>
      </c>
      <c r="F17" s="306" t="s">
        <v>1129</v>
      </c>
      <c r="G17" s="306" t="s">
        <v>1111</v>
      </c>
      <c r="H17" s="362"/>
      <c r="I17" s="306" t="s">
        <v>1130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1132</v>
      </c>
      <c r="F18" s="306" t="s">
        <v>1133</v>
      </c>
      <c r="G18" s="306" t="s">
        <v>1134</v>
      </c>
      <c r="H18" s="362"/>
      <c r="I18" s="306" t="s">
        <v>1130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981</v>
      </c>
      <c r="F19" s="306" t="s">
        <v>1135</v>
      </c>
      <c r="G19" s="306" t="s">
        <v>1134</v>
      </c>
      <c r="H19" s="388"/>
      <c r="I19" s="306" t="s">
        <v>1130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1055</v>
      </c>
      <c r="F20" s="306" t="s">
        <v>1136</v>
      </c>
      <c r="G20" s="306" t="s">
        <v>1134</v>
      </c>
      <c r="H20" s="388"/>
      <c r="I20" s="306" t="s">
        <v>1063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1137</v>
      </c>
      <c r="G21" s="306" t="s">
        <v>1079</v>
      </c>
      <c r="H21" s="388"/>
      <c r="I21" s="306" t="s">
        <v>1063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1137</v>
      </c>
      <c r="G22" s="306" t="s">
        <v>1111</v>
      </c>
      <c r="H22" s="388"/>
      <c r="I22" s="306" t="s">
        <v>1063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1137</v>
      </c>
      <c r="G23" s="306" t="s">
        <v>1138</v>
      </c>
      <c r="H23" s="388"/>
      <c r="I23" s="306" t="s">
        <v>1063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1137</v>
      </c>
      <c r="G24" s="306" t="s">
        <v>1139</v>
      </c>
      <c r="H24" s="388"/>
      <c r="I24" s="306" t="s">
        <v>1063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1140</v>
      </c>
      <c r="G25" s="306" t="s">
        <v>1139</v>
      </c>
      <c r="H25" s="388"/>
      <c r="I25" s="306" t="s">
        <v>1063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1141</v>
      </c>
      <c r="G26" s="306" t="s">
        <v>1139</v>
      </c>
      <c r="H26" s="388"/>
      <c r="I26" s="306" t="s">
        <v>961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1142</v>
      </c>
      <c r="G27" s="372" t="s">
        <v>541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1142</v>
      </c>
      <c r="G28" s="372" t="s">
        <v>541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1082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1143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1144</v>
      </c>
      <c r="F5" s="223" t="s">
        <v>1145</v>
      </c>
      <c r="G5" s="223" t="s">
        <v>1146</v>
      </c>
      <c r="H5" s="223" t="s">
        <v>1147</v>
      </c>
      <c r="I5" s="223" t="s">
        <v>1148</v>
      </c>
      <c r="J5" s="223" t="s">
        <v>1149</v>
      </c>
      <c r="K5" s="223" t="s">
        <v>1150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392"/>
      <c r="K6" s="276"/>
      <c r="L6" s="61"/>
      <c r="M6" s="424" t="s">
        <v>780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284</v>
      </c>
      <c r="F7" s="306" t="s">
        <v>1151</v>
      </c>
      <c r="G7" s="306" t="s">
        <v>54</v>
      </c>
      <c r="H7" s="306" t="s">
        <v>329</v>
      </c>
      <c r="I7" s="336" t="s">
        <v>1152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1065</v>
      </c>
      <c r="G8" s="306" t="s">
        <v>54</v>
      </c>
      <c r="H8" s="306" t="s">
        <v>329</v>
      </c>
      <c r="I8" s="372" t="s">
        <v>1111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1153</v>
      </c>
      <c r="G9" s="372" t="s">
        <v>283</v>
      </c>
      <c r="H9" s="306" t="s">
        <v>329</v>
      </c>
      <c r="I9" s="372" t="s">
        <v>1111</v>
      </c>
      <c r="J9" s="393"/>
      <c r="K9" s="300"/>
      <c r="L9" s="61"/>
      <c r="M9" s="415" t="s">
        <v>1076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1154</v>
      </c>
      <c r="G10" s="372" t="s">
        <v>283</v>
      </c>
      <c r="H10" s="306" t="s">
        <v>329</v>
      </c>
      <c r="I10" s="372" t="s">
        <v>1111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1154</v>
      </c>
      <c r="G11" s="213" t="s">
        <v>283</v>
      </c>
      <c r="H11" s="306" t="s">
        <v>1155</v>
      </c>
      <c r="I11" s="372" t="s">
        <v>1111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1156</v>
      </c>
      <c r="G12" s="336" t="s">
        <v>981</v>
      </c>
      <c r="H12" s="306" t="s">
        <v>1155</v>
      </c>
      <c r="I12" s="372" t="s">
        <v>1111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1132</v>
      </c>
      <c r="G13" s="336" t="s">
        <v>981</v>
      </c>
      <c r="H13" s="306" t="s">
        <v>1155</v>
      </c>
      <c r="I13" s="372" t="s">
        <v>1111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338</v>
      </c>
      <c r="G14" s="336" t="s">
        <v>981</v>
      </c>
      <c r="H14" s="306" t="s">
        <v>1155</v>
      </c>
      <c r="I14" s="372" t="s">
        <v>1111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338</v>
      </c>
      <c r="G15" s="336" t="s">
        <v>981</v>
      </c>
      <c r="H15" s="306" t="s">
        <v>1155</v>
      </c>
      <c r="I15" s="372" t="s">
        <v>1111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1157</v>
      </c>
      <c r="G16" s="336" t="s">
        <v>981</v>
      </c>
      <c r="H16" s="306" t="s">
        <v>1155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1159</v>
      </c>
      <c r="F17" s="374" t="s">
        <v>1160</v>
      </c>
      <c r="G17" s="336" t="s">
        <v>981</v>
      </c>
      <c r="H17" s="306" t="s">
        <v>1155</v>
      </c>
      <c r="I17" s="336" t="s">
        <v>282</v>
      </c>
      <c r="J17" s="393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522</v>
      </c>
      <c r="F18" s="374" t="s">
        <v>1157</v>
      </c>
      <c r="G18" s="372" t="s">
        <v>1161</v>
      </c>
      <c r="H18" s="306" t="s">
        <v>1155</v>
      </c>
      <c r="I18" s="336" t="s">
        <v>1159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522</v>
      </c>
      <c r="F19" s="374" t="s">
        <v>338</v>
      </c>
      <c r="G19" s="213" t="s">
        <v>1161</v>
      </c>
      <c r="H19" s="306" t="s">
        <v>1155</v>
      </c>
      <c r="I19" s="336" t="s">
        <v>1162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522</v>
      </c>
      <c r="F20" s="374" t="s">
        <v>338</v>
      </c>
      <c r="G20" s="213" t="s">
        <v>1163</v>
      </c>
      <c r="H20" s="306" t="s">
        <v>1155</v>
      </c>
      <c r="I20" s="372" t="s">
        <v>1164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522</v>
      </c>
      <c r="F21" s="374" t="s">
        <v>1166</v>
      </c>
      <c r="G21" s="213" t="s">
        <v>1132</v>
      </c>
      <c r="H21" s="336" t="s">
        <v>1167</v>
      </c>
      <c r="I21" s="372" t="s">
        <v>1164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522</v>
      </c>
      <c r="F22" s="374" t="s">
        <v>1166</v>
      </c>
      <c r="G22" s="372" t="s">
        <v>1067</v>
      </c>
      <c r="H22" s="336" t="s">
        <v>1167</v>
      </c>
      <c r="I22" s="372" t="s">
        <v>1164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522</v>
      </c>
      <c r="F23" s="374" t="s">
        <v>499</v>
      </c>
      <c r="G23" s="372" t="s">
        <v>1168</v>
      </c>
      <c r="H23" s="336" t="s">
        <v>1169</v>
      </c>
      <c r="I23" s="372" t="s">
        <v>1170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522</v>
      </c>
      <c r="F24" s="374" t="s">
        <v>499</v>
      </c>
      <c r="G24" s="372" t="s">
        <v>1171</v>
      </c>
      <c r="H24" s="336" t="s">
        <v>1169</v>
      </c>
      <c r="I24" s="372" t="s">
        <v>1170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1159</v>
      </c>
      <c r="F25" s="374" t="s">
        <v>499</v>
      </c>
      <c r="G25" s="372" t="s">
        <v>1172</v>
      </c>
      <c r="H25" s="372" t="s">
        <v>53</v>
      </c>
      <c r="I25" s="372" t="s">
        <v>1173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285</v>
      </c>
      <c r="F26" s="374" t="s">
        <v>1174</v>
      </c>
      <c r="G26" s="372" t="s">
        <v>1172</v>
      </c>
      <c r="H26" s="372" t="s">
        <v>53</v>
      </c>
      <c r="I26" s="372" t="s">
        <v>1173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285</v>
      </c>
      <c r="F27" s="374" t="s">
        <v>1174</v>
      </c>
      <c r="G27" s="372" t="s">
        <v>1172</v>
      </c>
      <c r="H27" s="372" t="s">
        <v>53</v>
      </c>
      <c r="I27" s="372" t="s">
        <v>1173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285</v>
      </c>
      <c r="F28" s="374" t="s">
        <v>1174</v>
      </c>
      <c r="G28" s="372" t="s">
        <v>1172</v>
      </c>
      <c r="H28" s="372" t="s">
        <v>53</v>
      </c>
      <c r="I28" s="372" t="s">
        <v>1173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1176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1177</v>
      </c>
      <c r="H5" s="223" t="s">
        <v>1178</v>
      </c>
      <c r="I5" s="223" t="s">
        <v>1179</v>
      </c>
      <c r="J5" s="360" t="s">
        <v>1180</v>
      </c>
      <c r="K5" s="223" t="s">
        <v>1181</v>
      </c>
      <c r="L5" s="61"/>
      <c r="M5" s="423" t="s">
        <v>80</v>
      </c>
      <c r="N5" s="421" t="s">
        <v>81</v>
      </c>
      <c r="O5" s="425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900</v>
      </c>
      <c r="F6" s="282" t="s">
        <v>900</v>
      </c>
      <c r="G6" s="282" t="s">
        <v>900</v>
      </c>
      <c r="H6" s="282" t="s">
        <v>900</v>
      </c>
      <c r="I6" s="282" t="s">
        <v>900</v>
      </c>
      <c r="J6" s="390"/>
      <c r="K6" s="276"/>
      <c r="L6" s="61"/>
      <c r="M6" s="424" t="s">
        <v>780</v>
      </c>
      <c r="N6" s="417">
        <f>COUNTIF(E7:I28, "*Rowvan*")/2</f>
        <v>0</v>
      </c>
      <c r="O6" s="432" t="s">
        <v>1182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1183</v>
      </c>
      <c r="F7" s="373" t="s">
        <v>1065</v>
      </c>
      <c r="G7" s="372" t="s">
        <v>1183</v>
      </c>
      <c r="H7" s="336" t="s">
        <v>1042</v>
      </c>
      <c r="I7" s="336" t="s">
        <v>283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1183</v>
      </c>
      <c r="F8" s="373" t="s">
        <v>1065</v>
      </c>
      <c r="G8" s="436" t="s">
        <v>1183</v>
      </c>
      <c r="H8" s="336" t="s">
        <v>1042</v>
      </c>
      <c r="I8" s="372" t="s">
        <v>283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1183</v>
      </c>
      <c r="F9" s="372" t="s">
        <v>1065</v>
      </c>
      <c r="G9" s="302" t="s">
        <v>1184</v>
      </c>
      <c r="H9" s="336" t="s">
        <v>1042</v>
      </c>
      <c r="I9" s="372" t="s">
        <v>283</v>
      </c>
      <c r="J9" s="391"/>
      <c r="K9" s="300"/>
      <c r="L9" s="61"/>
      <c r="M9" s="415" t="s">
        <v>1076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1183</v>
      </c>
      <c r="F10" s="336" t="s">
        <v>1185</v>
      </c>
      <c r="G10" s="302" t="s">
        <v>1184</v>
      </c>
      <c r="H10" s="336" t="s">
        <v>1042</v>
      </c>
      <c r="I10" s="372" t="s">
        <v>283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1183</v>
      </c>
      <c r="F11" s="336" t="s">
        <v>1073</v>
      </c>
      <c r="G11" s="302" t="s">
        <v>1186</v>
      </c>
      <c r="H11" s="336" t="s">
        <v>1042</v>
      </c>
      <c r="I11" s="372" t="s">
        <v>283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1184</v>
      </c>
      <c r="F12" s="336" t="s">
        <v>58</v>
      </c>
      <c r="G12" s="302" t="s">
        <v>1186</v>
      </c>
      <c r="H12" s="336" t="s">
        <v>1042</v>
      </c>
      <c r="I12" s="372" t="s">
        <v>283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1184</v>
      </c>
      <c r="F13" s="434" t="s">
        <v>54</v>
      </c>
      <c r="G13" s="302" t="s">
        <v>1186</v>
      </c>
      <c r="H13" s="372" t="s">
        <v>283</v>
      </c>
      <c r="I13" s="372" t="s">
        <v>283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1184</v>
      </c>
      <c r="F14" s="435" t="s">
        <v>1187</v>
      </c>
      <c r="G14" s="302" t="s">
        <v>1186</v>
      </c>
      <c r="H14" s="372" t="s">
        <v>283</v>
      </c>
      <c r="I14" s="372" t="s">
        <v>283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1184</v>
      </c>
      <c r="F15" s="435" t="s">
        <v>1187</v>
      </c>
      <c r="G15" s="302" t="s">
        <v>54</v>
      </c>
      <c r="H15" s="372" t="s">
        <v>283</v>
      </c>
      <c r="I15" s="372" t="s">
        <v>283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1188</v>
      </c>
      <c r="F16" s="374" t="s">
        <v>1187</v>
      </c>
      <c r="G16" s="355" t="s">
        <v>54</v>
      </c>
      <c r="H16" s="372" t="s">
        <v>1189</v>
      </c>
      <c r="I16" s="372" t="s">
        <v>283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1188</v>
      </c>
      <c r="F17" s="306" t="s">
        <v>1191</v>
      </c>
      <c r="G17" s="336" t="s">
        <v>522</v>
      </c>
      <c r="H17" s="372" t="s">
        <v>481</v>
      </c>
      <c r="I17" s="372" t="s">
        <v>54</v>
      </c>
      <c r="J17" s="391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1192</v>
      </c>
      <c r="F18" s="374" t="s">
        <v>1187</v>
      </c>
      <c r="G18" s="372" t="s">
        <v>522</v>
      </c>
      <c r="H18" s="372" t="s">
        <v>1193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481</v>
      </c>
      <c r="F19" s="374" t="s">
        <v>1194</v>
      </c>
      <c r="G19" s="372" t="s">
        <v>522</v>
      </c>
      <c r="H19" s="372" t="s">
        <v>1193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1195</v>
      </c>
      <c r="F20" s="374" t="s">
        <v>1196</v>
      </c>
      <c r="G20" s="372" t="s">
        <v>522</v>
      </c>
      <c r="H20" s="372" t="s">
        <v>1193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1195</v>
      </c>
      <c r="F21" s="374" t="s">
        <v>1197</v>
      </c>
      <c r="G21" s="372" t="s">
        <v>522</v>
      </c>
      <c r="H21" s="372" t="s">
        <v>1198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1195</v>
      </c>
      <c r="F22" s="374" t="s">
        <v>1197</v>
      </c>
      <c r="G22" s="437" t="s">
        <v>1199</v>
      </c>
      <c r="H22" s="372" t="s">
        <v>1198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1200</v>
      </c>
      <c r="G23" s="437" t="s">
        <v>1199</v>
      </c>
      <c r="H23" s="372" t="s">
        <v>1198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1200</v>
      </c>
      <c r="G24" s="370" t="s">
        <v>56</v>
      </c>
      <c r="H24" s="372" t="s">
        <v>1076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1201</v>
      </c>
      <c r="G25" s="370" t="s">
        <v>56</v>
      </c>
      <c r="H25" s="372" t="s">
        <v>1076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1113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1204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1205</v>
      </c>
      <c r="F6" s="282" t="s">
        <v>1205</v>
      </c>
      <c r="G6" s="282" t="s">
        <v>1205</v>
      </c>
      <c r="H6" s="282" t="s">
        <v>1205</v>
      </c>
      <c r="I6" s="282" t="s">
        <v>1205</v>
      </c>
      <c r="J6" s="298"/>
      <c r="K6" s="276"/>
      <c r="L6" s="61"/>
      <c r="M6" s="424" t="s">
        <v>780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1206</v>
      </c>
      <c r="F7" s="373" t="s">
        <v>1207</v>
      </c>
      <c r="G7" s="372" t="s">
        <v>1208</v>
      </c>
      <c r="H7" s="336" t="s">
        <v>1208</v>
      </c>
      <c r="I7" s="336" t="s">
        <v>1208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1206</v>
      </c>
      <c r="F8" s="306" t="s">
        <v>1015</v>
      </c>
      <c r="G8" s="372" t="s">
        <v>1208</v>
      </c>
      <c r="H8" s="372" t="s">
        <v>283</v>
      </c>
      <c r="I8" s="372" t="s">
        <v>283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1015</v>
      </c>
      <c r="F9" s="306" t="s">
        <v>1209</v>
      </c>
      <c r="G9" s="372" t="s">
        <v>1210</v>
      </c>
      <c r="H9" s="372" t="s">
        <v>283</v>
      </c>
      <c r="I9" s="372" t="s">
        <v>283</v>
      </c>
      <c r="J9" s="318"/>
      <c r="K9" s="300"/>
      <c r="L9" s="61"/>
      <c r="M9" s="415" t="s">
        <v>1076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1015</v>
      </c>
      <c r="F10" s="306" t="s">
        <v>1209</v>
      </c>
      <c r="G10" s="372" t="s">
        <v>1211</v>
      </c>
      <c r="H10" s="372" t="s">
        <v>283</v>
      </c>
      <c r="I10" s="372" t="s">
        <v>283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1015</v>
      </c>
      <c r="F11" s="306" t="s">
        <v>1209</v>
      </c>
      <c r="G11" s="372" t="s">
        <v>1211</v>
      </c>
      <c r="H11" s="372" t="s">
        <v>283</v>
      </c>
      <c r="I11" s="372" t="s">
        <v>283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1015</v>
      </c>
      <c r="F12" s="431" t="s">
        <v>58</v>
      </c>
      <c r="G12" s="372" t="s">
        <v>1211</v>
      </c>
      <c r="H12" s="372" t="s">
        <v>283</v>
      </c>
      <c r="I12" s="372" t="s">
        <v>981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1015</v>
      </c>
      <c r="F13" s="373" t="s">
        <v>58</v>
      </c>
      <c r="G13" s="372" t="s">
        <v>1211</v>
      </c>
      <c r="H13" s="372" t="s">
        <v>283</v>
      </c>
      <c r="I13" s="372" t="s">
        <v>981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1212</v>
      </c>
      <c r="F14" s="430" t="s">
        <v>1213</v>
      </c>
      <c r="G14" s="372" t="s">
        <v>1211</v>
      </c>
      <c r="H14" s="372" t="s">
        <v>283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1212</v>
      </c>
      <c r="F15" s="374" t="s">
        <v>56</v>
      </c>
      <c r="G15" s="372" t="s">
        <v>1211</v>
      </c>
      <c r="H15" s="372" t="s">
        <v>283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1015</v>
      </c>
      <c r="F16" s="374" t="s">
        <v>1187</v>
      </c>
      <c r="G16" s="372" t="s">
        <v>1189</v>
      </c>
      <c r="H16" s="372" t="s">
        <v>283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1214</v>
      </c>
      <c r="F17" s="374" t="s">
        <v>1187</v>
      </c>
      <c r="G17" s="372" t="s">
        <v>1189</v>
      </c>
      <c r="H17" s="336" t="s">
        <v>53</v>
      </c>
      <c r="I17" s="372" t="s">
        <v>56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338</v>
      </c>
      <c r="F18" s="374" t="s">
        <v>1187</v>
      </c>
      <c r="G18" s="372" t="s">
        <v>1189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338</v>
      </c>
      <c r="F19" s="374" t="s">
        <v>56</v>
      </c>
      <c r="G19" s="372" t="s">
        <v>1215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338</v>
      </c>
      <c r="F20" s="374" t="s">
        <v>56</v>
      </c>
      <c r="G20" s="372" t="s">
        <v>1215</v>
      </c>
      <c r="H20" s="336" t="s">
        <v>53</v>
      </c>
      <c r="I20" s="336" t="s">
        <v>1216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338</v>
      </c>
      <c r="F21" s="374" t="s">
        <v>780</v>
      </c>
      <c r="G21" s="372" t="s">
        <v>1217</v>
      </c>
      <c r="H21" s="336" t="s">
        <v>53</v>
      </c>
      <c r="I21" s="336" t="s">
        <v>1216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338</v>
      </c>
      <c r="F22" s="374" t="s">
        <v>780</v>
      </c>
      <c r="G22" s="372" t="s">
        <v>1217</v>
      </c>
      <c r="H22" s="336" t="s">
        <v>53</v>
      </c>
      <c r="I22" s="336" t="s">
        <v>1216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1212</v>
      </c>
      <c r="F23" s="374" t="s">
        <v>1219</v>
      </c>
      <c r="G23" s="372" t="s">
        <v>1220</v>
      </c>
      <c r="H23" s="336" t="s">
        <v>53</v>
      </c>
      <c r="I23" s="336" t="s">
        <v>1216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1212</v>
      </c>
      <c r="F24" s="374" t="s">
        <v>1219</v>
      </c>
      <c r="G24" s="372" t="s">
        <v>1221</v>
      </c>
      <c r="H24" s="374" t="s">
        <v>1010</v>
      </c>
      <c r="I24" s="336" t="s">
        <v>981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1212</v>
      </c>
      <c r="F25" s="374" t="s">
        <v>1222</v>
      </c>
      <c r="G25" s="372" t="s">
        <v>1223</v>
      </c>
      <c r="H25" s="374" t="s">
        <v>1010</v>
      </c>
      <c r="I25" s="336" t="s">
        <v>981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1212</v>
      </c>
      <c r="F26" s="374" t="s">
        <v>1222</v>
      </c>
      <c r="G26" s="372" t="s">
        <v>1223</v>
      </c>
      <c r="H26" s="374" t="s">
        <v>1010</v>
      </c>
      <c r="I26" s="336" t="s">
        <v>981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1222</v>
      </c>
      <c r="G27" s="372" t="s">
        <v>1223</v>
      </c>
      <c r="H27" s="374" t="s">
        <v>1010</v>
      </c>
      <c r="I27" s="336" t="s">
        <v>981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1222</v>
      </c>
      <c r="G28" s="372" t="s">
        <v>1223</v>
      </c>
      <c r="H28" s="374" t="s">
        <v>1010</v>
      </c>
      <c r="I28" s="336" t="s">
        <v>981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1225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1226</v>
      </c>
      <c r="F5" s="223" t="s">
        <v>1227</v>
      </c>
      <c r="G5" s="223" t="s">
        <v>1228</v>
      </c>
      <c r="H5" s="360" t="s">
        <v>1229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868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1084</v>
      </c>
      <c r="F6" s="427" t="s">
        <v>1084</v>
      </c>
      <c r="G6" s="429" t="s">
        <v>1084</v>
      </c>
      <c r="H6" s="428"/>
      <c r="I6" s="282" t="s">
        <v>1084</v>
      </c>
      <c r="J6" s="298"/>
      <c r="K6" s="276"/>
      <c r="L6" s="61"/>
      <c r="M6" s="424" t="s">
        <v>780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1067</v>
      </c>
      <c r="F7" s="336" t="s">
        <v>1230</v>
      </c>
      <c r="G7" s="374" t="s">
        <v>1067</v>
      </c>
      <c r="H7" s="362"/>
      <c r="I7" s="336" t="s">
        <v>1067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1231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1230</v>
      </c>
      <c r="G8" s="374" t="s">
        <v>1067</v>
      </c>
      <c r="H8" s="362"/>
      <c r="I8" s="336" t="s">
        <v>1067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1230</v>
      </c>
      <c r="G9" s="374" t="s">
        <v>1067</v>
      </c>
      <c r="H9" s="362"/>
      <c r="I9" s="336" t="s">
        <v>1232</v>
      </c>
      <c r="J9" s="318"/>
      <c r="K9" s="300"/>
      <c r="L9" s="61"/>
      <c r="M9" s="415" t="s">
        <v>1076</v>
      </c>
      <c r="N9" s="417">
        <f>COUNTIF(E7:I28, "*Henry*")/2</f>
        <v>0</v>
      </c>
      <c r="O9" s="413" t="s">
        <v>1233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1230</v>
      </c>
      <c r="G10" s="374" t="s">
        <v>1067</v>
      </c>
      <c r="H10" s="362"/>
      <c r="I10" s="336" t="s">
        <v>1232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319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1230</v>
      </c>
      <c r="G11" s="374" t="s">
        <v>1067</v>
      </c>
      <c r="H11" s="362"/>
      <c r="I11" s="336" t="s">
        <v>283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1067</v>
      </c>
      <c r="G12" s="374" t="s">
        <v>1067</v>
      </c>
      <c r="H12" s="388"/>
      <c r="I12" s="336" t="s">
        <v>283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1234</v>
      </c>
      <c r="G13" s="336" t="s">
        <v>1230</v>
      </c>
      <c r="H13" s="388"/>
      <c r="I13" s="336" t="s">
        <v>283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756</v>
      </c>
      <c r="G14" s="336" t="s">
        <v>1230</v>
      </c>
      <c r="H14" s="388"/>
      <c r="I14" s="336" t="s">
        <v>283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756</v>
      </c>
      <c r="G15" s="336" t="s">
        <v>1230</v>
      </c>
      <c r="H15" s="388"/>
      <c r="I15" s="336" t="s">
        <v>1235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285</v>
      </c>
      <c r="F16" s="374" t="s">
        <v>64</v>
      </c>
      <c r="G16" s="336" t="s">
        <v>1230</v>
      </c>
      <c r="H16" s="388"/>
      <c r="I16" s="336" t="s">
        <v>1235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285</v>
      </c>
      <c r="F17" s="374" t="s">
        <v>64</v>
      </c>
      <c r="G17" s="336" t="s">
        <v>1236</v>
      </c>
      <c r="H17" s="362"/>
      <c r="I17" s="336" t="s">
        <v>1183</v>
      </c>
      <c r="J17" s="318"/>
      <c r="K17" s="300"/>
      <c r="L17" s="61"/>
      <c r="M17" s="414" t="s">
        <v>828</v>
      </c>
      <c r="N17" s="417">
        <f>COUNTIF(E7:I28, "*Casey*")/2</f>
        <v>0</v>
      </c>
      <c r="O17" s="419" t="s">
        <v>519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780</v>
      </c>
      <c r="G18" s="336" t="s">
        <v>1236</v>
      </c>
      <c r="H18" s="362"/>
      <c r="I18" s="336" t="s">
        <v>1237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780</v>
      </c>
      <c r="G19" s="336" t="s">
        <v>1236</v>
      </c>
      <c r="H19" s="388"/>
      <c r="I19" s="336" t="s">
        <v>1238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1239</v>
      </c>
      <c r="G20" s="336" t="s">
        <v>1236</v>
      </c>
      <c r="H20" s="388"/>
      <c r="I20" s="336" t="s">
        <v>1238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1239</v>
      </c>
      <c r="G21" s="336" t="s">
        <v>1236</v>
      </c>
      <c r="H21" s="388"/>
      <c r="I21" s="336" t="s">
        <v>1238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780</v>
      </c>
      <c r="F22" s="374" t="s">
        <v>1239</v>
      </c>
      <c r="G22" s="336" t="s">
        <v>1230</v>
      </c>
      <c r="H22" s="388"/>
      <c r="I22" s="336" t="s">
        <v>1238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780</v>
      </c>
      <c r="F23" s="374" t="s">
        <v>1239</v>
      </c>
      <c r="G23" s="372" t="s">
        <v>499</v>
      </c>
      <c r="H23" s="388"/>
      <c r="I23" s="336" t="s">
        <v>1238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780</v>
      </c>
      <c r="F24" s="374" t="s">
        <v>1239</v>
      </c>
      <c r="G24" s="372" t="s">
        <v>499</v>
      </c>
      <c r="H24" s="388"/>
      <c r="I24" s="336" t="s">
        <v>1241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780</v>
      </c>
      <c r="F25" s="374" t="s">
        <v>1239</v>
      </c>
      <c r="G25" s="372" t="s">
        <v>499</v>
      </c>
      <c r="H25" s="388"/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1243</v>
      </c>
      <c r="G26" s="372" t="s">
        <v>499</v>
      </c>
      <c r="H26" s="388"/>
      <c r="I26" s="372" t="s">
        <v>1241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1243</v>
      </c>
      <c r="G27" s="372" t="s">
        <v>499</v>
      </c>
      <c r="H27" s="388"/>
      <c r="I27" s="372" t="s">
        <v>1241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1243</v>
      </c>
      <c r="G28" s="372" t="s">
        <v>499</v>
      </c>
      <c r="H28" s="388"/>
      <c r="I28" s="372" t="s">
        <v>1241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8"/>
      <c r="D41" s="658"/>
      <c r="E41" s="658"/>
      <c r="F41" s="6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1224</v>
      </c>
    </row>
    <row r="50" spans="2:15" x14ac:dyDescent="0.2">
      <c r="B50" s="387" t="s">
        <v>136</v>
      </c>
      <c r="D50" t="s">
        <v>1175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1244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1245</v>
      </c>
      <c r="F5" s="223" t="s">
        <v>1246</v>
      </c>
      <c r="G5" s="223" t="s">
        <v>1247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76" t="s">
        <v>80</v>
      </c>
      <c r="N5" s="404" t="s">
        <v>81</v>
      </c>
      <c r="O5" s="411" t="s">
        <v>868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97" t="s">
        <v>53</v>
      </c>
      <c r="N6" s="405">
        <f>COUNTIF(E8:I29, "*YB*")/2</f>
        <v>7</v>
      </c>
      <c r="O6" s="408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1259</v>
      </c>
      <c r="F7" s="282" t="s">
        <v>1259</v>
      </c>
      <c r="G7" s="282" t="s">
        <v>1259</v>
      </c>
      <c r="H7" s="282" t="s">
        <v>1259</v>
      </c>
      <c r="I7" s="282" t="s">
        <v>1259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1260</v>
      </c>
      <c r="F8" s="373" t="s">
        <v>55</v>
      </c>
      <c r="G8" s="372" t="s">
        <v>54</v>
      </c>
      <c r="H8" s="412" t="s">
        <v>54</v>
      </c>
      <c r="I8" s="336" t="s">
        <v>1261</v>
      </c>
      <c r="J8" s="318"/>
      <c r="K8" s="301"/>
      <c r="L8" s="61"/>
      <c r="M8" s="399" t="s">
        <v>1076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1260</v>
      </c>
      <c r="F9" s="373" t="s">
        <v>55</v>
      </c>
      <c r="G9" s="372" t="s">
        <v>54</v>
      </c>
      <c r="H9" s="370" t="s">
        <v>54</v>
      </c>
      <c r="I9" s="336" t="s">
        <v>1261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1260</v>
      </c>
      <c r="F10" s="306" t="s">
        <v>55</v>
      </c>
      <c r="G10" s="372" t="s">
        <v>332</v>
      </c>
      <c r="H10" s="370" t="s">
        <v>54</v>
      </c>
      <c r="I10" s="336" t="s">
        <v>1261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1262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1260</v>
      </c>
      <c r="F11" s="306" t="s">
        <v>1263</v>
      </c>
      <c r="G11" s="372" t="s">
        <v>332</v>
      </c>
      <c r="H11" s="370" t="s">
        <v>54</v>
      </c>
      <c r="I11" s="336" t="s">
        <v>1261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1260</v>
      </c>
      <c r="F12" s="306" t="s">
        <v>1263</v>
      </c>
      <c r="G12" s="372" t="s">
        <v>332</v>
      </c>
      <c r="H12" s="370" t="s">
        <v>54</v>
      </c>
      <c r="I12" s="336" t="s">
        <v>1261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1260</v>
      </c>
      <c r="F13" s="374" t="s">
        <v>1264</v>
      </c>
      <c r="G13" s="372" t="s">
        <v>54</v>
      </c>
      <c r="H13" s="370" t="s">
        <v>54</v>
      </c>
      <c r="I13" s="336" t="s">
        <v>1261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1260</v>
      </c>
      <c r="F14" s="374" t="s">
        <v>1264</v>
      </c>
      <c r="G14" s="372" t="s">
        <v>54</v>
      </c>
      <c r="H14" s="370" t="s">
        <v>54</v>
      </c>
      <c r="I14" s="336" t="s">
        <v>1261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1265</v>
      </c>
      <c r="G15" s="372" t="s">
        <v>54</v>
      </c>
      <c r="H15" s="370" t="s">
        <v>54</v>
      </c>
      <c r="I15" s="336" t="s">
        <v>1261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1265</v>
      </c>
      <c r="G16" s="372" t="s">
        <v>54</v>
      </c>
      <c r="H16" s="370" t="s">
        <v>1266</v>
      </c>
      <c r="I16" s="372" t="s">
        <v>53</v>
      </c>
      <c r="J16" s="318"/>
      <c r="K16" s="300"/>
      <c r="L16" s="61"/>
      <c r="M16" s="401" t="s">
        <v>828</v>
      </c>
      <c r="N16" s="406">
        <f>COUNTIF(E8:I29, "*Casey*")/2</f>
        <v>0</v>
      </c>
      <c r="O16" s="410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1267</v>
      </c>
      <c r="G17" s="372" t="s">
        <v>54</v>
      </c>
      <c r="H17" s="370" t="s">
        <v>1266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285</v>
      </c>
      <c r="F18" s="374" t="s">
        <v>1268</v>
      </c>
      <c r="G18" s="372" t="s">
        <v>54</v>
      </c>
      <c r="H18" s="336" t="s">
        <v>1269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285</v>
      </c>
      <c r="F19" s="374" t="s">
        <v>1270</v>
      </c>
      <c r="G19" s="372" t="s">
        <v>54</v>
      </c>
      <c r="H19" s="336" t="s">
        <v>1269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285</v>
      </c>
      <c r="F20" s="374" t="s">
        <v>1270</v>
      </c>
      <c r="G20" s="372" t="s">
        <v>54</v>
      </c>
      <c r="H20" s="336" t="s">
        <v>1269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285</v>
      </c>
      <c r="F21" s="374" t="s">
        <v>1270</v>
      </c>
      <c r="G21" s="372" t="s">
        <v>54</v>
      </c>
      <c r="H21" s="336" t="s">
        <v>1269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1270</v>
      </c>
      <c r="G22" s="372" t="s">
        <v>54</v>
      </c>
      <c r="H22" s="336" t="s">
        <v>1269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1271</v>
      </c>
      <c r="G23" s="372" t="s">
        <v>54</v>
      </c>
      <c r="H23" s="336" t="s">
        <v>1269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1272</v>
      </c>
      <c r="G24" s="370" t="s">
        <v>54</v>
      </c>
      <c r="H24" s="336" t="s">
        <v>1269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1273</v>
      </c>
      <c r="G25" s="370" t="s">
        <v>54</v>
      </c>
      <c r="H25" s="336" t="s">
        <v>1269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1273</v>
      </c>
      <c r="G26" s="370" t="s">
        <v>54</v>
      </c>
      <c r="H26" s="370" t="s">
        <v>1274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1273</v>
      </c>
      <c r="G27" s="372" t="s">
        <v>54</v>
      </c>
      <c r="H27" s="370" t="s">
        <v>1274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1273</v>
      </c>
      <c r="G28" s="372" t="s">
        <v>54</v>
      </c>
      <c r="H28" s="370" t="s">
        <v>1274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1273</v>
      </c>
      <c r="G29" s="372" t="s">
        <v>54</v>
      </c>
      <c r="H29" s="370" t="s">
        <v>1274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1275</v>
      </c>
    </row>
    <row r="51" spans="2:15" x14ac:dyDescent="0.2">
      <c r="B51" s="387" t="s">
        <v>136</v>
      </c>
      <c r="D51" t="s">
        <v>1175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1276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77" t="s">
        <v>53</v>
      </c>
      <c r="N6" s="383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283</v>
      </c>
      <c r="F7" s="282" t="s">
        <v>283</v>
      </c>
      <c r="G7" s="282" t="s">
        <v>283</v>
      </c>
      <c r="H7" s="282" t="s">
        <v>283</v>
      </c>
      <c r="I7" s="282" t="s">
        <v>283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1015</v>
      </c>
      <c r="F8" s="373" t="s">
        <v>54</v>
      </c>
      <c r="G8" s="372" t="s">
        <v>1015</v>
      </c>
      <c r="H8" s="336" t="s">
        <v>1015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1015</v>
      </c>
      <c r="F9" s="373" t="s">
        <v>54</v>
      </c>
      <c r="G9" s="372" t="s">
        <v>283</v>
      </c>
      <c r="H9" s="336" t="s">
        <v>1015</v>
      </c>
      <c r="I9" s="372" t="s">
        <v>283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519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1015</v>
      </c>
      <c r="F10" s="306" t="s">
        <v>54</v>
      </c>
      <c r="G10" s="372" t="s">
        <v>283</v>
      </c>
      <c r="H10" s="336" t="s">
        <v>1015</v>
      </c>
      <c r="I10" s="372" t="s">
        <v>283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1015</v>
      </c>
      <c r="F11" s="306" t="s">
        <v>54</v>
      </c>
      <c r="G11" s="372" t="s">
        <v>283</v>
      </c>
      <c r="H11" s="336" t="s">
        <v>1015</v>
      </c>
      <c r="I11" s="372" t="s">
        <v>283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1015</v>
      </c>
      <c r="F12" s="306" t="s">
        <v>54</v>
      </c>
      <c r="G12" s="213" t="s">
        <v>283</v>
      </c>
      <c r="H12" s="336" t="s">
        <v>1015</v>
      </c>
      <c r="I12" s="372" t="s">
        <v>283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1015</v>
      </c>
      <c r="F13" s="374" t="s">
        <v>1277</v>
      </c>
      <c r="G13" s="336" t="s">
        <v>1015</v>
      </c>
      <c r="H13" s="372" t="s">
        <v>283</v>
      </c>
      <c r="I13" s="372" t="s">
        <v>283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1015</v>
      </c>
      <c r="F14" s="374" t="s">
        <v>1277</v>
      </c>
      <c r="G14" s="336" t="s">
        <v>1015</v>
      </c>
      <c r="H14" s="372" t="s">
        <v>283</v>
      </c>
      <c r="I14" s="372" t="s">
        <v>283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283</v>
      </c>
      <c r="F15" s="374" t="s">
        <v>1277</v>
      </c>
      <c r="G15" s="336" t="s">
        <v>1015</v>
      </c>
      <c r="H15" s="372" t="s">
        <v>283</v>
      </c>
      <c r="I15" s="372" t="s">
        <v>283</v>
      </c>
      <c r="J15" s="318"/>
      <c r="K15" s="300"/>
      <c r="L15" s="61"/>
      <c r="M15" s="378" t="s">
        <v>828</v>
      </c>
      <c r="N15" s="384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283</v>
      </c>
      <c r="F16" s="374" t="s">
        <v>1277</v>
      </c>
      <c r="G16" s="336" t="s">
        <v>1015</v>
      </c>
      <c r="H16" s="372" t="s">
        <v>283</v>
      </c>
      <c r="I16" s="372" t="s">
        <v>283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1278</v>
      </c>
      <c r="F17" s="374" t="s">
        <v>1277</v>
      </c>
      <c r="G17" s="336" t="s">
        <v>1015</v>
      </c>
      <c r="H17" s="372" t="s">
        <v>283</v>
      </c>
      <c r="I17" s="372" t="s">
        <v>283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1087</v>
      </c>
      <c r="G18" s="336" t="s">
        <v>1015</v>
      </c>
      <c r="H18" s="336" t="s">
        <v>1015</v>
      </c>
      <c r="I18" s="336" t="s">
        <v>1015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1087</v>
      </c>
      <c r="G19" s="372" t="s">
        <v>283</v>
      </c>
      <c r="H19" s="336" t="s">
        <v>1015</v>
      </c>
      <c r="I19" s="336" t="s">
        <v>1015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1087</v>
      </c>
      <c r="G20" s="372" t="s">
        <v>338</v>
      </c>
      <c r="H20" s="372" t="s">
        <v>1280</v>
      </c>
      <c r="I20" s="336" t="s">
        <v>1015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1087</v>
      </c>
      <c r="G21" s="372" t="s">
        <v>338</v>
      </c>
      <c r="H21" s="372" t="s">
        <v>1280</v>
      </c>
      <c r="I21" s="336" t="s">
        <v>1015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285</v>
      </c>
      <c r="F22" s="374" t="s">
        <v>1087</v>
      </c>
      <c r="G22" s="372" t="s">
        <v>338</v>
      </c>
      <c r="H22" s="372" t="s">
        <v>1280</v>
      </c>
      <c r="I22" s="336" t="s">
        <v>1015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1087</v>
      </c>
      <c r="G23" s="372" t="s">
        <v>338</v>
      </c>
      <c r="H23" s="372" t="s">
        <v>1280</v>
      </c>
      <c r="I23" s="336" t="s">
        <v>1015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1087</v>
      </c>
      <c r="G24" s="372" t="s">
        <v>338</v>
      </c>
      <c r="H24" s="372" t="s">
        <v>1280</v>
      </c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1087</v>
      </c>
      <c r="G25" s="372" t="s">
        <v>338</v>
      </c>
      <c r="H25" s="372" t="s">
        <v>338</v>
      </c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1087</v>
      </c>
      <c r="G26" s="372" t="s">
        <v>338</v>
      </c>
      <c r="H26" s="372" t="s">
        <v>338</v>
      </c>
      <c r="I26" s="372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285</v>
      </c>
      <c r="F27" s="374" t="s">
        <v>1087</v>
      </c>
      <c r="G27" s="372" t="s">
        <v>338</v>
      </c>
      <c r="H27" s="372" t="s">
        <v>338</v>
      </c>
      <c r="I27" s="372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1087</v>
      </c>
      <c r="G28" s="372" t="s">
        <v>338</v>
      </c>
      <c r="H28" s="372" t="s">
        <v>338</v>
      </c>
      <c r="I28" s="372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981</v>
      </c>
      <c r="F29" s="374" t="s">
        <v>1087</v>
      </c>
      <c r="G29" s="372" t="s">
        <v>338</v>
      </c>
      <c r="H29" s="372" t="s">
        <v>338</v>
      </c>
      <c r="I29" s="372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D52" t="s">
        <v>1282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1283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1285</v>
      </c>
      <c r="G12" s="371" t="s">
        <v>1284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1290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68" t="s">
        <v>53</v>
      </c>
      <c r="N6" s="369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332</v>
      </c>
      <c r="G11" s="336"/>
      <c r="H11" s="358" t="s">
        <v>283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828</v>
      </c>
      <c r="N15" s="365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1265</v>
      </c>
      <c r="G16" s="358" t="s">
        <v>1206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1265</v>
      </c>
      <c r="G17" s="358" t="s">
        <v>1206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1265</v>
      </c>
      <c r="G18" s="306" t="s">
        <v>1206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1206</v>
      </c>
      <c r="G24" s="336"/>
      <c r="H24" s="358"/>
      <c r="I24" s="336" t="s">
        <v>1073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1206</v>
      </c>
      <c r="G25" s="336"/>
      <c r="H25" s="358"/>
      <c r="I25" s="336" t="s">
        <v>1073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1293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1294</v>
      </c>
      <c r="F5" s="223" t="s">
        <v>1295</v>
      </c>
      <c r="G5" s="223" t="s">
        <v>1296</v>
      </c>
      <c r="H5" s="223" t="s">
        <v>1297</v>
      </c>
      <c r="I5" s="223" t="s">
        <v>1298</v>
      </c>
      <c r="J5" s="223" t="s">
        <v>1299</v>
      </c>
      <c r="K5" s="223" t="s">
        <v>1300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1286</v>
      </c>
      <c r="G13" s="336" t="s">
        <v>63</v>
      </c>
      <c r="H13" s="358" t="s">
        <v>283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283</v>
      </c>
      <c r="I15" s="358" t="s">
        <v>63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1265</v>
      </c>
      <c r="G17" s="336" t="s">
        <v>63</v>
      </c>
      <c r="H17" s="336" t="s">
        <v>283</v>
      </c>
      <c r="I17" s="336" t="s">
        <v>1301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1265</v>
      </c>
      <c r="G18" s="336" t="s">
        <v>63</v>
      </c>
      <c r="H18" s="336" t="s">
        <v>283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1302</v>
      </c>
      <c r="G20" s="336" t="s">
        <v>63</v>
      </c>
      <c r="H20" s="336" t="s">
        <v>283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1302</v>
      </c>
      <c r="G21" s="336" t="s">
        <v>63</v>
      </c>
      <c r="H21" s="358" t="s">
        <v>283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1302</v>
      </c>
      <c r="G22" s="336" t="s">
        <v>63</v>
      </c>
      <c r="H22" s="358" t="s">
        <v>283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1302</v>
      </c>
      <c r="G23" s="336" t="s">
        <v>1303</v>
      </c>
      <c r="H23" s="358" t="s">
        <v>283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1132</v>
      </c>
      <c r="F24" s="358" t="s">
        <v>1304</v>
      </c>
      <c r="G24" s="336" t="s">
        <v>58</v>
      </c>
      <c r="H24" s="358" t="s">
        <v>283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1132</v>
      </c>
      <c r="F25" s="358" t="s">
        <v>1304</v>
      </c>
      <c r="G25" s="336" t="s">
        <v>58</v>
      </c>
      <c r="H25" s="358" t="s">
        <v>283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499</v>
      </c>
      <c r="F26" s="358" t="s">
        <v>1304</v>
      </c>
      <c r="G26" s="336"/>
      <c r="H26" s="358" t="s">
        <v>283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499</v>
      </c>
      <c r="F27" s="358" t="s">
        <v>1304</v>
      </c>
      <c r="G27" s="336"/>
      <c r="H27" s="358" t="s">
        <v>283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283</v>
      </c>
      <c r="F28" s="358" t="s">
        <v>1265</v>
      </c>
      <c r="G28" s="294"/>
      <c r="H28" s="358" t="s">
        <v>1305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283</v>
      </c>
      <c r="F29" s="358" t="s">
        <v>1265</v>
      </c>
      <c r="G29" s="294"/>
      <c r="H29" s="358" t="s">
        <v>1305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1306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1307</v>
      </c>
      <c r="F5" s="223" t="s">
        <v>1308</v>
      </c>
      <c r="G5" s="360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361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1314</v>
      </c>
      <c r="G12" s="362"/>
      <c r="H12" s="358" t="s">
        <v>1303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1314</v>
      </c>
      <c r="G13" s="362"/>
      <c r="H13" s="358" t="s">
        <v>1303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1314</v>
      </c>
      <c r="G14" s="362"/>
      <c r="H14" s="358" t="s">
        <v>1315</v>
      </c>
      <c r="I14" s="358" t="s">
        <v>1316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1314</v>
      </c>
      <c r="G15" s="362"/>
      <c r="H15" s="336" t="s">
        <v>1315</v>
      </c>
      <c r="I15" s="336" t="s">
        <v>1316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1314</v>
      </c>
      <c r="G16" s="362"/>
      <c r="H16" s="336" t="s">
        <v>61</v>
      </c>
      <c r="I16" s="336" t="s">
        <v>1317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1314</v>
      </c>
      <c r="G17" s="362"/>
      <c r="H17" s="336" t="s">
        <v>61</v>
      </c>
      <c r="I17" s="336" t="s">
        <v>1317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717</v>
      </c>
      <c r="G18" s="362"/>
      <c r="H18" s="336" t="s">
        <v>61</v>
      </c>
      <c r="I18" s="336" t="s">
        <v>1317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717</v>
      </c>
      <c r="G19" s="362"/>
      <c r="H19" s="336" t="s">
        <v>63</v>
      </c>
      <c r="I19" s="336" t="s">
        <v>1318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717</v>
      </c>
      <c r="G20" s="362"/>
      <c r="H20" s="336" t="s">
        <v>63</v>
      </c>
      <c r="I20" s="336" t="s">
        <v>1318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1319</v>
      </c>
      <c r="F21" s="336" t="s">
        <v>717</v>
      </c>
      <c r="G21" s="362"/>
      <c r="H21" s="358" t="s">
        <v>63</v>
      </c>
      <c r="I21" s="358" t="s">
        <v>1320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1319</v>
      </c>
      <c r="F22" s="358" t="s">
        <v>1321</v>
      </c>
      <c r="G22" s="362"/>
      <c r="H22" s="358" t="s">
        <v>63</v>
      </c>
      <c r="I22" s="358" t="s">
        <v>1320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1319</v>
      </c>
      <c r="F23" s="358" t="s">
        <v>1321</v>
      </c>
      <c r="G23" s="362"/>
      <c r="H23" s="358" t="s">
        <v>63</v>
      </c>
      <c r="I23" s="358" t="s">
        <v>1320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1319</v>
      </c>
      <c r="F24" s="358" t="s">
        <v>1321</v>
      </c>
      <c r="G24" s="362"/>
      <c r="H24" s="358" t="s">
        <v>63</v>
      </c>
      <c r="I24" s="358" t="s">
        <v>1320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1319</v>
      </c>
      <c r="F25" s="358" t="s">
        <v>1321</v>
      </c>
      <c r="G25" s="362"/>
      <c r="H25" s="358" t="s">
        <v>63</v>
      </c>
      <c r="I25" s="358" t="s">
        <v>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1322</v>
      </c>
      <c r="F26" s="358" t="s">
        <v>1321</v>
      </c>
      <c r="G26" s="362"/>
      <c r="H26" s="358" t="s">
        <v>63</v>
      </c>
      <c r="I26" s="358" t="s">
        <v>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1322</v>
      </c>
      <c r="F27" s="358" t="s">
        <v>1321</v>
      </c>
      <c r="G27" s="362"/>
      <c r="H27" s="358" t="s">
        <v>63</v>
      </c>
      <c r="I27" s="358" t="s">
        <v>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1322</v>
      </c>
      <c r="F28" s="358" t="s">
        <v>1321</v>
      </c>
      <c r="G28" s="321"/>
      <c r="H28" s="358" t="s">
        <v>63</v>
      </c>
      <c r="I28" s="358" t="s">
        <v>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1322</v>
      </c>
      <c r="F29" s="358" t="s">
        <v>1321</v>
      </c>
      <c r="G29" s="321"/>
      <c r="H29" s="358" t="s">
        <v>63</v>
      </c>
      <c r="I29" s="358" t="s">
        <v>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1323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1328</v>
      </c>
      <c r="F12" s="336" t="s">
        <v>62</v>
      </c>
      <c r="G12" s="336" t="s">
        <v>1328</v>
      </c>
      <c r="H12" s="336" t="s">
        <v>1328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1328</v>
      </c>
      <c r="F13" s="336" t="s">
        <v>62</v>
      </c>
      <c r="G13" s="336" t="s">
        <v>1328</v>
      </c>
      <c r="H13" s="336" t="s">
        <v>1328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1328</v>
      </c>
      <c r="F14" s="336" t="s">
        <v>62</v>
      </c>
      <c r="G14" s="336" t="s">
        <v>1328</v>
      </c>
      <c r="H14" s="336" t="s">
        <v>1328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1328</v>
      </c>
      <c r="F15" s="336" t="s">
        <v>62</v>
      </c>
      <c r="G15" s="336" t="s">
        <v>1328</v>
      </c>
      <c r="H15" s="336" t="s">
        <v>1328</v>
      </c>
      <c r="I15" s="306" t="s">
        <v>54</v>
      </c>
      <c r="J15" s="318"/>
      <c r="K15" s="300"/>
      <c r="L15" s="61"/>
      <c r="M15" s="329" t="s">
        <v>828</v>
      </c>
      <c r="N15" s="326">
        <f>COUNTIF(E8:I29, "*Casey*")/2</f>
        <v>0</v>
      </c>
      <c r="O15" s="224" t="s">
        <v>519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1328</v>
      </c>
      <c r="F16" s="336" t="s">
        <v>62</v>
      </c>
      <c r="G16" s="336" t="s">
        <v>1329</v>
      </c>
      <c r="H16" s="336" t="s">
        <v>1328</v>
      </c>
      <c r="I16" s="336" t="s">
        <v>1330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1329</v>
      </c>
      <c r="H17" s="336" t="s">
        <v>1328</v>
      </c>
      <c r="I17" s="336" t="s">
        <v>1330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1331</v>
      </c>
      <c r="G18" s="336" t="s">
        <v>1329</v>
      </c>
      <c r="H18" s="336" t="s">
        <v>1328</v>
      </c>
      <c r="I18" s="336" t="s">
        <v>1332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1331</v>
      </c>
      <c r="G19" s="336" t="s">
        <v>1329</v>
      </c>
      <c r="H19" s="336" t="s">
        <v>1329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1331</v>
      </c>
      <c r="G20" s="336" t="s">
        <v>1333</v>
      </c>
      <c r="H20" s="336" t="s">
        <v>1329</v>
      </c>
      <c r="I20" s="336" t="s">
        <v>1332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1331</v>
      </c>
      <c r="G21" s="336" t="s">
        <v>1333</v>
      </c>
      <c r="H21" s="336" t="s">
        <v>1329</v>
      </c>
      <c r="I21" s="336" t="s">
        <v>1330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1334</v>
      </c>
      <c r="G22" s="336" t="s">
        <v>1335</v>
      </c>
      <c r="H22" s="336" t="s">
        <v>1331</v>
      </c>
      <c r="I22" s="336" t="s">
        <v>1301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1334</v>
      </c>
      <c r="G23" s="336" t="s">
        <v>1336</v>
      </c>
      <c r="H23" s="336" t="s">
        <v>1331</v>
      </c>
      <c r="I23" s="336" t="s">
        <v>1337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1338</v>
      </c>
      <c r="G24" s="336" t="s">
        <v>1339</v>
      </c>
      <c r="H24" s="336" t="s">
        <v>1340</v>
      </c>
      <c r="I24" s="336" t="s">
        <v>1337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1338</v>
      </c>
      <c r="G25" s="336" t="s">
        <v>1339</v>
      </c>
      <c r="H25" s="336" t="s">
        <v>1340</v>
      </c>
      <c r="I25" s="336" t="s">
        <v>1337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1338</v>
      </c>
      <c r="G26" s="336" t="s">
        <v>1339</v>
      </c>
      <c r="H26" s="336" t="s">
        <v>1340</v>
      </c>
      <c r="I26" s="336" t="s">
        <v>1337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1338</v>
      </c>
      <c r="G27" s="336" t="s">
        <v>1339</v>
      </c>
      <c r="H27" s="336" t="s">
        <v>1340</v>
      </c>
      <c r="I27" s="336" t="s">
        <v>1341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769</v>
      </c>
      <c r="G28" s="294" t="s">
        <v>769</v>
      </c>
      <c r="H28" s="336" t="s">
        <v>61</v>
      </c>
      <c r="I28" s="336" t="s">
        <v>1337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769</v>
      </c>
      <c r="G29" s="294" t="s">
        <v>769</v>
      </c>
      <c r="H29" s="336" t="s">
        <v>61</v>
      </c>
      <c r="I29" s="336" t="s">
        <v>1337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1342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COUNTIF(E8:I29,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828</v>
      </c>
      <c r="F8" s="306" t="s">
        <v>1343</v>
      </c>
      <c r="G8" s="306" t="s">
        <v>828</v>
      </c>
      <c r="H8" s="306" t="s">
        <v>283</v>
      </c>
      <c r="I8" s="306"/>
      <c r="J8" s="318" t="s">
        <v>828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828</v>
      </c>
      <c r="F9" s="306" t="s">
        <v>1343</v>
      </c>
      <c r="G9" s="306" t="s">
        <v>828</v>
      </c>
      <c r="H9" s="306" t="s">
        <v>499</v>
      </c>
      <c r="I9" s="306"/>
      <c r="J9" s="318" t="s">
        <v>828</v>
      </c>
      <c r="K9" s="300"/>
      <c r="L9" s="61"/>
      <c r="M9" s="329" t="s">
        <v>56</v>
      </c>
      <c r="N9" s="326">
        <f>COUNTIF(E8:I29,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828</v>
      </c>
      <c r="F10" s="306" t="s">
        <v>1343</v>
      </c>
      <c r="G10" s="306" t="s">
        <v>1344</v>
      </c>
      <c r="H10" s="306" t="s">
        <v>283</v>
      </c>
      <c r="I10" s="306" t="s">
        <v>58</v>
      </c>
      <c r="J10" s="318" t="s">
        <v>828</v>
      </c>
      <c r="K10" s="300"/>
      <c r="L10" s="61"/>
      <c r="M10" s="329" t="s">
        <v>57</v>
      </c>
      <c r="N10" s="326">
        <f>COUNTIF(E8:I29,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828</v>
      </c>
      <c r="F11" s="306" t="s">
        <v>1343</v>
      </c>
      <c r="G11" s="306"/>
      <c r="H11" s="306" t="s">
        <v>283</v>
      </c>
      <c r="I11" s="306" t="s">
        <v>58</v>
      </c>
      <c r="J11" s="318" t="s">
        <v>828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1198</v>
      </c>
      <c r="G12" s="336" t="s">
        <v>62</v>
      </c>
      <c r="H12" s="336" t="s">
        <v>283</v>
      </c>
      <c r="I12" s="336"/>
      <c r="J12" s="318" t="s">
        <v>828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1198</v>
      </c>
      <c r="G13" s="336" t="s">
        <v>62</v>
      </c>
      <c r="H13" s="336" t="s">
        <v>283</v>
      </c>
      <c r="I13" s="336"/>
      <c r="J13" s="318" t="s">
        <v>828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1345</v>
      </c>
      <c r="G14" s="336" t="s">
        <v>62</v>
      </c>
      <c r="H14" s="336" t="s">
        <v>283</v>
      </c>
      <c r="I14" s="336"/>
      <c r="J14" s="318" t="s">
        <v>828</v>
      </c>
      <c r="K14" s="300"/>
      <c r="L14" s="61"/>
      <c r="M14" s="346" t="s">
        <v>61</v>
      </c>
      <c r="N14" s="327">
        <f>COUNTIF(E8:I29, "*Tai Wei*")/2</f>
        <v>0</v>
      </c>
      <c r="O14" s="224" t="s">
        <v>1346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1345</v>
      </c>
      <c r="G15" s="336" t="s">
        <v>62</v>
      </c>
      <c r="H15" s="336" t="s">
        <v>283</v>
      </c>
      <c r="I15" s="336"/>
      <c r="J15" s="318" t="s">
        <v>828</v>
      </c>
      <c r="K15" s="300"/>
      <c r="L15" s="61"/>
      <c r="M15" s="329" t="s">
        <v>828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1347</v>
      </c>
      <c r="G16" s="336" t="s">
        <v>62</v>
      </c>
      <c r="H16" s="336" t="s">
        <v>283</v>
      </c>
      <c r="I16" s="336"/>
      <c r="J16" s="318" t="s">
        <v>828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1347</v>
      </c>
      <c r="G17" s="336" t="s">
        <v>1348</v>
      </c>
      <c r="H17" s="336" t="s">
        <v>283</v>
      </c>
      <c r="I17" s="336" t="s">
        <v>283</v>
      </c>
      <c r="J17" s="318" t="s">
        <v>828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1347</v>
      </c>
      <c r="G18" s="336" t="s">
        <v>1348</v>
      </c>
      <c r="H18" s="336" t="s">
        <v>283</v>
      </c>
      <c r="I18" s="336" t="s">
        <v>283</v>
      </c>
      <c r="J18" s="318" t="s">
        <v>828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1347</v>
      </c>
      <c r="G19" s="336" t="s">
        <v>1348</v>
      </c>
      <c r="H19" s="336" t="s">
        <v>283</v>
      </c>
      <c r="I19" s="336" t="s">
        <v>1349</v>
      </c>
      <c r="J19" s="318" t="s">
        <v>828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1347</v>
      </c>
      <c r="G20" s="336" t="s">
        <v>1348</v>
      </c>
      <c r="H20" s="336" t="s">
        <v>283</v>
      </c>
      <c r="I20" s="336" t="s">
        <v>1263</v>
      </c>
      <c r="J20" s="318" t="s">
        <v>828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1347</v>
      </c>
      <c r="G21" s="336" t="s">
        <v>1348</v>
      </c>
      <c r="H21" s="336" t="s">
        <v>283</v>
      </c>
      <c r="I21" s="336" t="s">
        <v>1263</v>
      </c>
      <c r="J21" s="318" t="s">
        <v>828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1350</v>
      </c>
      <c r="G22" s="336" t="s">
        <v>1348</v>
      </c>
      <c r="H22" s="336" t="s">
        <v>283</v>
      </c>
      <c r="I22" s="355" t="s">
        <v>1349</v>
      </c>
      <c r="J22" s="318" t="s">
        <v>828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1351</v>
      </c>
      <c r="G23" s="336" t="s">
        <v>1348</v>
      </c>
      <c r="H23" s="336" t="s">
        <v>283</v>
      </c>
      <c r="I23" s="355" t="s">
        <v>1349</v>
      </c>
      <c r="J23" s="318" t="s">
        <v>828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1351</v>
      </c>
      <c r="G24" s="336" t="s">
        <v>1348</v>
      </c>
      <c r="H24" s="336" t="s">
        <v>283</v>
      </c>
      <c r="I24" s="355" t="s">
        <v>1349</v>
      </c>
      <c r="J24" s="318" t="s">
        <v>828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1351</v>
      </c>
      <c r="G25" s="336" t="s">
        <v>1348</v>
      </c>
      <c r="H25" s="336" t="s">
        <v>283</v>
      </c>
      <c r="I25" s="336"/>
      <c r="J25" s="318" t="s">
        <v>828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1351</v>
      </c>
      <c r="G26" s="336" t="s">
        <v>1352</v>
      </c>
      <c r="H26" s="336" t="s">
        <v>283</v>
      </c>
      <c r="I26" s="336" t="s">
        <v>63</v>
      </c>
      <c r="J26" s="318" t="s">
        <v>828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1351</v>
      </c>
      <c r="G27" s="336" t="s">
        <v>1352</v>
      </c>
      <c r="H27" s="336" t="s">
        <v>283</v>
      </c>
      <c r="I27" s="336" t="s">
        <v>63</v>
      </c>
      <c r="J27" s="318" t="s">
        <v>828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1351</v>
      </c>
      <c r="G28" s="336" t="s">
        <v>1352</v>
      </c>
      <c r="H28" s="336" t="s">
        <v>283</v>
      </c>
      <c r="I28" s="336"/>
      <c r="J28" s="318" t="s">
        <v>828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1351</v>
      </c>
      <c r="G29" s="294" t="s">
        <v>1352</v>
      </c>
      <c r="H29" s="336" t="s">
        <v>283</v>
      </c>
      <c r="I29" s="336"/>
      <c r="J29" s="318" t="s">
        <v>828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1353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1356</v>
      </c>
      <c r="G12" s="306" t="s">
        <v>59</v>
      </c>
      <c r="H12" s="306" t="s">
        <v>59</v>
      </c>
      <c r="I12" s="306" t="s">
        <v>1357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1358</v>
      </c>
      <c r="F13" s="306" t="s">
        <v>907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907</v>
      </c>
      <c r="G15" s="306"/>
      <c r="H15" s="306"/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907</v>
      </c>
      <c r="G17" s="306" t="s">
        <v>1332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1331</v>
      </c>
      <c r="F18" s="306" t="s">
        <v>907</v>
      </c>
      <c r="G18" s="306" t="s">
        <v>1332</v>
      </c>
      <c r="H18" s="306" t="s">
        <v>1359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1331</v>
      </c>
      <c r="F19" s="306" t="s">
        <v>907</v>
      </c>
      <c r="G19" s="306" t="s">
        <v>1332</v>
      </c>
      <c r="H19" s="306" t="s">
        <v>1359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1331</v>
      </c>
      <c r="F20" s="306" t="s">
        <v>907</v>
      </c>
      <c r="G20" s="306" t="s">
        <v>1332</v>
      </c>
      <c r="H20" s="306" t="s">
        <v>1359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1331</v>
      </c>
      <c r="F21" s="306" t="s">
        <v>907</v>
      </c>
      <c r="G21" s="306" t="s">
        <v>1332</v>
      </c>
      <c r="H21" s="306" t="s">
        <v>1359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1331</v>
      </c>
      <c r="F22" s="336" t="s">
        <v>1360</v>
      </c>
      <c r="G22" s="306" t="s">
        <v>1332</v>
      </c>
      <c r="H22" s="306" t="s">
        <v>1359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1331</v>
      </c>
      <c r="F23" s="336" t="s">
        <v>1361</v>
      </c>
      <c r="G23" s="306" t="s">
        <v>1332</v>
      </c>
      <c r="H23" s="306" t="s">
        <v>1359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1331</v>
      </c>
      <c r="F24" s="336" t="s">
        <v>1361</v>
      </c>
      <c r="G24" s="306" t="s">
        <v>1286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1331</v>
      </c>
      <c r="F25" s="336" t="s">
        <v>1361</v>
      </c>
      <c r="G25" s="306" t="s">
        <v>1286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1331</v>
      </c>
      <c r="F26" s="336" t="s">
        <v>1361</v>
      </c>
      <c r="G26" s="306" t="s">
        <v>1286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1331</v>
      </c>
      <c r="F27" s="336" t="s">
        <v>1361</v>
      </c>
      <c r="G27" s="306" t="s">
        <v>1286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1362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 t="s">
        <v>1366</v>
      </c>
      <c r="I5" s="223" t="s">
        <v>1367</v>
      </c>
      <c r="J5" s="223" t="s">
        <v>1368</v>
      </c>
      <c r="K5" s="223" t="s">
        <v>1369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1076</v>
      </c>
      <c r="F12" s="306" t="s">
        <v>58</v>
      </c>
      <c r="G12" s="306"/>
      <c r="H12" s="306" t="s">
        <v>735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1076</v>
      </c>
      <c r="F13" s="306" t="s">
        <v>58</v>
      </c>
      <c r="G13" s="306" t="s">
        <v>60</v>
      </c>
      <c r="H13" s="306" t="s">
        <v>1370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1076</v>
      </c>
      <c r="F14" s="306" t="s">
        <v>58</v>
      </c>
      <c r="G14" t="s">
        <v>60</v>
      </c>
      <c r="H14" s="306" t="s">
        <v>735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828</v>
      </c>
      <c r="N15" s="326">
        <f>COUNTIF(E3:K25, "*Casey*")/2</f>
        <v>0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1076</v>
      </c>
      <c r="F16" s="306" t="s">
        <v>58</v>
      </c>
      <c r="G16" s="335" t="s">
        <v>60</v>
      </c>
      <c r="H16" s="306" t="s">
        <v>1371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1076</v>
      </c>
      <c r="F18" s="336" t="s">
        <v>1373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1076</v>
      </c>
      <c r="F19" s="336" t="s">
        <v>1373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1076</v>
      </c>
      <c r="F20" s="336" t="s">
        <v>1373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1076</v>
      </c>
      <c r="F21" s="336" t="s">
        <v>1373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1076</v>
      </c>
      <c r="F22" s="336" t="s">
        <v>1374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1302</v>
      </c>
      <c r="F26" s="336" t="s">
        <v>1376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1377</v>
      </c>
      <c r="F27" s="336" t="s">
        <v>1376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1377</v>
      </c>
      <c r="F28" s="336" t="s">
        <v>1378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1377</v>
      </c>
      <c r="F29" s="336" t="s">
        <v>1379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/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1380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1387</v>
      </c>
      <c r="H8" s="306" t="s">
        <v>1388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1387</v>
      </c>
      <c r="H9" s="306" t="s">
        <v>1388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1387</v>
      </c>
      <c r="H10" s="306" t="s">
        <v>1388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1387</v>
      </c>
      <c r="H11" s="306" t="s">
        <v>1388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828</v>
      </c>
      <c r="G12" s="306" t="s">
        <v>1387</v>
      </c>
      <c r="H12" s="306" t="s">
        <v>1388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828</v>
      </c>
      <c r="G13" s="306" t="s">
        <v>1387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1389</v>
      </c>
      <c r="F14" s="302" t="s">
        <v>828</v>
      </c>
      <c r="G14" s="306" t="s">
        <v>1387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1389</v>
      </c>
      <c r="F15" s="302" t="s">
        <v>828</v>
      </c>
      <c r="G15" s="306" t="s">
        <v>1387</v>
      </c>
      <c r="H15" s="306" t="s">
        <v>60</v>
      </c>
      <c r="I15" s="306"/>
      <c r="J15" s="318"/>
      <c r="K15" s="300"/>
      <c r="L15" s="61"/>
      <c r="M15" s="329" t="s">
        <v>828</v>
      </c>
      <c r="N15" s="326">
        <f>COUNTIF(E3:K25, "*Casey*")/2</f>
        <v>2</v>
      </c>
      <c r="O15" s="224" t="s">
        <v>1354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1389</v>
      </c>
      <c r="F18" s="336" t="s">
        <v>59</v>
      </c>
      <c r="G18" s="335" t="s">
        <v>1390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1392</v>
      </c>
      <c r="G24" s="336" t="s">
        <v>59</v>
      </c>
      <c r="H24" s="336" t="s">
        <v>388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1392</v>
      </c>
      <c r="G25" s="336" t="s">
        <v>59</v>
      </c>
      <c r="H25" s="336" t="s">
        <v>388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1392</v>
      </c>
      <c r="G26" s="336" t="s">
        <v>59</v>
      </c>
      <c r="H26" s="336" t="s">
        <v>388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1393</v>
      </c>
      <c r="F27" s="336" t="s">
        <v>1392</v>
      </c>
      <c r="G27" s="336" t="s">
        <v>59</v>
      </c>
      <c r="H27" s="336" t="s">
        <v>388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1393</v>
      </c>
      <c r="F28" s="336" t="s">
        <v>1394</v>
      </c>
      <c r="G28" s="336" t="s">
        <v>59</v>
      </c>
      <c r="H28" s="336" t="s">
        <v>1395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1393</v>
      </c>
      <c r="F29" s="336" t="s">
        <v>1394</v>
      </c>
      <c r="G29" s="294" t="s">
        <v>59</v>
      </c>
      <c r="H29" s="336" t="s">
        <v>1395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 t="s">
        <v>58</v>
      </c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1396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COUNTIF(E8:K39, "*YB*")/2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332</v>
      </c>
      <c r="G8" s="306" t="s">
        <v>58</v>
      </c>
      <c r="H8" s="306"/>
      <c r="I8" s="306" t="s">
        <v>1073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332</v>
      </c>
      <c r="G9" s="306" t="s">
        <v>58</v>
      </c>
      <c r="H9" s="306"/>
      <c r="I9" s="306" t="s">
        <v>1073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332</v>
      </c>
      <c r="G10" s="306" t="s">
        <v>58</v>
      </c>
      <c r="H10" s="306"/>
      <c r="I10" s="306" t="s">
        <v>1397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519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332</v>
      </c>
      <c r="G11" s="306"/>
      <c r="H11" s="306"/>
      <c r="I11" s="306" t="s">
        <v>1397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1399</v>
      </c>
      <c r="G14" s="335"/>
      <c r="H14" s="306" t="s">
        <v>1400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1399</v>
      </c>
      <c r="G15" s="335"/>
      <c r="H15" s="306" t="s">
        <v>1400</v>
      </c>
      <c r="I15" s="306" t="s">
        <v>61</v>
      </c>
      <c r="J15" s="318"/>
      <c r="K15" s="300"/>
      <c r="L15" s="61"/>
      <c r="M15" s="329" t="s">
        <v>828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1401</v>
      </c>
      <c r="I16" s="306" t="s">
        <v>1402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1403</v>
      </c>
      <c r="G17" s="335" t="s">
        <v>64</v>
      </c>
      <c r="H17" s="306" t="s">
        <v>1401</v>
      </c>
      <c r="I17" s="306" t="s">
        <v>1402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1390</v>
      </c>
      <c r="G18" s="335" t="s">
        <v>64</v>
      </c>
      <c r="H18" s="306" t="s">
        <v>1401</v>
      </c>
      <c r="I18" s="336" t="s">
        <v>1404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1390</v>
      </c>
      <c r="G19" s="335" t="s">
        <v>64</v>
      </c>
      <c r="H19" s="306" t="s">
        <v>1401</v>
      </c>
      <c r="I19" s="336" t="s">
        <v>1405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1390</v>
      </c>
      <c r="G20" s="347" t="s">
        <v>64</v>
      </c>
      <c r="H20" s="336" t="s">
        <v>1406</v>
      </c>
      <c r="I20" s="336" t="s">
        <v>1405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1390</v>
      </c>
      <c r="G21" s="302" t="s">
        <v>64</v>
      </c>
      <c r="H21" s="336" t="s">
        <v>1406</v>
      </c>
      <c r="I21" s="336" t="s">
        <v>1405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1390</v>
      </c>
      <c r="G22" s="302" t="s">
        <v>64</v>
      </c>
      <c r="H22" s="336" t="s">
        <v>1406</v>
      </c>
      <c r="I22" s="336" t="s">
        <v>1405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1407</v>
      </c>
      <c r="G23" s="302" t="s">
        <v>64</v>
      </c>
      <c r="H23" s="336" t="s">
        <v>1406</v>
      </c>
      <c r="I23" s="336" t="s">
        <v>1405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1407</v>
      </c>
      <c r="G24" s="336" t="s">
        <v>1355</v>
      </c>
      <c r="H24" s="336" t="s">
        <v>1408</v>
      </c>
      <c r="I24" s="336" t="s">
        <v>1405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1407</v>
      </c>
      <c r="G25" s="336" t="s">
        <v>1355</v>
      </c>
      <c r="H25" s="336" t="s">
        <v>1408</v>
      </c>
      <c r="I25" s="336" t="s">
        <v>1405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1409</v>
      </c>
      <c r="G26" s="336" t="s">
        <v>1357</v>
      </c>
      <c r="H26" s="336" t="s">
        <v>1410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1411</v>
      </c>
      <c r="G27" s="336" t="s">
        <v>1357</v>
      </c>
      <c r="H27" s="336" t="s">
        <v>1412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1411</v>
      </c>
      <c r="G28" s="336" t="s">
        <v>1413</v>
      </c>
      <c r="H28" s="336" t="s">
        <v>1412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1411</v>
      </c>
      <c r="G29" s="294" t="s">
        <v>56</v>
      </c>
      <c r="H29" s="336" t="s">
        <v>1414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8" t="s">
        <v>58</v>
      </c>
      <c r="D42" s="658"/>
      <c r="E42" s="658"/>
      <c r="F42" s="6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1415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1416</v>
      </c>
      <c r="F5" s="223" t="s">
        <v>1417</v>
      </c>
      <c r="G5" s="223" t="s">
        <v>1418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1260</v>
      </c>
      <c r="G8" s="306" t="s">
        <v>60</v>
      </c>
      <c r="H8" s="306" t="s">
        <v>1387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1260</v>
      </c>
      <c r="G9" s="306" t="s">
        <v>60</v>
      </c>
      <c r="H9" s="306" t="s">
        <v>1387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1260</v>
      </c>
      <c r="G10" s="306" t="s">
        <v>60</v>
      </c>
      <c r="H10" s="306" t="s">
        <v>1387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1359</v>
      </c>
      <c r="G13" s="340" t="s">
        <v>55</v>
      </c>
      <c r="H13" s="306" t="s">
        <v>1420</v>
      </c>
      <c r="I13" s="306" t="s">
        <v>1260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1265</v>
      </c>
      <c r="F14" s="336" t="s">
        <v>1421</v>
      </c>
      <c r="G14" s="335" t="s">
        <v>60</v>
      </c>
      <c r="H14" s="338" t="s">
        <v>59</v>
      </c>
      <c r="I14" s="306" t="s">
        <v>1422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1423</v>
      </c>
      <c r="G15" s="302" t="s">
        <v>60</v>
      </c>
      <c r="H15" s="338" t="s">
        <v>1424</v>
      </c>
      <c r="I15" s="306" t="s">
        <v>1422</v>
      </c>
      <c r="J15" s="299"/>
      <c r="K15" s="300"/>
      <c r="L15" s="61"/>
      <c r="M15" s="330" t="s">
        <v>828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1423</v>
      </c>
      <c r="G16" s="302" t="s">
        <v>60</v>
      </c>
      <c r="H16" s="338" t="s">
        <v>59</v>
      </c>
      <c r="I16" s="306" t="s">
        <v>1422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1425</v>
      </c>
      <c r="F17" s="336" t="s">
        <v>1426</v>
      </c>
      <c r="G17" s="302" t="s">
        <v>60</v>
      </c>
      <c r="H17" s="306" t="s">
        <v>60</v>
      </c>
      <c r="I17" s="306" t="s">
        <v>1427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1428</v>
      </c>
      <c r="F18" s="336" t="s">
        <v>1429</v>
      </c>
      <c r="G18" s="302" t="s">
        <v>60</v>
      </c>
      <c r="H18" s="306" t="s">
        <v>60</v>
      </c>
      <c r="I18" s="306" t="s">
        <v>1427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8" t="s">
        <v>58</v>
      </c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1430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1431</v>
      </c>
      <c r="F5" s="223" t="s">
        <v>1432</v>
      </c>
      <c r="G5" s="223" t="s">
        <v>1433</v>
      </c>
      <c r="H5" s="223" t="s">
        <v>1434</v>
      </c>
      <c r="I5" s="223" t="s">
        <v>1435</v>
      </c>
      <c r="J5" s="223" t="s">
        <v>1436</v>
      </c>
      <c r="K5" s="223" t="s">
        <v>1437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1403</v>
      </c>
      <c r="H8" s="306" t="s">
        <v>1387</v>
      </c>
      <c r="I8" s="306" t="s">
        <v>1387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1387</v>
      </c>
      <c r="I9" s="306" t="s">
        <v>1387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1387</v>
      </c>
      <c r="I10" s="306" t="s">
        <v>1438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1206</v>
      </c>
      <c r="G11" s="306" t="s">
        <v>59</v>
      </c>
      <c r="H11" s="306" t="s">
        <v>1387</v>
      </c>
      <c r="I11" s="306" t="s">
        <v>381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1398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1387</v>
      </c>
      <c r="I12" s="306" t="s">
        <v>381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1439</v>
      </c>
      <c r="G13" s="340" t="s">
        <v>1440</v>
      </c>
      <c r="H13" s="306" t="s">
        <v>1387</v>
      </c>
      <c r="I13" s="306" t="s">
        <v>1441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1442</v>
      </c>
      <c r="G14" s="335" t="s">
        <v>1343</v>
      </c>
      <c r="H14" s="338" t="s">
        <v>60</v>
      </c>
      <c r="I14" s="306" t="s">
        <v>1443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1444</v>
      </c>
      <c r="G15" s="302" t="s">
        <v>1445</v>
      </c>
      <c r="H15" s="338" t="s">
        <v>60</v>
      </c>
      <c r="I15" s="306" t="s">
        <v>1446</v>
      </c>
      <c r="J15" s="299"/>
      <c r="K15" s="300"/>
      <c r="L15" s="61"/>
      <c r="M15" s="330" t="s">
        <v>828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1447</v>
      </c>
      <c r="G16" s="302" t="s">
        <v>1448</v>
      </c>
      <c r="H16" s="338" t="s">
        <v>1387</v>
      </c>
      <c r="I16" s="306" t="s">
        <v>1405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388</v>
      </c>
      <c r="F17" s="336" t="s">
        <v>64</v>
      </c>
      <c r="G17" s="302" t="s">
        <v>1449</v>
      </c>
      <c r="H17" s="306" t="s">
        <v>61</v>
      </c>
      <c r="I17" s="306" t="s">
        <v>1395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1450</v>
      </c>
      <c r="F18" s="336" t="s">
        <v>1451</v>
      </c>
      <c r="G18" s="302" t="s">
        <v>1452</v>
      </c>
      <c r="H18" s="306" t="s">
        <v>61</v>
      </c>
      <c r="I18" s="306" t="s">
        <v>388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388</v>
      </c>
      <c r="F19" s="337"/>
      <c r="G19" s="274"/>
      <c r="H19" s="339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8" t="s">
        <v>58</v>
      </c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1453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1454</v>
      </c>
      <c r="F5" s="223" t="s">
        <v>1455</v>
      </c>
      <c r="G5" s="223" t="s">
        <v>1456</v>
      </c>
      <c r="H5" s="223" t="s">
        <v>1457</v>
      </c>
      <c r="I5" s="223" t="s">
        <v>1458</v>
      </c>
      <c r="J5" s="223" t="s">
        <v>1459</v>
      </c>
      <c r="K5" s="223" t="s">
        <v>1460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0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411</v>
      </c>
      <c r="G13" s="212" t="s">
        <v>59</v>
      </c>
      <c r="H13" s="306" t="s">
        <v>60</v>
      </c>
      <c r="I13" s="306" t="s">
        <v>1462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332</v>
      </c>
      <c r="F14" s="306" t="s">
        <v>1463</v>
      </c>
      <c r="G14" s="302" t="s">
        <v>62</v>
      </c>
      <c r="H14" s="306" t="s">
        <v>1464</v>
      </c>
      <c r="I14" s="306" t="s">
        <v>1465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1466</v>
      </c>
      <c r="G15" s="302" t="s">
        <v>1467</v>
      </c>
      <c r="H15" s="306" t="s">
        <v>1464</v>
      </c>
      <c r="I15" s="306" t="s">
        <v>1462</v>
      </c>
      <c r="J15" s="299" t="s">
        <v>56</v>
      </c>
      <c r="K15" s="299" t="s">
        <v>56</v>
      </c>
      <c r="L15" s="61"/>
      <c r="M15" s="330" t="s">
        <v>828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1468</v>
      </c>
      <c r="G16" s="302" t="s">
        <v>1467</v>
      </c>
      <c r="H16" s="306" t="s">
        <v>1469</v>
      </c>
      <c r="I16" s="306" t="s">
        <v>1462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1470</v>
      </c>
      <c r="G17" s="212" t="s">
        <v>1471</v>
      </c>
      <c r="H17" s="306" t="s">
        <v>1472</v>
      </c>
      <c r="I17" s="306" t="s">
        <v>1267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1315</v>
      </c>
      <c r="F18" s="306" t="s">
        <v>1470</v>
      </c>
      <c r="G18" s="212" t="s">
        <v>1471</v>
      </c>
      <c r="H18" s="306" t="s">
        <v>1473</v>
      </c>
      <c r="I18" s="306" t="s">
        <v>1474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8"/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1476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1477</v>
      </c>
      <c r="K5" s="223" t="s">
        <v>1478</v>
      </c>
      <c r="L5" s="61"/>
      <c r="M5" s="324" t="s">
        <v>80</v>
      </c>
      <c r="N5" s="332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8" t="s">
        <v>53</v>
      </c>
      <c r="N6" s="325">
        <f>COUNTIF(E8:K24, "*YB*")</f>
        <v>32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828</v>
      </c>
      <c r="F7" s="282" t="s">
        <v>828</v>
      </c>
      <c r="G7" s="282" t="s">
        <v>828</v>
      </c>
      <c r="H7" s="282" t="s">
        <v>828</v>
      </c>
      <c r="I7" s="282" t="s">
        <v>828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1343</v>
      </c>
      <c r="F8" s="306" t="s">
        <v>828</v>
      </c>
      <c r="G8" s="316" t="s">
        <v>828</v>
      </c>
      <c r="H8" s="306" t="s">
        <v>60</v>
      </c>
      <c r="I8" s="306" t="s">
        <v>656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1343</v>
      </c>
      <c r="F10" s="306" t="s">
        <v>282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1343</v>
      </c>
      <c r="F11" s="306" t="s">
        <v>1479</v>
      </c>
      <c r="G11" s="316" t="s">
        <v>1480</v>
      </c>
      <c r="H11" s="306" t="s">
        <v>656</v>
      </c>
      <c r="I11" s="306" t="s">
        <v>1481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1482</v>
      </c>
      <c r="G12" s="316" t="s">
        <v>1480</v>
      </c>
      <c r="H12" s="306" t="s">
        <v>656</v>
      </c>
      <c r="I12" s="306" t="s">
        <v>1481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523</v>
      </c>
      <c r="F13" s="306" t="s">
        <v>1483</v>
      </c>
      <c r="G13" s="212" t="s">
        <v>801</v>
      </c>
      <c r="H13" s="306" t="s">
        <v>656</v>
      </c>
      <c r="I13" s="306" t="s">
        <v>1484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523</v>
      </c>
      <c r="F14" s="306" t="s">
        <v>1485</v>
      </c>
      <c r="G14" s="302" t="s">
        <v>1486</v>
      </c>
      <c r="H14" s="306" t="s">
        <v>525</v>
      </c>
      <c r="I14" s="306" t="s">
        <v>1487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703</v>
      </c>
      <c r="F15" s="306" t="s">
        <v>1489</v>
      </c>
      <c r="G15" s="302" t="s">
        <v>1490</v>
      </c>
      <c r="H15" s="306" t="s">
        <v>1491</v>
      </c>
      <c r="I15" s="306" t="s">
        <v>1492</v>
      </c>
      <c r="J15" s="299"/>
      <c r="K15" s="300"/>
      <c r="L15" s="61"/>
      <c r="M15" s="330" t="s">
        <v>828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703</v>
      </c>
      <c r="F16" s="306" t="s">
        <v>1493</v>
      </c>
      <c r="G16" s="302" t="s">
        <v>1490</v>
      </c>
      <c r="H16" s="306" t="s">
        <v>1494</v>
      </c>
      <c r="I16" s="306" t="s">
        <v>1492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706</v>
      </c>
      <c r="F17" s="306" t="s">
        <v>1495</v>
      </c>
      <c r="G17" s="212" t="s">
        <v>1496</v>
      </c>
      <c r="H17" s="306" t="s">
        <v>734</v>
      </c>
      <c r="I17" s="306" t="s">
        <v>1497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1498</v>
      </c>
      <c r="F18" s="306" t="s">
        <v>1499</v>
      </c>
      <c r="G18" s="302" t="s">
        <v>1496</v>
      </c>
      <c r="H18" s="306" t="s">
        <v>734</v>
      </c>
      <c r="I18" s="306" t="s">
        <v>1497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8"/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1501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23" t="s">
        <v>53</v>
      </c>
      <c r="N6" s="287">
        <f>COUNTIF(E8:K24, "*YB*")</f>
        <v>33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1502</v>
      </c>
      <c r="G8" s="316" t="s">
        <v>656</v>
      </c>
      <c r="H8" s="308"/>
      <c r="I8" s="306" t="s">
        <v>656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1502</v>
      </c>
      <c r="G9" s="316" t="s">
        <v>656</v>
      </c>
      <c r="H9" s="308"/>
      <c r="I9" s="306" t="s">
        <v>1503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1502</v>
      </c>
      <c r="G10" s="316" t="s">
        <v>558</v>
      </c>
      <c r="H10" s="308"/>
      <c r="I10" s="306" t="s">
        <v>1504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558</v>
      </c>
      <c r="G11" s="316" t="s">
        <v>1505</v>
      </c>
      <c r="H11" s="308"/>
      <c r="I11" s="306" t="s">
        <v>1504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656</v>
      </c>
      <c r="G12" s="316" t="s">
        <v>1506</v>
      </c>
      <c r="H12" s="308"/>
      <c r="I12" s="306" t="s">
        <v>1504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656</v>
      </c>
      <c r="G13" s="316" t="s">
        <v>1506</v>
      </c>
      <c r="H13" s="308"/>
      <c r="I13" s="306" t="s">
        <v>1507</v>
      </c>
      <c r="J13" s="318" t="s">
        <v>828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1508</v>
      </c>
      <c r="G14" s="316" t="s">
        <v>558</v>
      </c>
      <c r="H14" s="320"/>
      <c r="I14" s="306" t="s">
        <v>1509</v>
      </c>
      <c r="J14" s="318" t="s">
        <v>828</v>
      </c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1508</v>
      </c>
      <c r="G15" s="316" t="s">
        <v>1510</v>
      </c>
      <c r="H15" s="320"/>
      <c r="I15" s="306" t="s">
        <v>1509</v>
      </c>
      <c r="J15" s="318" t="s">
        <v>828</v>
      </c>
      <c r="K15" s="300"/>
      <c r="L15" s="61"/>
      <c r="M15" s="292" t="s">
        <v>828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1508</v>
      </c>
      <c r="G16" s="316" t="s">
        <v>1511</v>
      </c>
      <c r="H16" s="320"/>
      <c r="I16" s="306" t="s">
        <v>1512</v>
      </c>
      <c r="J16" s="318" t="s">
        <v>828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1508</v>
      </c>
      <c r="G17" s="316" t="s">
        <v>1513</v>
      </c>
      <c r="H17" s="310"/>
      <c r="I17" s="306" t="s">
        <v>1514</v>
      </c>
      <c r="J17" s="318" t="s">
        <v>828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1515</v>
      </c>
      <c r="G18" s="316" t="s">
        <v>1513</v>
      </c>
      <c r="H18" s="310"/>
      <c r="I18" s="306" t="s">
        <v>1516</v>
      </c>
      <c r="J18" s="318" t="s">
        <v>828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828</v>
      </c>
      <c r="J19" s="318" t="s">
        <v>828</v>
      </c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828</v>
      </c>
      <c r="J20" s="318" t="s">
        <v>828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828</v>
      </c>
      <c r="J21" s="318" t="s">
        <v>828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828</v>
      </c>
      <c r="J22" s="318" t="s">
        <v>828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8"/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1518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1519</v>
      </c>
      <c r="F5" s="223" t="s">
        <v>1520</v>
      </c>
      <c r="G5" s="223" t="s">
        <v>1521</v>
      </c>
      <c r="H5" s="223" t="s">
        <v>1522</v>
      </c>
      <c r="I5" s="223" t="s">
        <v>1523</v>
      </c>
      <c r="J5" s="223" t="s">
        <v>1524</v>
      </c>
      <c r="K5" s="223" t="s">
        <v>1525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8</v>
      </c>
      <c r="O6" s="224" t="s">
        <v>519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780</v>
      </c>
      <c r="G7" s="237" t="s">
        <v>283</v>
      </c>
      <c r="H7" s="317" t="s">
        <v>283</v>
      </c>
      <c r="I7" s="314" t="s">
        <v>283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780</v>
      </c>
      <c r="G8" s="316" t="s">
        <v>1526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780</v>
      </c>
      <c r="G9" s="316" t="s">
        <v>1526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519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780</v>
      </c>
      <c r="G10" s="316" t="s">
        <v>1526</v>
      </c>
      <c r="H10" s="306" t="s">
        <v>60</v>
      </c>
      <c r="I10" s="306" t="s">
        <v>1399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780</v>
      </c>
      <c r="G11" s="316" t="s">
        <v>1526</v>
      </c>
      <c r="H11" s="306" t="s">
        <v>58</v>
      </c>
      <c r="I11" s="306" t="s">
        <v>1399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780</v>
      </c>
      <c r="G12" s="316" t="s">
        <v>1526</v>
      </c>
      <c r="H12" s="306" t="s">
        <v>60</v>
      </c>
      <c r="I12" s="306" t="s">
        <v>1399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780</v>
      </c>
      <c r="G13" s="316" t="s">
        <v>1526</v>
      </c>
      <c r="H13" s="306" t="s">
        <v>60</v>
      </c>
      <c r="I13" s="306" t="s">
        <v>1399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780</v>
      </c>
      <c r="G14" s="316" t="s">
        <v>1528</v>
      </c>
      <c r="H14" s="249" t="s">
        <v>53</v>
      </c>
      <c r="I14" s="306" t="s">
        <v>1399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780</v>
      </c>
      <c r="G15" s="316" t="s">
        <v>1528</v>
      </c>
      <c r="H15" s="249" t="s">
        <v>1529</v>
      </c>
      <c r="I15" s="306" t="s">
        <v>1399</v>
      </c>
      <c r="J15" s="299"/>
      <c r="K15" s="300"/>
      <c r="L15" s="61"/>
      <c r="M15" s="292" t="s">
        <v>828</v>
      </c>
      <c r="N15" s="285">
        <f>COUNTIF(E8:K24, "*Casey*")</f>
        <v>4</v>
      </c>
      <c r="O15" s="224" t="s">
        <v>1527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780</v>
      </c>
      <c r="G16" s="249" t="s">
        <v>1530</v>
      </c>
      <c r="H16" s="249" t="s">
        <v>53</v>
      </c>
      <c r="I16" s="306" t="s">
        <v>1399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780</v>
      </c>
      <c r="G17" s="249" t="s">
        <v>1530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1531</v>
      </c>
      <c r="G18" s="249" t="s">
        <v>1532</v>
      </c>
      <c r="H18" s="302" t="s">
        <v>1529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8" t="s">
        <v>1533</v>
      </c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1534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1535</v>
      </c>
      <c r="F5" s="223" t="s">
        <v>1536</v>
      </c>
      <c r="G5" s="223" t="s">
        <v>1537</v>
      </c>
      <c r="H5" s="223" t="s">
        <v>1538</v>
      </c>
      <c r="I5" s="223" t="s">
        <v>1539</v>
      </c>
      <c r="J5" s="223" t="s">
        <v>1540</v>
      </c>
      <c r="K5" s="223" t="s">
        <v>1541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283</v>
      </c>
      <c r="F7" s="237" t="s">
        <v>283</v>
      </c>
      <c r="G7" s="237" t="s">
        <v>283</v>
      </c>
      <c r="H7" s="237" t="s">
        <v>283</v>
      </c>
      <c r="I7" s="237" t="s">
        <v>283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1387</v>
      </c>
      <c r="G9" s="306" t="s">
        <v>1387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1387</v>
      </c>
      <c r="G10" s="306" t="s">
        <v>1387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1387</v>
      </c>
      <c r="G11" s="306" t="s">
        <v>1387</v>
      </c>
      <c r="H11" s="306" t="s">
        <v>1542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1464</v>
      </c>
      <c r="G12" s="306" t="s">
        <v>1387</v>
      </c>
      <c r="H12" s="306" t="s">
        <v>1542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1543</v>
      </c>
      <c r="F13" s="212" t="s">
        <v>825</v>
      </c>
      <c r="G13" s="249" t="s">
        <v>54</v>
      </c>
      <c r="H13" s="249" t="s">
        <v>825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1543</v>
      </c>
      <c r="F14" s="212" t="s">
        <v>1544</v>
      </c>
      <c r="G14" s="249" t="s">
        <v>1545</v>
      </c>
      <c r="H14" s="249" t="s">
        <v>825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1546</v>
      </c>
      <c r="G15" s="249" t="s">
        <v>1545</v>
      </c>
      <c r="H15" s="249" t="s">
        <v>1547</v>
      </c>
      <c r="I15" s="196"/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1076</v>
      </c>
      <c r="F16" s="212" t="s">
        <v>1548</v>
      </c>
      <c r="G16" s="249" t="s">
        <v>1545</v>
      </c>
      <c r="H16" s="249" t="s">
        <v>1549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1332</v>
      </c>
      <c r="G17" s="249" t="s">
        <v>1550</v>
      </c>
      <c r="H17" s="302" t="s">
        <v>1551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1552</v>
      </c>
      <c r="F18" s="196" t="s">
        <v>1553</v>
      </c>
      <c r="G18" s="249" t="s">
        <v>1550</v>
      </c>
      <c r="H18" s="302" t="s">
        <v>1551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1554</v>
      </c>
      <c r="F19" s="274" t="s">
        <v>1555</v>
      </c>
      <c r="G19" s="274" t="s">
        <v>55</v>
      </c>
      <c r="H19" s="283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1554</v>
      </c>
      <c r="F20" s="274" t="s">
        <v>1555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1055</v>
      </c>
      <c r="F21" s="274" t="s">
        <v>1187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8"/>
      <c r="D27" s="658"/>
      <c r="E27" s="658"/>
      <c r="F27" s="6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1556</v>
      </c>
    </row>
    <row r="33" spans="2:15" x14ac:dyDescent="0.2">
      <c r="B33" s="56"/>
      <c r="D33" s="246" t="s">
        <v>1557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1559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1560</v>
      </c>
      <c r="I5" s="223" t="s">
        <v>1561</v>
      </c>
      <c r="J5" s="223" t="s">
        <v>1562</v>
      </c>
      <c r="K5" s="223" t="s">
        <v>1563</v>
      </c>
      <c r="L5" s="61"/>
      <c r="M5" s="288" t="s">
        <v>80</v>
      </c>
      <c r="N5" s="289" t="s">
        <v>1419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1564</v>
      </c>
      <c r="G8" s="296" t="s">
        <v>1565</v>
      </c>
      <c r="H8" s="297" t="s">
        <v>1399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332</v>
      </c>
      <c r="F9" s="212" t="s">
        <v>1564</v>
      </c>
      <c r="G9" s="294" t="s">
        <v>1566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332</v>
      </c>
      <c r="F10" s="212" t="s">
        <v>1387</v>
      </c>
      <c r="G10" s="294" t="s">
        <v>1566</v>
      </c>
      <c r="H10" s="196" t="s">
        <v>1567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332</v>
      </c>
      <c r="F11" s="212" t="s">
        <v>60</v>
      </c>
      <c r="G11" s="294" t="s">
        <v>1566</v>
      </c>
      <c r="H11" s="249" t="s">
        <v>1567</v>
      </c>
      <c r="I11" s="196" t="s">
        <v>1467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1332</v>
      </c>
      <c r="F12" s="212" t="s">
        <v>1568</v>
      </c>
      <c r="G12" s="249" t="s">
        <v>1569</v>
      </c>
      <c r="H12" s="249" t="s">
        <v>1570</v>
      </c>
      <c r="I12" s="196" t="s">
        <v>1467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1571</v>
      </c>
      <c r="F13" s="212" t="s">
        <v>1568</v>
      </c>
      <c r="G13" s="249" t="s">
        <v>1572</v>
      </c>
      <c r="H13" s="249" t="s">
        <v>1573</v>
      </c>
      <c r="I13" s="196" t="s">
        <v>1574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1575</v>
      </c>
      <c r="F14" s="262" t="s">
        <v>1576</v>
      </c>
      <c r="G14" s="249" t="s">
        <v>1577</v>
      </c>
      <c r="H14" s="249" t="s">
        <v>1573</v>
      </c>
      <c r="I14" s="196" t="s">
        <v>1578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1579</v>
      </c>
      <c r="F15" s="262" t="s">
        <v>1331</v>
      </c>
      <c r="G15" s="249" t="s">
        <v>1580</v>
      </c>
      <c r="H15" s="249" t="s">
        <v>1464</v>
      </c>
      <c r="I15" s="196" t="s">
        <v>1574</v>
      </c>
      <c r="J15" s="299"/>
      <c r="K15" s="300"/>
      <c r="L15" s="61"/>
      <c r="M15" s="292" t="s">
        <v>828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1581</v>
      </c>
      <c r="G16" s="249" t="s">
        <v>1566</v>
      </c>
      <c r="H16" s="249" t="s">
        <v>1582</v>
      </c>
      <c r="I16" s="196" t="s">
        <v>1574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1583</v>
      </c>
      <c r="G17" s="249" t="s">
        <v>1584</v>
      </c>
      <c r="H17" s="213" t="s">
        <v>1582</v>
      </c>
      <c r="I17" s="196" t="s">
        <v>1578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1585</v>
      </c>
      <c r="F18" s="196" t="s">
        <v>1586</v>
      </c>
      <c r="G18" s="249" t="s">
        <v>1584</v>
      </c>
      <c r="H18" s="213" t="s">
        <v>1587</v>
      </c>
      <c r="I18" s="196" t="s">
        <v>1588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1589</v>
      </c>
      <c r="F19" s="274" t="s">
        <v>1554</v>
      </c>
      <c r="G19" s="274" t="s">
        <v>59</v>
      </c>
      <c r="H19" s="274"/>
      <c r="I19" s="274"/>
      <c r="J19" s="274"/>
      <c r="K19" s="300"/>
      <c r="L19" s="61"/>
      <c r="M19" s="662"/>
      <c r="N19" s="6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1590</v>
      </c>
      <c r="F20" s="274" t="s">
        <v>1554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1591</v>
      </c>
      <c r="F21" s="274" t="s">
        <v>1067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8"/>
      <c r="D26" s="658"/>
      <c r="E26" s="658"/>
      <c r="F26" s="6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1592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1390</v>
      </c>
      <c r="F8" s="295" t="s">
        <v>59</v>
      </c>
      <c r="G8" s="296" t="s">
        <v>1595</v>
      </c>
      <c r="H8" s="297" t="s">
        <v>1595</v>
      </c>
      <c r="I8" s="297" t="s">
        <v>59</v>
      </c>
      <c r="J8" s="299" t="s">
        <v>1596</v>
      </c>
      <c r="K8" s="301" t="s">
        <v>828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1597</v>
      </c>
      <c r="F9" s="212" t="s">
        <v>1427</v>
      </c>
      <c r="G9" s="294" t="s">
        <v>1598</v>
      </c>
      <c r="H9" s="242" t="s">
        <v>60</v>
      </c>
      <c r="I9" s="297" t="s">
        <v>59</v>
      </c>
      <c r="J9" s="299" t="s">
        <v>1596</v>
      </c>
      <c r="K9" s="300" t="s">
        <v>828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1597</v>
      </c>
      <c r="F10" s="212" t="s">
        <v>1427</v>
      </c>
      <c r="G10" s="212" t="s">
        <v>1598</v>
      </c>
      <c r="H10" s="196" t="s">
        <v>60</v>
      </c>
      <c r="I10" s="196" t="s">
        <v>1599</v>
      </c>
      <c r="J10" s="299" t="s">
        <v>1596</v>
      </c>
      <c r="K10" s="300" t="s">
        <v>828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1597</v>
      </c>
      <c r="F11" s="212" t="s">
        <v>1600</v>
      </c>
      <c r="G11" s="249" t="s">
        <v>1601</v>
      </c>
      <c r="H11" s="249" t="s">
        <v>60</v>
      </c>
      <c r="I11" s="196" t="s">
        <v>1602</v>
      </c>
      <c r="J11" s="299" t="s">
        <v>1596</v>
      </c>
      <c r="K11" s="300" t="s">
        <v>828</v>
      </c>
      <c r="L11" s="61"/>
      <c r="M11" s="304" t="s">
        <v>58</v>
      </c>
      <c r="N11" s="285">
        <f>COUNTIF(E8:K24, "*Wei Yen*")</f>
        <v>0</v>
      </c>
      <c r="O11" s="199" t="s">
        <v>1603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1604</v>
      </c>
      <c r="F12" s="212" t="s">
        <v>1605</v>
      </c>
      <c r="G12" s="249" t="s">
        <v>1606</v>
      </c>
      <c r="H12" s="249" t="s">
        <v>60</v>
      </c>
      <c r="I12" s="196" t="s">
        <v>1602</v>
      </c>
      <c r="J12" s="299" t="s">
        <v>1596</v>
      </c>
      <c r="K12" s="300" t="s">
        <v>828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1604</v>
      </c>
      <c r="F13" s="196" t="s">
        <v>1607</v>
      </c>
      <c r="G13" s="249" t="s">
        <v>1606</v>
      </c>
      <c r="H13" s="249" t="s">
        <v>1331</v>
      </c>
      <c r="I13" s="196" t="s">
        <v>1608</v>
      </c>
      <c r="J13" s="299" t="s">
        <v>1596</v>
      </c>
      <c r="K13" s="300" t="s">
        <v>828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1609</v>
      </c>
      <c r="F14" s="196" t="s">
        <v>863</v>
      </c>
      <c r="G14" s="249" t="s">
        <v>1610</v>
      </c>
      <c r="H14" s="249" t="s">
        <v>62</v>
      </c>
      <c r="I14" s="196" t="s">
        <v>1611</v>
      </c>
      <c r="J14" s="299" t="s">
        <v>1596</v>
      </c>
      <c r="K14" s="300" t="s">
        <v>828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1609</v>
      </c>
      <c r="F15" s="196" t="s">
        <v>1602</v>
      </c>
      <c r="G15" s="249" t="s">
        <v>1612</v>
      </c>
      <c r="H15" s="249" t="s">
        <v>62</v>
      </c>
      <c r="I15" s="196" t="s">
        <v>1611</v>
      </c>
      <c r="J15" s="299" t="s">
        <v>1596</v>
      </c>
      <c r="K15" s="300" t="s">
        <v>828</v>
      </c>
      <c r="L15" s="61"/>
      <c r="M15" s="292" t="s">
        <v>828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1609</v>
      </c>
      <c r="F16" s="196" t="s">
        <v>1613</v>
      </c>
      <c r="G16" s="249" t="s">
        <v>1614</v>
      </c>
      <c r="H16" s="249" t="s">
        <v>60</v>
      </c>
      <c r="I16" s="196" t="s">
        <v>1615</v>
      </c>
      <c r="J16" s="299" t="s">
        <v>1596</v>
      </c>
      <c r="K16" s="300" t="s">
        <v>828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1609</v>
      </c>
      <c r="F17" s="196" t="s">
        <v>1616</v>
      </c>
      <c r="G17" s="249" t="s">
        <v>1617</v>
      </c>
      <c r="H17" s="249" t="s">
        <v>60</v>
      </c>
      <c r="I17" s="250" t="s">
        <v>863</v>
      </c>
      <c r="J17" s="274" t="s">
        <v>828</v>
      </c>
      <c r="K17" s="300" t="s">
        <v>828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672</v>
      </c>
      <c r="F18" s="196" t="s">
        <v>1618</v>
      </c>
      <c r="G18" s="261" t="s">
        <v>1617</v>
      </c>
      <c r="H18" s="249" t="s">
        <v>1619</v>
      </c>
      <c r="I18" s="196" t="s">
        <v>62</v>
      </c>
      <c r="J18" s="279" t="s">
        <v>828</v>
      </c>
      <c r="K18" s="300" t="s">
        <v>828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672</v>
      </c>
      <c r="F19" s="274" t="s">
        <v>56</v>
      </c>
      <c r="G19" s="274" t="s">
        <v>1620</v>
      </c>
      <c r="H19" s="274"/>
      <c r="I19" s="274"/>
      <c r="J19" s="274" t="s">
        <v>828</v>
      </c>
      <c r="K19" s="300" t="s">
        <v>828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672</v>
      </c>
      <c r="F20" s="274" t="s">
        <v>56</v>
      </c>
      <c r="G20" s="274" t="s">
        <v>1620</v>
      </c>
      <c r="H20" s="274"/>
      <c r="I20" s="274"/>
      <c r="J20" s="274" t="s">
        <v>828</v>
      </c>
      <c r="K20" s="300" t="s">
        <v>828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672</v>
      </c>
      <c r="F21" s="274" t="s">
        <v>56</v>
      </c>
      <c r="G21" s="274" t="s">
        <v>1620</v>
      </c>
      <c r="H21" s="274"/>
      <c r="I21" s="274"/>
      <c r="J21" s="274" t="s">
        <v>828</v>
      </c>
      <c r="K21" s="300" t="s">
        <v>828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1620</v>
      </c>
      <c r="H22" s="274"/>
      <c r="I22" s="274"/>
      <c r="J22" s="274" t="s">
        <v>828</v>
      </c>
      <c r="K22" s="300" t="s">
        <v>828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8" t="s">
        <v>58</v>
      </c>
      <c r="D26" s="658"/>
      <c r="E26" s="658"/>
      <c r="F26" s="6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7" t="s">
        <v>1622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1623</v>
      </c>
      <c r="F5" s="223" t="s">
        <v>1624</v>
      </c>
      <c r="G5" s="223" t="s">
        <v>1625</v>
      </c>
      <c r="H5" s="223" t="s">
        <v>1626</v>
      </c>
      <c r="I5" s="223" t="s">
        <v>1627</v>
      </c>
      <c r="J5" s="223">
        <v>44930</v>
      </c>
      <c r="K5" s="223">
        <v>44961</v>
      </c>
      <c r="L5" s="61"/>
      <c r="M5" s="288" t="s">
        <v>80</v>
      </c>
      <c r="N5" s="289" t="s">
        <v>1593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345</v>
      </c>
      <c r="G10" s="250" t="s">
        <v>60</v>
      </c>
      <c r="H10" s="212" t="s">
        <v>726</v>
      </c>
      <c r="I10" s="212" t="s">
        <v>60</v>
      </c>
      <c r="J10" s="273" t="s">
        <v>1403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345</v>
      </c>
      <c r="G11" s="250" t="s">
        <v>1328</v>
      </c>
      <c r="H11" s="212" t="s">
        <v>726</v>
      </c>
      <c r="I11" s="212" t="s">
        <v>62</v>
      </c>
      <c r="J11" s="273" t="s">
        <v>1403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1628</v>
      </c>
      <c r="G12" s="250" t="s">
        <v>1629</v>
      </c>
      <c r="H12" s="212" t="s">
        <v>1630</v>
      </c>
      <c r="I12" s="212" t="s">
        <v>62</v>
      </c>
      <c r="J12" s="273" t="s">
        <v>1403</v>
      </c>
      <c r="K12" s="273" t="s">
        <v>1631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1628</v>
      </c>
      <c r="G13" s="250" t="s">
        <v>1629</v>
      </c>
      <c r="H13" s="212" t="s">
        <v>1630</v>
      </c>
      <c r="I13" s="212" t="s">
        <v>1467</v>
      </c>
      <c r="J13" s="273" t="s">
        <v>1403</v>
      </c>
      <c r="K13" s="273" t="s">
        <v>1631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1632</v>
      </c>
      <c r="F14" s="212" t="s">
        <v>1469</v>
      </c>
      <c r="G14" s="250" t="s">
        <v>1633</v>
      </c>
      <c r="H14" s="212" t="s">
        <v>1630</v>
      </c>
      <c r="I14" s="212" t="s">
        <v>1634</v>
      </c>
      <c r="J14" s="273" t="s">
        <v>1403</v>
      </c>
      <c r="K14" s="273" t="s">
        <v>1631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1632</v>
      </c>
      <c r="F15" s="212" t="s">
        <v>1635</v>
      </c>
      <c r="G15" s="250" t="s">
        <v>1633</v>
      </c>
      <c r="H15" s="212" t="s">
        <v>62</v>
      </c>
      <c r="I15" s="212" t="s">
        <v>1636</v>
      </c>
      <c r="J15" s="273" t="s">
        <v>1403</v>
      </c>
      <c r="K15" s="273" t="s">
        <v>1631</v>
      </c>
      <c r="L15" s="61"/>
      <c r="M15" s="304" t="s">
        <v>828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617</v>
      </c>
      <c r="F16" s="212" t="s">
        <v>1637</v>
      </c>
      <c r="G16" s="250" t="s">
        <v>1570</v>
      </c>
      <c r="H16" s="212" t="s">
        <v>57</v>
      </c>
      <c r="I16" s="212" t="s">
        <v>1638</v>
      </c>
      <c r="J16" s="273" t="s">
        <v>1403</v>
      </c>
      <c r="K16" s="273" t="s">
        <v>1631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1469</v>
      </c>
      <c r="F17" s="212" t="s">
        <v>1639</v>
      </c>
      <c r="G17" s="250" t="s">
        <v>1640</v>
      </c>
      <c r="H17" s="212" t="s">
        <v>57</v>
      </c>
      <c r="I17" s="212" t="s">
        <v>1638</v>
      </c>
      <c r="J17" s="273" t="s">
        <v>1403</v>
      </c>
      <c r="K17" s="273" t="s">
        <v>1631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1469</v>
      </c>
      <c r="F18" s="212" t="s">
        <v>1639</v>
      </c>
      <c r="G18" s="250" t="s">
        <v>1641</v>
      </c>
      <c r="H18" s="212" t="s">
        <v>57</v>
      </c>
      <c r="I18" s="212" t="s">
        <v>1638</v>
      </c>
      <c r="J18" s="273" t="s">
        <v>1403</v>
      </c>
      <c r="K18" s="280" t="s">
        <v>1642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8" t="s">
        <v>58</v>
      </c>
      <c r="D26" s="658"/>
      <c r="E26" s="658"/>
      <c r="F26" s="6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1556</v>
      </c>
    </row>
    <row r="32" spans="2:20" x14ac:dyDescent="0.2">
      <c r="B32" s="56"/>
      <c r="D32" s="246" t="s">
        <v>1557</v>
      </c>
    </row>
    <row r="33" spans="2:15" x14ac:dyDescent="0.2">
      <c r="B33" s="180"/>
      <c r="D33" t="s">
        <v>475</v>
      </c>
    </row>
    <row r="35" spans="2:15" x14ac:dyDescent="0.2">
      <c r="B35" s="127" t="s">
        <v>134</v>
      </c>
      <c r="D35" s="247" t="s">
        <v>1558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7" t="s">
        <v>1643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1644</v>
      </c>
      <c r="F5" s="223" t="s">
        <v>1645</v>
      </c>
      <c r="G5" s="223" t="s">
        <v>1646</v>
      </c>
      <c r="H5" s="223" t="s">
        <v>1647</v>
      </c>
      <c r="I5" s="223" t="s">
        <v>1648</v>
      </c>
      <c r="J5" s="223" t="s">
        <v>1649</v>
      </c>
      <c r="K5" s="223" t="s">
        <v>1650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28" t="s">
        <v>1257</v>
      </c>
      <c r="K6" s="252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1651</v>
      </c>
      <c r="F8" s="212" t="s">
        <v>1652</v>
      </c>
      <c r="G8" s="212" t="s">
        <v>1652</v>
      </c>
      <c r="H8" s="212" t="s">
        <v>1652</v>
      </c>
      <c r="I8" s="250" t="s">
        <v>1652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1651</v>
      </c>
      <c r="F9" s="212" t="s">
        <v>1652</v>
      </c>
      <c r="G9" s="212" t="s">
        <v>1653</v>
      </c>
      <c r="H9" s="242" t="s">
        <v>1652</v>
      </c>
      <c r="I9" s="242" t="s">
        <v>1652</v>
      </c>
      <c r="J9" s="212" t="s">
        <v>1621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1651</v>
      </c>
      <c r="F10" s="212" t="s">
        <v>1651</v>
      </c>
      <c r="G10" s="212" t="s">
        <v>1654</v>
      </c>
      <c r="H10" s="196" t="s">
        <v>1652</v>
      </c>
      <c r="I10" s="196" t="s">
        <v>1655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1651</v>
      </c>
      <c r="F11" s="212" t="s">
        <v>1651</v>
      </c>
      <c r="G11" s="249" t="s">
        <v>1656</v>
      </c>
      <c r="H11" s="249" t="s">
        <v>1054</v>
      </c>
      <c r="I11" s="196" t="s">
        <v>1657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1652</v>
      </c>
      <c r="F12" s="212" t="s">
        <v>1652</v>
      </c>
      <c r="G12" s="249" t="s">
        <v>1658</v>
      </c>
      <c r="H12" s="249" t="s">
        <v>1659</v>
      </c>
      <c r="I12" s="196" t="s">
        <v>1657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1652</v>
      </c>
      <c r="F13" s="196" t="s">
        <v>864</v>
      </c>
      <c r="G13" s="249" t="s">
        <v>1660</v>
      </c>
      <c r="H13" s="249" t="s">
        <v>1661</v>
      </c>
      <c r="I13" s="196" t="s">
        <v>1662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1663</v>
      </c>
      <c r="F14" s="196" t="s">
        <v>1664</v>
      </c>
      <c r="G14" s="249" t="s">
        <v>56</v>
      </c>
      <c r="H14" s="249" t="s">
        <v>1661</v>
      </c>
      <c r="I14" s="250" t="s">
        <v>1665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1666</v>
      </c>
      <c r="F15" s="196" t="s">
        <v>1667</v>
      </c>
      <c r="G15" s="249" t="s">
        <v>1668</v>
      </c>
      <c r="H15" s="249" t="s">
        <v>1661</v>
      </c>
      <c r="I15" s="250" t="s">
        <v>1669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1666</v>
      </c>
      <c r="F16" s="196" t="s">
        <v>1667</v>
      </c>
      <c r="G16" s="249" t="s">
        <v>1670</v>
      </c>
      <c r="H16" s="212" t="s">
        <v>1671</v>
      </c>
      <c r="I16" s="250" t="s">
        <v>1669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1666</v>
      </c>
      <c r="F17" s="196" t="s">
        <v>1672</v>
      </c>
      <c r="G17" s="249" t="s">
        <v>1673</v>
      </c>
      <c r="H17" s="214" t="s">
        <v>1674</v>
      </c>
      <c r="I17" s="250" t="s">
        <v>1675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1676</v>
      </c>
      <c r="F18" s="248" t="s">
        <v>1677</v>
      </c>
      <c r="G18" s="212" t="s">
        <v>1673</v>
      </c>
      <c r="H18" s="214" t="s">
        <v>1674</v>
      </c>
      <c r="I18" s="196" t="s">
        <v>1678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8"/>
      <c r="D20" s="658"/>
      <c r="E20" s="658"/>
      <c r="F20" s="6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7" t="s">
        <v>1679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1680</v>
      </c>
      <c r="F5" s="223" t="s">
        <v>1681</v>
      </c>
      <c r="G5" s="223" t="s">
        <v>1682</v>
      </c>
      <c r="H5" s="223" t="s">
        <v>1683</v>
      </c>
      <c r="I5" s="223" t="s">
        <v>1684</v>
      </c>
      <c r="J5" s="223" t="s">
        <v>1685</v>
      </c>
      <c r="K5" s="223" t="s">
        <v>1686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1687</v>
      </c>
      <c r="H8" s="212" t="s">
        <v>1687</v>
      </c>
      <c r="I8" s="212" t="s">
        <v>1687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1260</v>
      </c>
      <c r="F9" s="212" t="s">
        <v>1688</v>
      </c>
      <c r="G9" s="212" t="s">
        <v>1689</v>
      </c>
      <c r="H9" s="212" t="s">
        <v>1687</v>
      </c>
      <c r="I9" s="212" t="s">
        <v>1687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1260</v>
      </c>
      <c r="F10" s="212" t="s">
        <v>1688</v>
      </c>
      <c r="G10" s="212" t="s">
        <v>1689</v>
      </c>
      <c r="H10" s="212" t="s">
        <v>1687</v>
      </c>
      <c r="I10" s="212" t="s">
        <v>1687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1690</v>
      </c>
      <c r="F11" s="212" t="s">
        <v>1688</v>
      </c>
      <c r="G11" s="212" t="s">
        <v>1691</v>
      </c>
      <c r="H11" s="214" t="s">
        <v>1692</v>
      </c>
      <c r="I11" s="212" t="s">
        <v>1693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1187</v>
      </c>
      <c r="F12" s="212" t="s">
        <v>1687</v>
      </c>
      <c r="G12" s="212" t="s">
        <v>1694</v>
      </c>
      <c r="H12" s="214" t="s">
        <v>1695</v>
      </c>
      <c r="I12" s="212" t="s">
        <v>1693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1187</v>
      </c>
      <c r="F13" s="212" t="s">
        <v>1696</v>
      </c>
      <c r="G13" s="212" t="s">
        <v>1697</v>
      </c>
      <c r="H13" s="214" t="s">
        <v>1695</v>
      </c>
      <c r="I13" s="212" t="s">
        <v>1698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1699</v>
      </c>
      <c r="F14" s="212" t="s">
        <v>1700</v>
      </c>
      <c r="G14" s="212" t="s">
        <v>1701</v>
      </c>
      <c r="H14" s="214" t="s">
        <v>1695</v>
      </c>
      <c r="I14" s="212" t="s">
        <v>1702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1703</v>
      </c>
      <c r="F15" s="212" t="s">
        <v>1704</v>
      </c>
      <c r="G15" s="212" t="s">
        <v>1705</v>
      </c>
      <c r="H15" s="214" t="s">
        <v>1706</v>
      </c>
      <c r="I15" s="212" t="s">
        <v>1702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1703</v>
      </c>
      <c r="F16" s="212" t="s">
        <v>1704</v>
      </c>
      <c r="G16" s="212" t="s">
        <v>1707</v>
      </c>
      <c r="H16" s="214" t="s">
        <v>1708</v>
      </c>
      <c r="I16" s="212" t="s">
        <v>1709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1710</v>
      </c>
      <c r="F17" s="212" t="s">
        <v>1711</v>
      </c>
      <c r="G17" s="212" t="s">
        <v>1712</v>
      </c>
      <c r="H17" s="214" t="s">
        <v>1713</v>
      </c>
      <c r="I17" s="196" t="s">
        <v>1714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1715</v>
      </c>
      <c r="F18" s="212" t="s">
        <v>1716</v>
      </c>
      <c r="G18" s="212" t="s">
        <v>1712</v>
      </c>
      <c r="H18" s="214" t="s">
        <v>1713</v>
      </c>
      <c r="I18" s="196" t="s">
        <v>1717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8" t="s">
        <v>1718</v>
      </c>
      <c r="D20" s="658"/>
      <c r="E20" s="658"/>
      <c r="F20" s="6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1719</v>
      </c>
      <c r="F35">
        <v>44</v>
      </c>
      <c r="M35" s="61"/>
      <c r="N35" s="62"/>
      <c r="O35" s="61"/>
    </row>
    <row r="36" spans="5:15" hidden="1" x14ac:dyDescent="0.2">
      <c r="E36" s="254" t="s">
        <v>1720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1723</v>
      </c>
      <c r="F39">
        <f>26+16</f>
        <v>42</v>
      </c>
    </row>
    <row r="40" spans="5:15" hidden="1" x14ac:dyDescent="0.2">
      <c r="E40" s="254" t="s">
        <v>1724</v>
      </c>
      <c r="F40">
        <f>38+24</f>
        <v>62</v>
      </c>
    </row>
    <row r="41" spans="5:15" hidden="1" x14ac:dyDescent="0.2">
      <c r="E41" s="254" t="s">
        <v>1725</v>
      </c>
      <c r="F41">
        <v>15</v>
      </c>
    </row>
    <row r="42" spans="5:15" hidden="1" x14ac:dyDescent="0.2">
      <c r="E42" s="254" t="s">
        <v>1726</v>
      </c>
      <c r="F42">
        <v>14</v>
      </c>
    </row>
    <row r="43" spans="5:15" hidden="1" x14ac:dyDescent="0.2">
      <c r="E43" s="254" t="s">
        <v>1727</v>
      </c>
      <c r="F43">
        <v>11</v>
      </c>
    </row>
    <row r="44" spans="5:15" hidden="1" x14ac:dyDescent="0.2">
      <c r="E44" s="180" t="s">
        <v>1728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7" t="s">
        <v>1729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1252</v>
      </c>
      <c r="F6" s="229" t="s">
        <v>1253</v>
      </c>
      <c r="G6" s="230" t="s">
        <v>1254</v>
      </c>
      <c r="H6" s="230" t="s">
        <v>1255</v>
      </c>
      <c r="I6" s="231" t="s">
        <v>1256</v>
      </c>
      <c r="J6" s="232" t="s">
        <v>1257</v>
      </c>
      <c r="K6" s="233" t="s">
        <v>1258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1730</v>
      </c>
      <c r="F8" s="212" t="s">
        <v>1731</v>
      </c>
      <c r="G8" s="212" t="s">
        <v>1598</v>
      </c>
      <c r="H8" s="212" t="s">
        <v>656</v>
      </c>
      <c r="I8" s="196" t="s">
        <v>1732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1733</v>
      </c>
      <c r="F9" s="212" t="s">
        <v>1731</v>
      </c>
      <c r="G9" s="212" t="s">
        <v>1598</v>
      </c>
      <c r="H9" s="212" t="s">
        <v>656</v>
      </c>
      <c r="I9" s="196" t="s">
        <v>1732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1733</v>
      </c>
      <c r="F10" s="212" t="s">
        <v>1731</v>
      </c>
      <c r="G10" s="212" t="s">
        <v>1734</v>
      </c>
      <c r="H10" s="212" t="s">
        <v>656</v>
      </c>
      <c r="I10" s="196" t="s">
        <v>1732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1733</v>
      </c>
      <c r="F11" s="212" t="s">
        <v>1735</v>
      </c>
      <c r="G11" s="212" t="s">
        <v>1734</v>
      </c>
      <c r="H11" s="214" t="s">
        <v>1595</v>
      </c>
      <c r="I11" s="196" t="s">
        <v>285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1736</v>
      </c>
      <c r="F12" s="212" t="s">
        <v>1737</v>
      </c>
      <c r="G12" s="212" t="s">
        <v>1595</v>
      </c>
      <c r="H12" s="214" t="s">
        <v>1738</v>
      </c>
      <c r="I12" s="196" t="s">
        <v>285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1739</v>
      </c>
      <c r="G13" s="212" t="s">
        <v>1740</v>
      </c>
      <c r="H13" s="214" t="s">
        <v>1595</v>
      </c>
      <c r="I13" s="196" t="s">
        <v>285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1741</v>
      </c>
      <c r="F14" s="212" t="s">
        <v>1742</v>
      </c>
      <c r="G14" s="212" t="s">
        <v>1743</v>
      </c>
      <c r="H14" s="214" t="s">
        <v>1331</v>
      </c>
      <c r="I14" s="196" t="s">
        <v>285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1744</v>
      </c>
      <c r="F15" s="212" t="s">
        <v>1745</v>
      </c>
      <c r="G15" s="212" t="s">
        <v>1746</v>
      </c>
      <c r="H15" s="214" t="s">
        <v>1469</v>
      </c>
      <c r="I15" s="196" t="s">
        <v>285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1747</v>
      </c>
      <c r="F16" s="212" t="s">
        <v>1748</v>
      </c>
      <c r="G16" s="212" t="s">
        <v>1749</v>
      </c>
      <c r="H16" s="214" t="s">
        <v>1628</v>
      </c>
      <c r="I16" s="196" t="s">
        <v>285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1750</v>
      </c>
      <c r="F17" s="212" t="s">
        <v>1751</v>
      </c>
      <c r="G17" s="212" t="s">
        <v>1752</v>
      </c>
      <c r="H17" s="214" t="s">
        <v>1753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765</v>
      </c>
      <c r="F18" s="212" t="s">
        <v>1754</v>
      </c>
      <c r="G18" s="212" t="s">
        <v>1755</v>
      </c>
      <c r="H18" s="214" t="s">
        <v>1753</v>
      </c>
      <c r="I18" s="196" t="s">
        <v>1756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1556</v>
      </c>
    </row>
    <row r="26" spans="2:20" x14ac:dyDescent="0.2">
      <c r="B26" s="56"/>
      <c r="D26" s="246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247" t="s">
        <v>1558</v>
      </c>
    </row>
    <row r="31" spans="2:20" x14ac:dyDescent="0.2">
      <c r="M31" s="663"/>
      <c r="N31" s="663"/>
      <c r="O31" s="6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5" t="s">
        <v>1758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1759</v>
      </c>
      <c r="F5" s="7" t="s">
        <v>1760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1761</v>
      </c>
      <c r="G8" s="212" t="s">
        <v>656</v>
      </c>
      <c r="H8" s="212" t="s">
        <v>656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282</v>
      </c>
      <c r="F9" s="212" t="s">
        <v>1761</v>
      </c>
      <c r="G9" s="191" t="s">
        <v>656</v>
      </c>
      <c r="H9" s="212" t="s">
        <v>656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282</v>
      </c>
      <c r="F10" s="191" t="s">
        <v>1762</v>
      </c>
      <c r="G10" s="191" t="s">
        <v>656</v>
      </c>
      <c r="H10" s="212" t="s">
        <v>1763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282</v>
      </c>
      <c r="F11" s="191" t="s">
        <v>1762</v>
      </c>
      <c r="G11" s="191" t="s">
        <v>1764</v>
      </c>
      <c r="H11" s="88" t="s">
        <v>1595</v>
      </c>
      <c r="I11" s="32" t="s">
        <v>1765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1766</v>
      </c>
      <c r="G12" s="191" t="s">
        <v>1764</v>
      </c>
      <c r="H12" s="88" t="s">
        <v>1595</v>
      </c>
      <c r="I12" s="32" t="s">
        <v>1767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1766</v>
      </c>
      <c r="G13" s="212" t="s">
        <v>1768</v>
      </c>
      <c r="H13" s="88" t="s">
        <v>1595</v>
      </c>
      <c r="I13" s="32" t="s">
        <v>1767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1769</v>
      </c>
      <c r="F14" s="191" t="s">
        <v>1770</v>
      </c>
      <c r="G14" s="212" t="s">
        <v>1768</v>
      </c>
      <c r="H14" s="88" t="s">
        <v>1771</v>
      </c>
      <c r="I14" s="32" t="s">
        <v>1315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1744</v>
      </c>
      <c r="F15" s="191" t="s">
        <v>1405</v>
      </c>
      <c r="G15" s="212" t="s">
        <v>1768</v>
      </c>
      <c r="H15" s="88" t="s">
        <v>1390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1595</v>
      </c>
      <c r="G16" s="212" t="s">
        <v>1772</v>
      </c>
      <c r="H16" s="88" t="s">
        <v>1390</v>
      </c>
      <c r="I16" s="32" t="s">
        <v>388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1773</v>
      </c>
      <c r="F17" s="191" t="s">
        <v>1569</v>
      </c>
      <c r="G17" s="212" t="s">
        <v>1772</v>
      </c>
      <c r="H17" s="88" t="s">
        <v>58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1773</v>
      </c>
      <c r="F18" s="191" t="s">
        <v>1569</v>
      </c>
      <c r="G18" s="212" t="s">
        <v>1772</v>
      </c>
      <c r="H18" s="88" t="s">
        <v>58</v>
      </c>
      <c r="I18" s="32" t="s">
        <v>1774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1558</v>
      </c>
    </row>
    <row r="31" spans="2:20" x14ac:dyDescent="0.2">
      <c r="M31" s="663"/>
      <c r="N31" s="663"/>
      <c r="O31" s="6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</row>
    <row r="2" spans="2:20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5" t="s">
        <v>1775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1288</v>
      </c>
      <c r="F8" s="213" t="s">
        <v>61</v>
      </c>
      <c r="G8" s="191" t="s">
        <v>1783</v>
      </c>
      <c r="H8" s="88" t="s">
        <v>1784</v>
      </c>
      <c r="I8" s="32" t="s">
        <v>1785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1288</v>
      </c>
      <c r="F9" s="191" t="s">
        <v>1288</v>
      </c>
      <c r="G9" s="191" t="s">
        <v>1288</v>
      </c>
      <c r="H9" s="214" t="s">
        <v>1784</v>
      </c>
      <c r="I9" s="32" t="s">
        <v>1288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1288</v>
      </c>
      <c r="F10" s="191" t="s">
        <v>1288</v>
      </c>
      <c r="G10" s="191" t="s">
        <v>1786</v>
      </c>
      <c r="H10" s="88" t="s">
        <v>1784</v>
      </c>
      <c r="I10" s="32" t="s">
        <v>1787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1788</v>
      </c>
      <c r="F11" s="191" t="s">
        <v>1288</v>
      </c>
      <c r="G11" s="191" t="s">
        <v>1789</v>
      </c>
      <c r="H11" s="88" t="s">
        <v>1784</v>
      </c>
      <c r="I11" s="32" t="s">
        <v>1790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1788</v>
      </c>
      <c r="F12" s="191" t="s">
        <v>1791</v>
      </c>
      <c r="G12" s="191" t="s">
        <v>1788</v>
      </c>
      <c r="H12" s="88" t="s">
        <v>59</v>
      </c>
      <c r="I12" s="32" t="s">
        <v>1787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1792</v>
      </c>
      <c r="F13" s="191" t="s">
        <v>1791</v>
      </c>
      <c r="G13" s="212" t="s">
        <v>1788</v>
      </c>
      <c r="H13" s="88" t="s">
        <v>59</v>
      </c>
      <c r="I13" s="32" t="s">
        <v>1786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1792</v>
      </c>
      <c r="F14" s="191" t="s">
        <v>1788</v>
      </c>
      <c r="G14" s="212" t="s">
        <v>1793</v>
      </c>
      <c r="H14" s="88" t="s">
        <v>59</v>
      </c>
      <c r="I14" s="32" t="s">
        <v>1794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1795</v>
      </c>
      <c r="F15" s="191" t="s">
        <v>1288</v>
      </c>
      <c r="G15" s="192" t="s">
        <v>1796</v>
      </c>
      <c r="H15" s="88" t="s">
        <v>59</v>
      </c>
      <c r="I15" s="32" t="s">
        <v>1786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1795</v>
      </c>
      <c r="F16" s="191" t="s">
        <v>1788</v>
      </c>
      <c r="G16" s="215" t="s">
        <v>1796</v>
      </c>
      <c r="H16" s="88" t="s">
        <v>1797</v>
      </c>
      <c r="I16" s="32" t="s">
        <v>1798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1799</v>
      </c>
      <c r="F17" s="191" t="s">
        <v>1800</v>
      </c>
      <c r="G17" s="192" t="s">
        <v>1801</v>
      </c>
      <c r="H17" s="88" t="s">
        <v>1802</v>
      </c>
      <c r="I17" s="32" t="s">
        <v>388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1628</v>
      </c>
      <c r="F18" s="191" t="s">
        <v>1800</v>
      </c>
      <c r="G18" s="215" t="s">
        <v>1803</v>
      </c>
      <c r="H18" s="88" t="s">
        <v>1802</v>
      </c>
      <c r="I18" s="32" t="s">
        <v>388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3"/>
      <c r="N31" s="663"/>
      <c r="O31" s="6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5" t="s">
        <v>1806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283</v>
      </c>
      <c r="F7" s="123" t="s">
        <v>283</v>
      </c>
      <c r="G7" s="123" t="s">
        <v>283</v>
      </c>
      <c r="H7" s="123" t="s">
        <v>283</v>
      </c>
      <c r="I7" s="123" t="s">
        <v>283</v>
      </c>
      <c r="J7" s="123" t="s">
        <v>283</v>
      </c>
      <c r="K7" s="123" t="s">
        <v>283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1807</v>
      </c>
      <c r="G8" s="191" t="s">
        <v>1807</v>
      </c>
      <c r="H8" s="88" t="s">
        <v>1807</v>
      </c>
      <c r="I8" s="32" t="s">
        <v>1807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1807</v>
      </c>
      <c r="G9" s="191" t="s">
        <v>1807</v>
      </c>
      <c r="H9" s="88" t="s">
        <v>1807</v>
      </c>
      <c r="I9" s="32" t="s">
        <v>1807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1807</v>
      </c>
      <c r="G10" s="191" t="s">
        <v>1807</v>
      </c>
      <c r="H10" s="88" t="s">
        <v>1807</v>
      </c>
      <c r="I10" s="32" t="s">
        <v>1807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1808</v>
      </c>
      <c r="G11" s="191" t="s">
        <v>1807</v>
      </c>
      <c r="H11" s="88" t="s">
        <v>1807</v>
      </c>
      <c r="I11" s="32" t="s">
        <v>1807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1808</v>
      </c>
      <c r="G12" s="191" t="s">
        <v>1807</v>
      </c>
      <c r="H12" s="88" t="s">
        <v>1807</v>
      </c>
      <c r="I12" s="32" t="s">
        <v>1809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1808</v>
      </c>
      <c r="G13" s="192" t="s">
        <v>1807</v>
      </c>
      <c r="H13" s="88" t="s">
        <v>1807</v>
      </c>
      <c r="I13" s="32" t="s">
        <v>1809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1810</v>
      </c>
      <c r="G14" s="192" t="s">
        <v>1807</v>
      </c>
      <c r="H14" s="88" t="s">
        <v>1807</v>
      </c>
      <c r="I14" s="32" t="s">
        <v>1809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1810</v>
      </c>
      <c r="G15" s="192" t="s">
        <v>1807</v>
      </c>
      <c r="H15" s="88" t="s">
        <v>1811</v>
      </c>
      <c r="I15" s="32" t="s">
        <v>1809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1808</v>
      </c>
      <c r="G16" s="192" t="s">
        <v>1807</v>
      </c>
      <c r="H16" s="88" t="s">
        <v>1811</v>
      </c>
      <c r="I16" s="32" t="s">
        <v>1812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1808</v>
      </c>
      <c r="G17" s="192" t="s">
        <v>1813</v>
      </c>
      <c r="H17" s="88" t="s">
        <v>1811</v>
      </c>
      <c r="I17" s="32" t="s">
        <v>1812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1808</v>
      </c>
      <c r="G18" s="193" t="s">
        <v>1813</v>
      </c>
      <c r="H18" s="88" t="s">
        <v>1811</v>
      </c>
      <c r="I18" s="32" t="s">
        <v>1809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0" spans="2:22" x14ac:dyDescent="0.2">
      <c r="D30" t="s">
        <v>1805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</row>
    <row r="2" spans="2:20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5" t="s">
        <v>1814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210"/>
      <c r="O3" s="3"/>
      <c r="P3" s="3" t="s">
        <v>1815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1680</v>
      </c>
      <c r="F5" s="7" t="s">
        <v>1817</v>
      </c>
      <c r="G5" s="7" t="s">
        <v>1818</v>
      </c>
      <c r="H5" s="7" t="s">
        <v>1819</v>
      </c>
      <c r="I5" s="7" t="s">
        <v>1820</v>
      </c>
      <c r="J5" s="7" t="s">
        <v>1821</v>
      </c>
      <c r="K5" s="7" t="s">
        <v>1822</v>
      </c>
      <c r="L5" s="61"/>
      <c r="M5" s="172"/>
      <c r="N5" s="113"/>
      <c r="O5" s="113" t="s">
        <v>1818</v>
      </c>
      <c r="P5" s="113" t="s">
        <v>1819</v>
      </c>
      <c r="Q5" s="113" t="s">
        <v>1820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172"/>
      <c r="N6" s="113"/>
      <c r="O6" s="113" t="s">
        <v>1254</v>
      </c>
      <c r="P6" s="113" t="s">
        <v>1255</v>
      </c>
      <c r="Q6" s="113" t="s">
        <v>1256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1424</v>
      </c>
      <c r="H11" s="88" t="s">
        <v>59</v>
      </c>
      <c r="I11" s="32" t="s">
        <v>1390</v>
      </c>
      <c r="J11" s="191"/>
      <c r="K11" s="192"/>
      <c r="L11" s="61"/>
      <c r="M11" s="87"/>
      <c r="N11" s="200" t="s">
        <v>1824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765</v>
      </c>
      <c r="F12" s="191" t="s">
        <v>59</v>
      </c>
      <c r="G12" s="191" t="s">
        <v>1825</v>
      </c>
      <c r="H12" s="88" t="s">
        <v>59</v>
      </c>
      <c r="I12" s="32" t="s">
        <v>1390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1826</v>
      </c>
      <c r="F13" s="191" t="s">
        <v>1827</v>
      </c>
      <c r="G13" s="192" t="s">
        <v>1825</v>
      </c>
      <c r="H13" s="88" t="s">
        <v>1828</v>
      </c>
      <c r="I13" s="32" t="s">
        <v>1829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1830</v>
      </c>
      <c r="F14" s="191" t="s">
        <v>1831</v>
      </c>
      <c r="G14" s="192" t="s">
        <v>1832</v>
      </c>
      <c r="H14" s="88" t="s">
        <v>1591</v>
      </c>
      <c r="I14" s="32" t="s">
        <v>1833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1830</v>
      </c>
      <c r="F15" s="191" t="s">
        <v>1834</v>
      </c>
      <c r="G15" s="192" t="s">
        <v>59</v>
      </c>
      <c r="H15" s="88" t="s">
        <v>1591</v>
      </c>
      <c r="I15" s="32" t="s">
        <v>1833</v>
      </c>
      <c r="J15" s="191"/>
      <c r="K15" s="192"/>
      <c r="L15" s="61"/>
      <c r="M15" s="87"/>
      <c r="N15" s="200" t="s">
        <v>1835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1826</v>
      </c>
      <c r="F16" s="191" t="s">
        <v>1831</v>
      </c>
      <c r="G16" s="192" t="s">
        <v>59</v>
      </c>
      <c r="H16" s="88" t="s">
        <v>1554</v>
      </c>
      <c r="I16" s="32" t="s">
        <v>1833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1826</v>
      </c>
      <c r="F17" s="191" t="s">
        <v>1836</v>
      </c>
      <c r="G17" s="192" t="s">
        <v>1773</v>
      </c>
      <c r="H17" s="88" t="s">
        <v>1554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1826</v>
      </c>
      <c r="F18" s="191" t="s">
        <v>1836</v>
      </c>
      <c r="G18" s="192" t="s">
        <v>1773</v>
      </c>
      <c r="H18" s="88" t="s">
        <v>1554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1556</v>
      </c>
    </row>
    <row r="26" spans="2:20" x14ac:dyDescent="0.2">
      <c r="B26" s="56"/>
      <c r="D26" s="58" t="s">
        <v>1557</v>
      </c>
    </row>
    <row r="27" spans="2:20" x14ac:dyDescent="0.2">
      <c r="B27" s="180"/>
      <c r="D27" t="s">
        <v>475</v>
      </c>
    </row>
    <row r="29" spans="2:20" x14ac:dyDescent="0.2">
      <c r="B29" s="127" t="s">
        <v>134</v>
      </c>
      <c r="D29" s="167" t="s">
        <v>1804</v>
      </c>
    </row>
    <row r="30" spans="2:20" x14ac:dyDescent="0.2">
      <c r="D30" t="s">
        <v>1805</v>
      </c>
    </row>
    <row r="31" spans="2:20" x14ac:dyDescent="0.2">
      <c r="M31" s="663"/>
      <c r="N31" s="663"/>
      <c r="O31" s="6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5" t="s">
        <v>1838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1839</v>
      </c>
      <c r="F5" s="7" t="s">
        <v>1840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1841</v>
      </c>
      <c r="I8" s="2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1841</v>
      </c>
      <c r="I9" s="2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1841</v>
      </c>
      <c r="I10" s="2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1842</v>
      </c>
      <c r="I11" s="2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1843</v>
      </c>
      <c r="I12" s="28" t="s">
        <v>1841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1843</v>
      </c>
      <c r="I13" s="28" t="s">
        <v>1841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1543</v>
      </c>
      <c r="F14" s="28" t="s">
        <v>1844</v>
      </c>
      <c r="G14" s="187"/>
      <c r="H14" s="88" t="s">
        <v>1845</v>
      </c>
      <c r="I14" s="28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1543</v>
      </c>
      <c r="F15" s="28" t="s">
        <v>1844</v>
      </c>
      <c r="G15" s="187"/>
      <c r="H15" s="88" t="s">
        <v>1843</v>
      </c>
      <c r="I15" s="28" t="s">
        <v>1842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1543</v>
      </c>
      <c r="F16" s="28" t="s">
        <v>1846</v>
      </c>
      <c r="G16" s="187"/>
      <c r="H16" s="88" t="s">
        <v>1847</v>
      </c>
      <c r="I16" s="28" t="s">
        <v>1842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1543</v>
      </c>
      <c r="F17" s="28" t="s">
        <v>1846</v>
      </c>
      <c r="G17" s="187"/>
      <c r="H17" s="88" t="s">
        <v>1847</v>
      </c>
      <c r="I17" s="28" t="s">
        <v>1842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1543</v>
      </c>
      <c r="F18" s="28" t="s">
        <v>1846</v>
      </c>
      <c r="G18" s="187"/>
      <c r="H18" s="88" t="s">
        <v>1847</v>
      </c>
      <c r="I18" s="28" t="s">
        <v>1842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5" t="s">
        <v>1848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1849</v>
      </c>
      <c r="F5" s="7" t="s">
        <v>1850</v>
      </c>
      <c r="G5" s="7" t="s">
        <v>1851</v>
      </c>
      <c r="H5" s="7" t="s">
        <v>1852</v>
      </c>
      <c r="I5" s="7" t="s">
        <v>1853</v>
      </c>
      <c r="J5" s="7" t="s">
        <v>1854</v>
      </c>
      <c r="K5" s="7" t="s">
        <v>1855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</row>
    <row r="27" spans="2:22" x14ac:dyDescent="0.2">
      <c r="B27" s="180"/>
      <c r="D27" t="s">
        <v>475</v>
      </c>
    </row>
    <row r="29" spans="2:22" x14ac:dyDescent="0.2">
      <c r="B29" s="127" t="s">
        <v>134</v>
      </c>
      <c r="D29" s="167" t="s">
        <v>1804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5" t="s">
        <v>1856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1857</v>
      </c>
      <c r="F5" s="7" t="s">
        <v>1858</v>
      </c>
      <c r="G5" s="7" t="s">
        <v>1859</v>
      </c>
      <c r="H5" s="7" t="s">
        <v>1860</v>
      </c>
      <c r="I5" s="7" t="s">
        <v>1861</v>
      </c>
      <c r="J5" s="7" t="s">
        <v>1862</v>
      </c>
      <c r="K5" s="7" t="s">
        <v>1863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1864</v>
      </c>
      <c r="F8" s="32" t="s">
        <v>56</v>
      </c>
      <c r="G8" s="32" t="s">
        <v>56</v>
      </c>
      <c r="H8" s="32" t="s">
        <v>56</v>
      </c>
      <c r="I8" s="178" t="s">
        <v>1865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1864</v>
      </c>
      <c r="F9" s="50" t="s">
        <v>56</v>
      </c>
      <c r="G9" s="50" t="s">
        <v>56</v>
      </c>
      <c r="H9" s="50" t="s">
        <v>56</v>
      </c>
      <c r="I9" s="178" t="s">
        <v>1865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1864</v>
      </c>
      <c r="F10" s="50" t="s">
        <v>56</v>
      </c>
      <c r="G10" s="50" t="s">
        <v>56</v>
      </c>
      <c r="H10" s="50" t="s">
        <v>56</v>
      </c>
      <c r="I10" s="178" t="s">
        <v>1865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50" t="s">
        <v>56</v>
      </c>
      <c r="G11" s="50" t="s">
        <v>56</v>
      </c>
      <c r="H11" s="50" t="s">
        <v>56</v>
      </c>
      <c r="I11" s="178" t="s">
        <v>1865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50" t="s">
        <v>1867</v>
      </c>
      <c r="G12" s="50" t="s">
        <v>56</v>
      </c>
      <c r="H12" s="50" t="s">
        <v>56</v>
      </c>
      <c r="I12" s="178" t="s">
        <v>1865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1864</v>
      </c>
      <c r="F13" s="50" t="s">
        <v>1867</v>
      </c>
      <c r="G13" s="50" t="s">
        <v>53</v>
      </c>
      <c r="H13" s="50" t="s">
        <v>799</v>
      </c>
      <c r="I13" s="179" t="s">
        <v>1868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1866</v>
      </c>
      <c r="F14" s="50" t="s">
        <v>1869</v>
      </c>
      <c r="G14" s="50" t="s">
        <v>53</v>
      </c>
      <c r="H14" s="50" t="s">
        <v>799</v>
      </c>
      <c r="I14" s="179" t="s">
        <v>1868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1866</v>
      </c>
      <c r="F15" s="50" t="s">
        <v>1869</v>
      </c>
      <c r="G15" s="50" t="s">
        <v>53</v>
      </c>
      <c r="H15" s="50" t="s">
        <v>799</v>
      </c>
      <c r="I15" s="179" t="s">
        <v>799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1866</v>
      </c>
      <c r="F16" s="50" t="s">
        <v>1869</v>
      </c>
      <c r="G16" s="50" t="s">
        <v>53</v>
      </c>
      <c r="H16" s="50" t="s">
        <v>799</v>
      </c>
      <c r="I16" s="179" t="s">
        <v>799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1866</v>
      </c>
      <c r="F17" s="50" t="s">
        <v>1869</v>
      </c>
      <c r="G17" s="50" t="s">
        <v>53</v>
      </c>
      <c r="H17" s="50" t="s">
        <v>799</v>
      </c>
      <c r="I17" s="179" t="s">
        <v>799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1866</v>
      </c>
      <c r="F18" s="174" t="s">
        <v>1869</v>
      </c>
      <c r="G18" s="174" t="s">
        <v>53</v>
      </c>
      <c r="H18" s="50" t="s">
        <v>799</v>
      </c>
      <c r="I18" s="179" t="s">
        <v>799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1556</v>
      </c>
    </row>
    <row r="24" spans="2:22" x14ac:dyDescent="0.2">
      <c r="B24" s="56"/>
      <c r="D24" s="58" t="s">
        <v>1557</v>
      </c>
    </row>
    <row r="27" spans="2:22" x14ac:dyDescent="0.2">
      <c r="B27" s="127" t="s">
        <v>134</v>
      </c>
      <c r="D27" s="167" t="s">
        <v>1870</v>
      </c>
    </row>
    <row r="29" spans="2:22" x14ac:dyDescent="0.2">
      <c r="D29" s="150" t="s">
        <v>1871</v>
      </c>
      <c r="E29" s="176" t="s">
        <v>53</v>
      </c>
      <c r="F29" s="175" t="s">
        <v>1872</v>
      </c>
      <c r="G29" s="175" t="s">
        <v>1873</v>
      </c>
      <c r="H29" s="175" t="s">
        <v>1874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1876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1876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1"/>
      <c r="N5" s="672"/>
      <c r="O5" s="673"/>
      <c r="P5" s="7">
        <v>44935</v>
      </c>
      <c r="Q5" s="7" t="s">
        <v>1877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1878</v>
      </c>
      <c r="F8" s="28" t="s">
        <v>1878</v>
      </c>
      <c r="G8" s="38" t="s">
        <v>1878</v>
      </c>
      <c r="H8" s="88" t="s">
        <v>1879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1878</v>
      </c>
      <c r="F9" s="30" t="s">
        <v>1878</v>
      </c>
      <c r="G9" s="59" t="s">
        <v>1878</v>
      </c>
      <c r="H9" s="87" t="s">
        <v>1879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1878</v>
      </c>
      <c r="F10" s="30" t="s">
        <v>1878</v>
      </c>
      <c r="G10" s="59" t="s">
        <v>1880</v>
      </c>
      <c r="H10" s="87" t="s">
        <v>1879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1878</v>
      </c>
      <c r="F11" s="30" t="s">
        <v>1878</v>
      </c>
      <c r="G11" s="59" t="s">
        <v>1881</v>
      </c>
      <c r="H11" s="87" t="s">
        <v>1230</v>
      </c>
      <c r="I11" s="170" t="s">
        <v>332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1878</v>
      </c>
      <c r="F12" s="30" t="s">
        <v>1878</v>
      </c>
      <c r="G12" s="59" t="s">
        <v>999</v>
      </c>
      <c r="H12" s="87" t="s">
        <v>1879</v>
      </c>
      <c r="I12" s="170" t="s">
        <v>332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1878</v>
      </c>
      <c r="F13" s="30" t="s">
        <v>1878</v>
      </c>
      <c r="G13" s="40" t="s">
        <v>999</v>
      </c>
      <c r="H13" s="20" t="s">
        <v>54</v>
      </c>
      <c r="I13" s="170" t="s">
        <v>1882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1883</v>
      </c>
      <c r="F14" s="30" t="s">
        <v>1878</v>
      </c>
      <c r="G14" s="40" t="s">
        <v>999</v>
      </c>
      <c r="H14" s="20" t="s">
        <v>332</v>
      </c>
      <c r="I14" s="17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1883</v>
      </c>
      <c r="F15" s="30" t="s">
        <v>1878</v>
      </c>
      <c r="G15" s="40" t="s">
        <v>1885</v>
      </c>
      <c r="H15" s="20" t="s">
        <v>332</v>
      </c>
      <c r="I15" s="171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1883</v>
      </c>
      <c r="F16" s="30" t="s">
        <v>1878</v>
      </c>
      <c r="G16" s="40" t="s">
        <v>1879</v>
      </c>
      <c r="H16" s="20" t="s">
        <v>332</v>
      </c>
      <c r="I16" s="170" t="s">
        <v>1230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1883</v>
      </c>
      <c r="F17" s="30" t="s">
        <v>1887</v>
      </c>
      <c r="G17" s="40" t="s">
        <v>1230</v>
      </c>
      <c r="H17" s="20" t="s">
        <v>1529</v>
      </c>
      <c r="I17" s="170" t="s">
        <v>1230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1883</v>
      </c>
      <c r="F18" s="31" t="s">
        <v>1887</v>
      </c>
      <c r="G18" s="40" t="s">
        <v>1888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1757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67" t="s">
        <v>1891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1892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1892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1"/>
      <c r="N5" s="672"/>
      <c r="O5" s="6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1893</v>
      </c>
      <c r="F7" s="123" t="s">
        <v>1893</v>
      </c>
      <c r="G7" s="123" t="s">
        <v>1893</v>
      </c>
      <c r="H7" s="123" t="s">
        <v>1893</v>
      </c>
      <c r="I7" s="123" t="s">
        <v>1893</v>
      </c>
      <c r="J7" s="123" t="s">
        <v>1893</v>
      </c>
      <c r="K7" s="123" t="s">
        <v>1893</v>
      </c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1896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1896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1"/>
      <c r="N5" s="672"/>
      <c r="O5" s="6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523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523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523</v>
      </c>
      <c r="G17" s="48" t="s">
        <v>53</v>
      </c>
      <c r="H17" s="20" t="s">
        <v>523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523</v>
      </c>
      <c r="G18" s="48" t="s">
        <v>53</v>
      </c>
      <c r="H18" s="20" t="s">
        <v>523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1897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1897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1"/>
      <c r="N5" s="672"/>
      <c r="O5" s="6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780</v>
      </c>
      <c r="I7" s="123" t="s">
        <v>55</v>
      </c>
      <c r="J7" s="119"/>
      <c r="K7" s="119"/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1187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1187</v>
      </c>
      <c r="F16" s="33" t="s">
        <v>55</v>
      </c>
      <c r="G16" s="48" t="s">
        <v>56</v>
      </c>
      <c r="H16" s="20" t="s">
        <v>1187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1187</v>
      </c>
      <c r="F18" s="33" t="s">
        <v>56</v>
      </c>
      <c r="G18" s="48" t="s">
        <v>1187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1898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1898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1"/>
      <c r="N5" s="672"/>
      <c r="O5" s="6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780</v>
      </c>
      <c r="F7" s="123" t="s">
        <v>780</v>
      </c>
      <c r="G7" s="123" t="s">
        <v>780</v>
      </c>
      <c r="H7" s="123" t="s">
        <v>780</v>
      </c>
      <c r="I7" s="123" t="s">
        <v>780</v>
      </c>
      <c r="J7" s="119"/>
      <c r="K7" s="119"/>
      <c r="L7" s="70"/>
      <c r="M7" s="666" t="s">
        <v>1875</v>
      </c>
      <c r="N7" s="667"/>
      <c r="O7" s="668"/>
      <c r="P7" s="131"/>
      <c r="Q7" s="128"/>
      <c r="R7" s="128" t="s">
        <v>1899</v>
      </c>
      <c r="S7" s="128" t="s">
        <v>1899</v>
      </c>
      <c r="T7" s="130" t="s">
        <v>1900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558</v>
      </c>
      <c r="G14" s="48" t="s">
        <v>54</v>
      </c>
      <c r="H14" s="20" t="s">
        <v>54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558</v>
      </c>
      <c r="G16" s="48" t="s">
        <v>54</v>
      </c>
      <c r="H16" s="20" t="s">
        <v>558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558</v>
      </c>
      <c r="H17" s="20" t="s">
        <v>558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558</v>
      </c>
      <c r="H18" s="20" t="s">
        <v>558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1901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1901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1"/>
      <c r="N5" s="672"/>
      <c r="O5" s="6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1187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1187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1187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1187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1187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1187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1902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D31" s="102" t="s">
        <v>1184</v>
      </c>
      <c r="E31" s="102"/>
      <c r="F31" s="79"/>
      <c r="G31" s="79"/>
      <c r="H31" s="79"/>
      <c r="I31" s="79"/>
      <c r="J31" s="79"/>
      <c r="K31" s="149"/>
      <c r="M31" s="663"/>
      <c r="N31" s="663"/>
      <c r="O31" s="663"/>
    </row>
    <row r="32" spans="2:22" x14ac:dyDescent="0.2">
      <c r="D32" s="103" t="s">
        <v>780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1903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1903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1"/>
      <c r="N5" s="672"/>
      <c r="O5" s="6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1252</v>
      </c>
      <c r="F6" s="121" t="s">
        <v>1253</v>
      </c>
      <c r="G6" s="112" t="s">
        <v>1254</v>
      </c>
      <c r="H6" s="112" t="s">
        <v>1255</v>
      </c>
      <c r="I6" s="113" t="s">
        <v>1256</v>
      </c>
      <c r="J6" s="120" t="s">
        <v>1257</v>
      </c>
      <c r="K6" s="122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128" t="s">
        <v>1257</v>
      </c>
      <c r="V6" s="129" t="s">
        <v>1258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6" t="s">
        <v>1875</v>
      </c>
      <c r="N7" s="667"/>
      <c r="O7" s="6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1904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1905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1905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1187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1187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1904</v>
      </c>
      <c r="F14" s="20" t="s">
        <v>1905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1904</v>
      </c>
      <c r="F15" s="33" t="s">
        <v>1905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1906</v>
      </c>
      <c r="F16" s="33" t="s">
        <v>1905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1905</v>
      </c>
      <c r="F17" s="33" t="s">
        <v>1905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1905</v>
      </c>
      <c r="F18" s="136" t="s">
        <v>1187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1556</v>
      </c>
    </row>
    <row r="26" spans="2:22" x14ac:dyDescent="0.2">
      <c r="B26" s="56"/>
      <c r="D26" s="58" t="s">
        <v>1557</v>
      </c>
      <c r="P26" s="90"/>
      <c r="Q26" t="s">
        <v>1889</v>
      </c>
    </row>
    <row r="27" spans="2:22" x14ac:dyDescent="0.2">
      <c r="Q27" t="s">
        <v>1890</v>
      </c>
    </row>
    <row r="29" spans="2:22" x14ac:dyDescent="0.2">
      <c r="B29" s="127" t="s">
        <v>134</v>
      </c>
      <c r="D29" s="118" t="s">
        <v>1895</v>
      </c>
    </row>
    <row r="31" spans="2:22" x14ac:dyDescent="0.2">
      <c r="M31" s="663"/>
      <c r="N31" s="663"/>
      <c r="O31" s="6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1907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1907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1"/>
      <c r="N5" s="672"/>
      <c r="O5" s="6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23" t="s">
        <v>1256</v>
      </c>
      <c r="J6" s="22" t="s">
        <v>1257</v>
      </c>
      <c r="K6" s="46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558</v>
      </c>
      <c r="H7" s="32" t="s">
        <v>558</v>
      </c>
      <c r="I7" s="28" t="s">
        <v>53</v>
      </c>
      <c r="J7" s="38"/>
      <c r="K7" s="38"/>
      <c r="L7" s="61"/>
      <c r="M7" s="666" t="s">
        <v>1875</v>
      </c>
      <c r="N7" s="667"/>
      <c r="O7" s="66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558</v>
      </c>
      <c r="F9" s="108" t="s">
        <v>558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558</v>
      </c>
      <c r="F10" s="108" t="s">
        <v>558</v>
      </c>
      <c r="G10" s="50" t="s">
        <v>285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1883</v>
      </c>
      <c r="F11" s="33" t="s">
        <v>1908</v>
      </c>
      <c r="G11" s="50" t="s">
        <v>285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1883</v>
      </c>
      <c r="F12" s="33" t="s">
        <v>1690</v>
      </c>
      <c r="G12" s="50" t="s">
        <v>1191</v>
      </c>
      <c r="H12" s="50" t="s">
        <v>1260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1883</v>
      </c>
      <c r="F13" s="33" t="s">
        <v>1690</v>
      </c>
      <c r="G13" s="33" t="s">
        <v>1690</v>
      </c>
      <c r="H13" s="33" t="s">
        <v>1690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1883</v>
      </c>
      <c r="F14" s="33" t="s">
        <v>1690</v>
      </c>
      <c r="G14" s="33" t="s">
        <v>1690</v>
      </c>
      <c r="H14" s="33" t="s">
        <v>1690</v>
      </c>
      <c r="I14" s="30" t="s">
        <v>1909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1260</v>
      </c>
      <c r="F15" s="33" t="s">
        <v>346</v>
      </c>
      <c r="G15" s="33" t="s">
        <v>1690</v>
      </c>
      <c r="H15" s="33" t="s">
        <v>1690</v>
      </c>
      <c r="I15" s="30" t="s">
        <v>285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1690</v>
      </c>
      <c r="F16" s="33" t="s">
        <v>346</v>
      </c>
      <c r="G16" s="33" t="s">
        <v>1690</v>
      </c>
      <c r="H16" s="33" t="s">
        <v>1690</v>
      </c>
      <c r="I16" s="30" t="s">
        <v>285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1690</v>
      </c>
      <c r="F17" s="51" t="s">
        <v>56</v>
      </c>
      <c r="G17" s="51" t="s">
        <v>1187</v>
      </c>
      <c r="H17" s="51" t="s">
        <v>1187</v>
      </c>
      <c r="I17" s="31" t="s">
        <v>285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1910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5" t="s">
        <v>1910</v>
      </c>
      <c r="N3" s="665"/>
      <c r="O3" s="665"/>
      <c r="P3" s="665"/>
      <c r="Q3" s="665"/>
      <c r="R3" s="665"/>
      <c r="S3" s="665"/>
      <c r="T3" s="665"/>
      <c r="U3" s="665"/>
      <c r="V3" s="6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1"/>
      <c r="N5" s="672"/>
      <c r="O5" s="6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1252</v>
      </c>
      <c r="F6" s="47" t="s">
        <v>1253</v>
      </c>
      <c r="G6" s="112" t="s">
        <v>1254</v>
      </c>
      <c r="H6" s="112" t="s">
        <v>1255</v>
      </c>
      <c r="I6" s="113" t="s">
        <v>1256</v>
      </c>
      <c r="J6" s="22" t="s">
        <v>1257</v>
      </c>
      <c r="K6" s="46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780</v>
      </c>
      <c r="G7" s="50" t="s">
        <v>780</v>
      </c>
      <c r="H7" s="50" t="s">
        <v>782</v>
      </c>
      <c r="I7" s="30" t="s">
        <v>780</v>
      </c>
      <c r="J7" s="38"/>
      <c r="K7" s="38"/>
      <c r="L7" s="61"/>
      <c r="M7" s="666" t="s">
        <v>1875</v>
      </c>
      <c r="N7" s="667"/>
      <c r="O7" s="6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780</v>
      </c>
      <c r="G8" s="50" t="s">
        <v>780</v>
      </c>
      <c r="H8" s="50" t="s">
        <v>782</v>
      </c>
      <c r="I8" s="30" t="s">
        <v>780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1054</v>
      </c>
      <c r="G9" s="50" t="s">
        <v>1054</v>
      </c>
      <c r="H9" s="50" t="s">
        <v>1054</v>
      </c>
      <c r="I9" s="30" t="s">
        <v>1054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346</v>
      </c>
      <c r="F10" s="33" t="s">
        <v>1054</v>
      </c>
      <c r="G10" s="33" t="s">
        <v>1054</v>
      </c>
      <c r="H10" s="33" t="s">
        <v>1054</v>
      </c>
      <c r="I10" s="48" t="s">
        <v>1054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346</v>
      </c>
      <c r="F11" s="33" t="s">
        <v>1054</v>
      </c>
      <c r="G11" s="33" t="s">
        <v>1054</v>
      </c>
      <c r="H11" s="33" t="s">
        <v>1054</v>
      </c>
      <c r="I11" s="48" t="s">
        <v>1054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346</v>
      </c>
      <c r="F12" s="33" t="s">
        <v>1054</v>
      </c>
      <c r="G12" s="33" t="s">
        <v>1054</v>
      </c>
      <c r="H12" s="33" t="s">
        <v>53</v>
      </c>
      <c r="I12" s="48" t="s">
        <v>1054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1690</v>
      </c>
      <c r="F13" s="33" t="s">
        <v>1911</v>
      </c>
      <c r="G13" s="33" t="s">
        <v>1911</v>
      </c>
      <c r="H13" s="33" t="s">
        <v>1904</v>
      </c>
      <c r="I13" s="48" t="s">
        <v>1911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1690</v>
      </c>
      <c r="F14" s="33" t="s">
        <v>1911</v>
      </c>
      <c r="G14" s="33" t="s">
        <v>1911</v>
      </c>
      <c r="H14" s="33" t="s">
        <v>1904</v>
      </c>
      <c r="I14" s="48" t="s">
        <v>1911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1690</v>
      </c>
      <c r="F15" s="33" t="s">
        <v>1912</v>
      </c>
      <c r="G15" s="111" t="s">
        <v>1911</v>
      </c>
      <c r="H15" s="33" t="s">
        <v>1904</v>
      </c>
      <c r="I15" s="48" t="s">
        <v>1912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1690</v>
      </c>
      <c r="F16" s="33" t="s">
        <v>1912</v>
      </c>
      <c r="G16" s="33" t="s">
        <v>1911</v>
      </c>
      <c r="H16" s="33" t="s">
        <v>1904</v>
      </c>
      <c r="I16" s="48" t="s">
        <v>1912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1690</v>
      </c>
      <c r="F17" s="51" t="s">
        <v>1912</v>
      </c>
      <c r="G17" s="51" t="s">
        <v>1911</v>
      </c>
      <c r="H17" s="51" t="s">
        <v>53</v>
      </c>
      <c r="I17" s="49" t="s">
        <v>523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1913</v>
      </c>
      <c r="R18" s="91" t="s">
        <v>1076</v>
      </c>
      <c r="S18" s="91" t="s">
        <v>1076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1913</v>
      </c>
      <c r="R19" s="91" t="s">
        <v>1076</v>
      </c>
      <c r="S19" s="91" t="s">
        <v>1076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1913</v>
      </c>
      <c r="R20" s="91" t="s">
        <v>1076</v>
      </c>
      <c r="S20" s="91" t="s">
        <v>1076</v>
      </c>
      <c r="T20" s="72"/>
      <c r="U20" s="72"/>
      <c r="V20" s="72"/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1913</v>
      </c>
      <c r="R21" s="91" t="s">
        <v>1076</v>
      </c>
      <c r="S21" s="91" t="s">
        <v>1076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1913</v>
      </c>
      <c r="R22" s="91" t="s">
        <v>1076</v>
      </c>
      <c r="S22" s="91" t="s">
        <v>1076</v>
      </c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ht="18.75" x14ac:dyDescent="0.25">
      <c r="B2" s="664" t="s">
        <v>78</v>
      </c>
      <c r="C2" s="677"/>
      <c r="D2" s="677"/>
      <c r="E2" s="677"/>
      <c r="F2" s="677"/>
      <c r="G2" s="677"/>
      <c r="H2" s="677"/>
      <c r="I2" s="677"/>
      <c r="J2" s="677"/>
      <c r="K2" s="677"/>
      <c r="L2" s="61"/>
      <c r="M2" s="669" t="s">
        <v>1875</v>
      </c>
      <c r="N2" s="670"/>
      <c r="O2" s="670"/>
      <c r="P2" s="670"/>
      <c r="Q2" s="670"/>
      <c r="R2" s="670"/>
      <c r="S2" s="670"/>
      <c r="T2" s="670"/>
      <c r="U2" s="670"/>
      <c r="V2" s="670"/>
    </row>
    <row r="3" spans="2:22" x14ac:dyDescent="0.2">
      <c r="B3" s="665" t="s">
        <v>1914</v>
      </c>
      <c r="C3" s="665"/>
      <c r="D3" s="665"/>
      <c r="E3" s="665"/>
      <c r="F3" s="665"/>
      <c r="G3" s="665"/>
      <c r="H3" s="665"/>
      <c r="I3" s="665"/>
      <c r="J3" s="665"/>
      <c r="K3" s="665"/>
      <c r="L3" s="61"/>
      <c r="M3" s="663" t="s">
        <v>1914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1"/>
      <c r="N5" s="672"/>
      <c r="O5" s="6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9" t="s">
        <v>1257</v>
      </c>
      <c r="V6" s="100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285</v>
      </c>
      <c r="H7" s="28" t="s">
        <v>285</v>
      </c>
      <c r="I7" s="28" t="s">
        <v>54</v>
      </c>
      <c r="J7" s="28"/>
      <c r="K7" s="38"/>
      <c r="L7" s="61"/>
      <c r="M7" s="666" t="s">
        <v>1875</v>
      </c>
      <c r="N7" s="667"/>
      <c r="O7" s="6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285</v>
      </c>
      <c r="H8" s="30" t="s">
        <v>285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1915</v>
      </c>
      <c r="V8" s="91" t="s">
        <v>932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285</v>
      </c>
      <c r="H9" s="30" t="s">
        <v>285</v>
      </c>
      <c r="I9" s="30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1915</v>
      </c>
      <c r="V9" s="91" t="s">
        <v>932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285</v>
      </c>
      <c r="H10" s="30" t="s">
        <v>285</v>
      </c>
      <c r="I10" s="30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1916</v>
      </c>
      <c r="U10" s="97" t="s">
        <v>1915</v>
      </c>
      <c r="V10" s="91" t="s">
        <v>932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285</v>
      </c>
      <c r="H11" s="30" t="s">
        <v>56</v>
      </c>
      <c r="I11" s="30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1916</v>
      </c>
      <c r="U11" s="97" t="s">
        <v>1915</v>
      </c>
      <c r="V11" s="91" t="s">
        <v>932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1191</v>
      </c>
      <c r="H12" s="89" t="s">
        <v>1187</v>
      </c>
      <c r="I12" s="30" t="s">
        <v>1887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1916</v>
      </c>
      <c r="U12" s="97" t="s">
        <v>1915</v>
      </c>
      <c r="V12" s="91" t="s">
        <v>932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1191</v>
      </c>
      <c r="H13" s="89" t="s">
        <v>1187</v>
      </c>
      <c r="I13" s="30" t="s">
        <v>1260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1916</v>
      </c>
      <c r="U13" s="97" t="s">
        <v>1915</v>
      </c>
      <c r="V13" s="91" t="s">
        <v>932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1191</v>
      </c>
      <c r="H14" s="89" t="s">
        <v>1917</v>
      </c>
      <c r="I14" s="30" t="s">
        <v>1260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1916</v>
      </c>
      <c r="U14" s="97" t="s">
        <v>1915</v>
      </c>
      <c r="V14" s="91" t="s">
        <v>1916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1191</v>
      </c>
      <c r="H15" s="89" t="s">
        <v>1187</v>
      </c>
      <c r="I15" s="30" t="s">
        <v>1260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1916</v>
      </c>
      <c r="U15" s="97" t="s">
        <v>1915</v>
      </c>
      <c r="V15" s="91" t="s">
        <v>1916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1191</v>
      </c>
      <c r="H16" s="89" t="s">
        <v>1187</v>
      </c>
      <c r="I16" s="30" t="s">
        <v>1260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1916</v>
      </c>
      <c r="U16" s="97" t="s">
        <v>1915</v>
      </c>
      <c r="V16" s="91" t="s">
        <v>1916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1191</v>
      </c>
      <c r="H17" s="107" t="s">
        <v>1187</v>
      </c>
      <c r="I17" s="31" t="s">
        <v>1918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1916</v>
      </c>
      <c r="S17" s="72"/>
      <c r="T17" s="97" t="s">
        <v>1916</v>
      </c>
      <c r="U17" s="97" t="s">
        <v>1915</v>
      </c>
      <c r="V17" s="91" t="s">
        <v>1916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1916</v>
      </c>
      <c r="S18" s="72"/>
      <c r="T18" s="91" t="s">
        <v>1916</v>
      </c>
      <c r="U18" s="96"/>
      <c r="V18" s="91" t="s">
        <v>1916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1916</v>
      </c>
      <c r="S19" s="72"/>
      <c r="T19" s="91" t="s">
        <v>1916</v>
      </c>
      <c r="U19" s="96"/>
      <c r="V19" s="91" t="s">
        <v>1916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1916</v>
      </c>
      <c r="S20" s="72"/>
      <c r="T20" s="91" t="s">
        <v>1916</v>
      </c>
      <c r="U20" s="96"/>
      <c r="V20" s="91" t="s">
        <v>1916</v>
      </c>
    </row>
    <row r="21" spans="2:22" x14ac:dyDescent="0.2">
      <c r="B21" s="58" t="s">
        <v>1894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1916</v>
      </c>
      <c r="U21" s="96"/>
      <c r="V21" s="91" t="s">
        <v>1916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  <c r="P25" s="90"/>
      <c r="Q25" t="s">
        <v>1889</v>
      </c>
    </row>
    <row r="26" spans="2:22" x14ac:dyDescent="0.2">
      <c r="Q26" t="s">
        <v>1890</v>
      </c>
    </row>
    <row r="27" spans="2:22" x14ac:dyDescent="0.2">
      <c r="D27" s="102" t="s">
        <v>1184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</row>
    <row r="2" spans="2:22" x14ac:dyDescent="0.2">
      <c r="B2" s="663" t="s">
        <v>1919</v>
      </c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  <c r="V2" s="66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4" t="s">
        <v>78</v>
      </c>
      <c r="C4" s="677"/>
      <c r="D4" s="677"/>
      <c r="E4" s="677"/>
      <c r="F4" s="677"/>
      <c r="G4" s="677"/>
      <c r="H4" s="677"/>
      <c r="I4" s="677"/>
      <c r="J4" s="677"/>
      <c r="K4" s="677"/>
      <c r="L4" s="61"/>
      <c r="M4" s="669" t="s">
        <v>1875</v>
      </c>
      <c r="N4" s="670"/>
      <c r="O4" s="670"/>
      <c r="P4" s="670"/>
      <c r="Q4" s="670"/>
      <c r="R4" s="670"/>
      <c r="S4" s="670"/>
      <c r="T4" s="670"/>
      <c r="U4" s="670"/>
      <c r="V4" s="67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1"/>
      <c r="N5" s="672"/>
      <c r="O5" s="6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1252</v>
      </c>
      <c r="F6" s="46" t="s">
        <v>1253</v>
      </c>
      <c r="G6" s="46" t="s">
        <v>1254</v>
      </c>
      <c r="H6" s="47" t="s">
        <v>1255</v>
      </c>
      <c r="I6" s="23" t="s">
        <v>1256</v>
      </c>
      <c r="J6" s="22" t="s">
        <v>1257</v>
      </c>
      <c r="K6" s="46" t="s">
        <v>1258</v>
      </c>
      <c r="L6" s="61"/>
      <c r="M6" s="674"/>
      <c r="N6" s="675"/>
      <c r="O6" s="676"/>
      <c r="P6" s="65" t="s">
        <v>1252</v>
      </c>
      <c r="Q6" s="66" t="s">
        <v>1253</v>
      </c>
      <c r="R6" s="66" t="s">
        <v>1254</v>
      </c>
      <c r="S6" s="66" t="s">
        <v>1255</v>
      </c>
      <c r="T6" s="66" t="s">
        <v>1256</v>
      </c>
      <c r="U6" s="66" t="s">
        <v>1257</v>
      </c>
      <c r="V6" s="67" t="s">
        <v>1258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285</v>
      </c>
      <c r="F7" s="38" t="s">
        <v>285</v>
      </c>
      <c r="G7" s="52" t="s">
        <v>285</v>
      </c>
      <c r="H7" s="37" t="s">
        <v>56</v>
      </c>
      <c r="I7" s="32" t="s">
        <v>285</v>
      </c>
      <c r="J7" s="28"/>
      <c r="K7" s="38"/>
      <c r="L7" s="61"/>
      <c r="M7" s="666" t="s">
        <v>1875</v>
      </c>
      <c r="N7" s="667"/>
      <c r="O7" s="66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285</v>
      </c>
      <c r="F8" s="59" t="s">
        <v>285</v>
      </c>
      <c r="G8" s="30" t="s">
        <v>285</v>
      </c>
      <c r="H8" s="27" t="s">
        <v>56</v>
      </c>
      <c r="I8" s="33" t="s">
        <v>285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285</v>
      </c>
      <c r="F9" s="59" t="s">
        <v>1909</v>
      </c>
      <c r="G9" s="30" t="s">
        <v>285</v>
      </c>
      <c r="H9" s="15" t="s">
        <v>56</v>
      </c>
      <c r="I9" s="33" t="s">
        <v>285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285</v>
      </c>
      <c r="F10" s="60" t="s">
        <v>1909</v>
      </c>
      <c r="G10" s="78" t="s">
        <v>1909</v>
      </c>
      <c r="H10" s="14" t="s">
        <v>56</v>
      </c>
      <c r="I10" s="33" t="s">
        <v>285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285</v>
      </c>
      <c r="F11" s="60" t="s">
        <v>1054</v>
      </c>
      <c r="G11" s="78" t="s">
        <v>1909</v>
      </c>
      <c r="H11" s="14" t="s">
        <v>1054</v>
      </c>
      <c r="I11" s="14" t="s">
        <v>285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285</v>
      </c>
      <c r="F12" s="60" t="s">
        <v>1911</v>
      </c>
      <c r="G12" s="57" t="s">
        <v>1920</v>
      </c>
      <c r="H12" s="14" t="s">
        <v>1054</v>
      </c>
      <c r="I12" s="14" t="s">
        <v>285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1887</v>
      </c>
      <c r="F13" s="60" t="s">
        <v>1920</v>
      </c>
      <c r="G13" s="57" t="s">
        <v>1920</v>
      </c>
      <c r="H13" s="14" t="s">
        <v>1911</v>
      </c>
      <c r="I13" s="14" t="s">
        <v>1887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1887</v>
      </c>
      <c r="F14" s="59" t="s">
        <v>1921</v>
      </c>
      <c r="G14" s="57" t="s">
        <v>1920</v>
      </c>
      <c r="H14" s="14" t="s">
        <v>1912</v>
      </c>
      <c r="I14" s="14" t="s">
        <v>1887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1887</v>
      </c>
      <c r="F15" s="59" t="s">
        <v>1921</v>
      </c>
      <c r="G15" s="57" t="s">
        <v>1920</v>
      </c>
      <c r="H15" s="14" t="s">
        <v>1912</v>
      </c>
      <c r="I15" s="14" t="s">
        <v>1887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1887</v>
      </c>
      <c r="F16" s="59" t="s">
        <v>1921</v>
      </c>
      <c r="G16" s="30" t="s">
        <v>1921</v>
      </c>
      <c r="H16" s="14" t="s">
        <v>1911</v>
      </c>
      <c r="I16" s="14" t="s">
        <v>1887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1076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1887</v>
      </c>
      <c r="F17" s="44" t="s">
        <v>1904</v>
      </c>
      <c r="G17" s="54" t="s">
        <v>1904</v>
      </c>
      <c r="H17" s="29" t="s">
        <v>1911</v>
      </c>
      <c r="I17" s="29" t="s">
        <v>1922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1076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1076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1076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1076</v>
      </c>
      <c r="U20" s="72"/>
      <c r="V20" s="72"/>
    </row>
    <row r="21" spans="2:22" x14ac:dyDescent="0.2">
      <c r="B21" s="58" t="s">
        <v>1894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1076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1556</v>
      </c>
    </row>
    <row r="25" spans="2:22" x14ac:dyDescent="0.2">
      <c r="B25" s="56"/>
      <c r="D25" s="58" t="s">
        <v>1557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8" t="s">
        <v>77</v>
      </c>
      <c r="C2" s="678"/>
      <c r="D2" s="678"/>
      <c r="E2" s="678"/>
      <c r="F2" s="678"/>
      <c r="G2" s="678"/>
      <c r="H2" s="678"/>
      <c r="I2" s="678"/>
      <c r="J2" s="678"/>
      <c r="K2" s="678"/>
    </row>
    <row r="3" spans="2:11" ht="18.75" x14ac:dyDescent="0.25">
      <c r="B3" s="664" t="s">
        <v>78</v>
      </c>
      <c r="C3" s="677"/>
      <c r="D3" s="677"/>
      <c r="E3" s="677"/>
      <c r="F3" s="677"/>
      <c r="G3" s="677"/>
      <c r="H3" s="677"/>
      <c r="I3" s="677"/>
      <c r="J3" s="677"/>
      <c r="K3" s="677"/>
    </row>
    <row r="4" spans="2:11" x14ac:dyDescent="0.2">
      <c r="B4" s="665" t="s">
        <v>1923</v>
      </c>
      <c r="C4" s="665"/>
      <c r="D4" s="665"/>
      <c r="E4" s="665"/>
      <c r="F4" s="665"/>
      <c r="G4" s="665"/>
      <c r="H4" s="665"/>
      <c r="I4" s="665"/>
      <c r="J4" s="665"/>
      <c r="K4" s="66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1924</v>
      </c>
      <c r="G8" s="52" t="s">
        <v>55</v>
      </c>
      <c r="H8" s="37" t="s">
        <v>1688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1924</v>
      </c>
      <c r="G9" s="16" t="s">
        <v>55</v>
      </c>
      <c r="H9" s="27" t="s">
        <v>1688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1924</v>
      </c>
      <c r="G10" s="16" t="s">
        <v>1187</v>
      </c>
      <c r="H10" s="15" t="s">
        <v>1065</v>
      </c>
      <c r="I10" s="33" t="s">
        <v>1223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1925</v>
      </c>
      <c r="G11" s="16" t="s">
        <v>523</v>
      </c>
      <c r="H11" s="14" t="s">
        <v>1926</v>
      </c>
      <c r="I11" s="14" t="s">
        <v>1927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1925</v>
      </c>
      <c r="G12" s="16" t="s">
        <v>523</v>
      </c>
      <c r="H12" s="14" t="s">
        <v>1926</v>
      </c>
      <c r="I12" s="14" t="s">
        <v>1927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1928</v>
      </c>
      <c r="G13" s="16" t="s">
        <v>523</v>
      </c>
      <c r="H13" s="14" t="s">
        <v>1929</v>
      </c>
      <c r="I13" s="14" t="s">
        <v>1930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1928</v>
      </c>
      <c r="G14" s="16" t="s">
        <v>1930</v>
      </c>
      <c r="H14" s="14" t="s">
        <v>1930</v>
      </c>
      <c r="I14" s="14" t="s">
        <v>1930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1928</v>
      </c>
      <c r="G15" s="16" t="s">
        <v>1930</v>
      </c>
      <c r="H15" s="14" t="s">
        <v>1930</v>
      </c>
      <c r="I15" s="14" t="s">
        <v>1930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1928</v>
      </c>
      <c r="G16" s="16" t="s">
        <v>1930</v>
      </c>
      <c r="H16" s="14" t="s">
        <v>1930</v>
      </c>
      <c r="I16" s="14" t="s">
        <v>1930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1928</v>
      </c>
      <c r="G17" s="16" t="s">
        <v>1931</v>
      </c>
      <c r="H17" s="14" t="s">
        <v>1930</v>
      </c>
      <c r="I17" s="14" t="s">
        <v>1927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1932</v>
      </c>
      <c r="G18" s="53" t="s">
        <v>1931</v>
      </c>
      <c r="H18" s="14" t="s">
        <v>1930</v>
      </c>
      <c r="I18" s="14" t="s">
        <v>1927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8" t="s">
        <v>77</v>
      </c>
      <c r="C2" s="678"/>
      <c r="D2" s="678"/>
      <c r="E2" s="678"/>
      <c r="F2" s="678"/>
      <c r="G2" s="678"/>
      <c r="H2" s="678"/>
      <c r="I2" s="678"/>
      <c r="J2" s="678"/>
      <c r="K2" s="678"/>
    </row>
    <row r="3" spans="2:11" ht="18.75" x14ac:dyDescent="0.25">
      <c r="B3" s="664" t="s">
        <v>78</v>
      </c>
      <c r="C3" s="677"/>
      <c r="D3" s="677"/>
      <c r="E3" s="677"/>
      <c r="F3" s="677"/>
      <c r="G3" s="677"/>
      <c r="H3" s="677"/>
      <c r="I3" s="677"/>
      <c r="J3" s="677"/>
      <c r="K3" s="677"/>
    </row>
    <row r="4" spans="2:11" x14ac:dyDescent="0.2">
      <c r="B4" s="665" t="s">
        <v>1933</v>
      </c>
      <c r="C4" s="665"/>
      <c r="D4" s="665"/>
      <c r="E4" s="665"/>
      <c r="F4" s="665"/>
      <c r="G4" s="665"/>
      <c r="H4" s="665"/>
      <c r="I4" s="665"/>
      <c r="J4" s="665"/>
      <c r="K4" s="66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1252</v>
      </c>
      <c r="F7" s="46" t="s">
        <v>1253</v>
      </c>
      <c r="G7" s="46" t="s">
        <v>1254</v>
      </c>
      <c r="H7" s="47" t="s">
        <v>1255</v>
      </c>
      <c r="I7" s="23" t="s">
        <v>1256</v>
      </c>
      <c r="J7" s="22" t="s">
        <v>1257</v>
      </c>
      <c r="K7" s="46" t="s">
        <v>1258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1934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780</v>
      </c>
      <c r="J9" s="30" t="s">
        <v>1934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780</v>
      </c>
      <c r="H10" s="15"/>
      <c r="I10" s="33" t="s">
        <v>780</v>
      </c>
      <c r="J10" s="30" t="s">
        <v>1934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1935</v>
      </c>
      <c r="G11" s="14" t="s">
        <v>780</v>
      </c>
      <c r="H11" s="14" t="s">
        <v>53</v>
      </c>
      <c r="I11" s="15" t="s">
        <v>1122</v>
      </c>
      <c r="J11" s="30" t="s">
        <v>1934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1011</v>
      </c>
      <c r="F12" s="14" t="s">
        <v>1935</v>
      </c>
      <c r="G12" s="14" t="s">
        <v>780</v>
      </c>
      <c r="H12" s="14" t="s">
        <v>53</v>
      </c>
      <c r="I12" s="15" t="s">
        <v>1122</v>
      </c>
      <c r="J12" s="30" t="s">
        <v>1934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780</v>
      </c>
      <c r="F13" s="14" t="s">
        <v>1935</v>
      </c>
      <c r="G13" s="14" t="s">
        <v>780</v>
      </c>
      <c r="H13" s="14" t="s">
        <v>1122</v>
      </c>
      <c r="I13" s="15" t="s">
        <v>1122</v>
      </c>
      <c r="J13" s="30" t="s">
        <v>1934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780</v>
      </c>
      <c r="F14" s="14" t="s">
        <v>1935</v>
      </c>
      <c r="G14" s="14" t="s">
        <v>780</v>
      </c>
      <c r="H14" s="14" t="s">
        <v>1122</v>
      </c>
      <c r="I14" s="15" t="s">
        <v>1122</v>
      </c>
      <c r="J14" s="30" t="s">
        <v>1934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780</v>
      </c>
      <c r="F15" s="14" t="s">
        <v>1935</v>
      </c>
      <c r="G15" s="14" t="s">
        <v>780</v>
      </c>
      <c r="H15" s="14" t="s">
        <v>1122</v>
      </c>
      <c r="I15" s="15" t="s">
        <v>1122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780</v>
      </c>
      <c r="F16" s="14" t="s">
        <v>1935</v>
      </c>
      <c r="G16" s="14" t="s">
        <v>780</v>
      </c>
      <c r="H16" s="14" t="s">
        <v>1122</v>
      </c>
      <c r="I16" s="15" t="s">
        <v>1122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780</v>
      </c>
      <c r="F17" s="14" t="s">
        <v>1935</v>
      </c>
      <c r="G17" s="14" t="s">
        <v>780</v>
      </c>
      <c r="H17" s="14" t="s">
        <v>1122</v>
      </c>
      <c r="I17" s="15" t="s">
        <v>1122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780</v>
      </c>
      <c r="F18" s="29" t="s">
        <v>1935</v>
      </c>
      <c r="G18" s="29" t="s">
        <v>780</v>
      </c>
      <c r="H18" s="29" t="s">
        <v>1122</v>
      </c>
      <c r="I18" s="43" t="s">
        <v>1122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8" t="s">
        <v>77</v>
      </c>
      <c r="C2" s="678"/>
      <c r="D2" s="678"/>
      <c r="E2" s="678"/>
      <c r="F2" s="678"/>
      <c r="G2" s="678"/>
      <c r="H2" s="678"/>
      <c r="I2" s="678"/>
      <c r="J2" s="678"/>
      <c r="K2" s="678"/>
    </row>
    <row r="3" spans="2:11" ht="18.75" x14ac:dyDescent="0.25">
      <c r="B3" s="664" t="s">
        <v>78</v>
      </c>
      <c r="C3" s="677"/>
      <c r="D3" s="677"/>
      <c r="E3" s="677"/>
      <c r="F3" s="677"/>
      <c r="G3" s="677"/>
      <c r="H3" s="677"/>
      <c r="I3" s="677"/>
      <c r="J3" s="677"/>
      <c r="K3" s="677"/>
    </row>
    <row r="4" spans="2:11" x14ac:dyDescent="0.2">
      <c r="B4" s="665" t="s">
        <v>1936</v>
      </c>
      <c r="C4" s="665"/>
      <c r="D4" s="665"/>
      <c r="E4" s="665"/>
      <c r="F4" s="665"/>
      <c r="G4" s="665"/>
      <c r="H4" s="665"/>
      <c r="I4" s="665"/>
      <c r="J4" s="665"/>
      <c r="K4" s="66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1252</v>
      </c>
      <c r="F7" s="11" t="s">
        <v>1253</v>
      </c>
      <c r="G7" s="11" t="s">
        <v>1254</v>
      </c>
      <c r="H7" s="21" t="s">
        <v>1255</v>
      </c>
      <c r="I7" s="23" t="s">
        <v>1256</v>
      </c>
      <c r="J7" s="22" t="s">
        <v>1257</v>
      </c>
      <c r="K7" s="11" t="s">
        <v>1258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1076</v>
      </c>
      <c r="F8" s="26" t="s">
        <v>1076</v>
      </c>
      <c r="G8" s="26" t="s">
        <v>1076</v>
      </c>
      <c r="H8" s="27" t="s">
        <v>1198</v>
      </c>
      <c r="I8" s="32" t="s">
        <v>1076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1076</v>
      </c>
      <c r="F9" s="14" t="s">
        <v>1076</v>
      </c>
      <c r="G9" s="14" t="s">
        <v>780</v>
      </c>
      <c r="H9" s="27" t="s">
        <v>1198</v>
      </c>
      <c r="I9" s="33" t="s">
        <v>1076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1122</v>
      </c>
      <c r="G10" s="14" t="s">
        <v>780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1935</v>
      </c>
      <c r="G11" s="14" t="s">
        <v>1021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1935</v>
      </c>
      <c r="F12" s="14" t="s">
        <v>1935</v>
      </c>
      <c r="G12" s="14" t="s">
        <v>1021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1935</v>
      </c>
      <c r="F13" s="14" t="s">
        <v>1935</v>
      </c>
      <c r="G13" s="14" t="s">
        <v>1021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1935</v>
      </c>
      <c r="F14" s="14" t="s">
        <v>1935</v>
      </c>
      <c r="G14" s="14" t="s">
        <v>1021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1935</v>
      </c>
      <c r="F15" s="14" t="s">
        <v>1935</v>
      </c>
      <c r="G15" s="14" t="s">
        <v>1021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1935</v>
      </c>
      <c r="F16" s="14" t="s">
        <v>1935</v>
      </c>
      <c r="G16" s="14" t="s">
        <v>1021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1935</v>
      </c>
      <c r="F17" s="14" t="s">
        <v>1935</v>
      </c>
      <c r="G17" s="14" t="s">
        <v>1021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1935</v>
      </c>
      <c r="F18" s="17" t="s">
        <v>1011</v>
      </c>
      <c r="G18" s="17" t="s">
        <v>1021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1937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280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1054</v>
      </c>
      <c r="F11" s="515" t="s">
        <v>1054</v>
      </c>
      <c r="G11" s="560"/>
      <c r="H11" s="515" t="s">
        <v>1054</v>
      </c>
      <c r="I11" s="515" t="s">
        <v>1054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1054</v>
      </c>
      <c r="F12" s="515" t="s">
        <v>1054</v>
      </c>
      <c r="G12" s="560"/>
      <c r="H12" s="515" t="s">
        <v>1054</v>
      </c>
      <c r="I12" s="515" t="s">
        <v>1054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1054</v>
      </c>
      <c r="F13" s="515" t="s">
        <v>1054</v>
      </c>
      <c r="G13" s="560"/>
      <c r="H13" s="515" t="s">
        <v>1054</v>
      </c>
      <c r="I13" s="515" t="s">
        <v>1054</v>
      </c>
      <c r="J13" s="458" t="s">
        <v>283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1054</v>
      </c>
      <c r="F14" s="515" t="s">
        <v>1054</v>
      </c>
      <c r="G14" s="560"/>
      <c r="H14" s="587" t="s">
        <v>57</v>
      </c>
      <c r="I14" s="515" t="s">
        <v>1054</v>
      </c>
      <c r="J14" s="458" t="s">
        <v>283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1938</v>
      </c>
      <c r="F15" s="515" t="s">
        <v>1054</v>
      </c>
      <c r="G15" s="560"/>
      <c r="H15" s="587" t="s">
        <v>57</v>
      </c>
      <c r="I15" s="515" t="s">
        <v>1054</v>
      </c>
      <c r="J15" s="458" t="s">
        <v>283</v>
      </c>
      <c r="K15" s="458" t="s">
        <v>283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1938</v>
      </c>
      <c r="F16" s="515" t="s">
        <v>1054</v>
      </c>
      <c r="G16" s="560"/>
      <c r="H16" s="587" t="s">
        <v>57</v>
      </c>
      <c r="I16" s="515" t="s">
        <v>1940</v>
      </c>
      <c r="J16" s="458" t="s">
        <v>283</v>
      </c>
      <c r="K16" s="458" t="s">
        <v>283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1938</v>
      </c>
      <c r="F17" s="515" t="s">
        <v>1054</v>
      </c>
      <c r="G17" s="560"/>
      <c r="H17" s="587" t="s">
        <v>57</v>
      </c>
      <c r="I17" s="515" t="s">
        <v>65</v>
      </c>
      <c r="J17" s="458" t="s">
        <v>283</v>
      </c>
      <c r="K17" s="458" t="s">
        <v>283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1941</v>
      </c>
      <c r="F18" s="515" t="s">
        <v>285</v>
      </c>
      <c r="G18" s="560"/>
      <c r="H18" s="561" t="s">
        <v>65</v>
      </c>
      <c r="I18" s="515" t="s">
        <v>333</v>
      </c>
      <c r="J18" s="458" t="s">
        <v>283</v>
      </c>
      <c r="K18" s="458" t="s">
        <v>283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1941</v>
      </c>
      <c r="F19" s="515" t="s">
        <v>340</v>
      </c>
      <c r="G19" s="560"/>
      <c r="H19" s="561" t="s">
        <v>65</v>
      </c>
      <c r="I19" s="515" t="s">
        <v>333</v>
      </c>
      <c r="J19" s="458" t="s">
        <v>283</v>
      </c>
      <c r="K19" s="458" t="s">
        <v>283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1941</v>
      </c>
      <c r="F20" s="515" t="s">
        <v>381</v>
      </c>
      <c r="G20" s="560"/>
      <c r="H20" s="561" t="s">
        <v>531</v>
      </c>
      <c r="I20" s="515" t="s">
        <v>333</v>
      </c>
      <c r="J20" s="458" t="s">
        <v>283</v>
      </c>
      <c r="K20" s="458" t="s">
        <v>283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364</v>
      </c>
      <c r="F21" s="515" t="s">
        <v>1942</v>
      </c>
      <c r="G21" s="560"/>
      <c r="H21" s="561" t="s">
        <v>1943</v>
      </c>
      <c r="I21" s="515" t="s">
        <v>347</v>
      </c>
      <c r="J21" s="458" t="s">
        <v>283</v>
      </c>
      <c r="K21" s="458" t="s">
        <v>283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364</v>
      </c>
      <c r="F22" s="515" t="s">
        <v>1944</v>
      </c>
      <c r="G22" s="560"/>
      <c r="H22" s="561" t="s">
        <v>1943</v>
      </c>
      <c r="I22" s="515" t="s">
        <v>62</v>
      </c>
      <c r="J22" s="458" t="s">
        <v>283</v>
      </c>
      <c r="K22" s="458" t="s">
        <v>283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1944</v>
      </c>
      <c r="G23" s="560"/>
      <c r="H23" s="561" t="s">
        <v>995</v>
      </c>
      <c r="I23" s="515" t="s">
        <v>62</v>
      </c>
      <c r="J23" s="458" t="s">
        <v>283</v>
      </c>
      <c r="K23" s="458" t="s">
        <v>283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1945</v>
      </c>
      <c r="F24" s="515" t="s">
        <v>1946</v>
      </c>
      <c r="G24" s="308"/>
      <c r="H24" s="561" t="s">
        <v>995</v>
      </c>
      <c r="I24" s="515" t="s">
        <v>1947</v>
      </c>
      <c r="J24" s="458" t="s">
        <v>283</v>
      </c>
      <c r="K24" s="458" t="s">
        <v>283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1945</v>
      </c>
      <c r="F25" s="515" t="s">
        <v>1946</v>
      </c>
      <c r="G25" s="308"/>
      <c r="H25" s="561" t="s">
        <v>995</v>
      </c>
      <c r="I25" s="515" t="s">
        <v>1947</v>
      </c>
      <c r="J25" s="458"/>
      <c r="K25" s="460" t="s">
        <v>1948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1945</v>
      </c>
      <c r="F26" s="515" t="s">
        <v>1946</v>
      </c>
      <c r="G26" s="308"/>
      <c r="H26" s="561" t="s">
        <v>995</v>
      </c>
      <c r="I26" s="515" t="s">
        <v>1949</v>
      </c>
      <c r="J26" s="458" t="s">
        <v>283</v>
      </c>
      <c r="K26" s="460" t="s">
        <v>1950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1348</v>
      </c>
      <c r="F27" s="452" t="s">
        <v>738</v>
      </c>
      <c r="G27" s="308"/>
      <c r="H27" s="561" t="s">
        <v>995</v>
      </c>
      <c r="I27" s="515" t="s">
        <v>344</v>
      </c>
      <c r="J27" s="458" t="s">
        <v>283</v>
      </c>
      <c r="K27" s="460" t="s">
        <v>1950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1348</v>
      </c>
      <c r="F28" s="452" t="s">
        <v>1951</v>
      </c>
      <c r="G28" s="308"/>
      <c r="H28" s="561" t="s">
        <v>995</v>
      </c>
      <c r="I28" s="589" t="s">
        <v>1952</v>
      </c>
      <c r="J28" s="458" t="s">
        <v>283</v>
      </c>
      <c r="K28" s="460" t="s">
        <v>1950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1953</v>
      </c>
      <c r="F29" s="452" t="s">
        <v>1954</v>
      </c>
      <c r="G29" s="308"/>
      <c r="H29" s="561" t="s">
        <v>333</v>
      </c>
      <c r="I29" s="358" t="s">
        <v>324</v>
      </c>
      <c r="J29" s="458" t="s">
        <v>283</v>
      </c>
      <c r="K29" s="460" t="s">
        <v>1950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1953</v>
      </c>
      <c r="F30" s="452" t="s">
        <v>1954</v>
      </c>
      <c r="G30" s="308"/>
      <c r="H30" s="588" t="s">
        <v>333</v>
      </c>
      <c r="I30" s="306" t="s">
        <v>324</v>
      </c>
      <c r="J30" s="458" t="s">
        <v>283</v>
      </c>
      <c r="K30" s="460" t="s">
        <v>1950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1953</v>
      </c>
      <c r="F31" s="452" t="s">
        <v>1954</v>
      </c>
      <c r="G31" s="308"/>
      <c r="H31" s="561" t="s">
        <v>333</v>
      </c>
      <c r="I31" s="306" t="s">
        <v>57</v>
      </c>
      <c r="J31" s="458" t="s">
        <v>283</v>
      </c>
      <c r="K31" s="460" t="s">
        <v>1950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1953</v>
      </c>
      <c r="F32" s="452" t="s">
        <v>1954</v>
      </c>
      <c r="G32" s="308"/>
      <c r="H32" s="561" t="s">
        <v>333</v>
      </c>
      <c r="I32" s="306" t="s">
        <v>57</v>
      </c>
      <c r="J32" s="458" t="s">
        <v>283</v>
      </c>
      <c r="K32" s="460" t="s">
        <v>1950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1953</v>
      </c>
      <c r="F33" s="452" t="s">
        <v>1955</v>
      </c>
      <c r="G33" s="308"/>
      <c r="H33" s="561" t="s">
        <v>333</v>
      </c>
      <c r="I33" s="306" t="s">
        <v>57</v>
      </c>
      <c r="J33" s="458" t="s">
        <v>283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1956</v>
      </c>
      <c r="G34" s="593"/>
      <c r="H34" s="538" t="s">
        <v>346</v>
      </c>
      <c r="I34" s="537"/>
      <c r="J34" s="458" t="s">
        <v>283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1957</v>
      </c>
      <c r="G35" s="594"/>
      <c r="H35" s="538" t="s">
        <v>346</v>
      </c>
      <c r="I35" s="537"/>
      <c r="J35" s="458" t="s">
        <v>283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1957</v>
      </c>
      <c r="G36" s="594"/>
      <c r="H36" s="538" t="s">
        <v>346</v>
      </c>
      <c r="I36" s="537"/>
      <c r="J36" s="458" t="s">
        <v>283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1957</v>
      </c>
      <c r="G37" s="595"/>
      <c r="H37" s="538" t="s">
        <v>346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302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1959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1964</v>
      </c>
      <c r="F12" s="515" t="s">
        <v>1965</v>
      </c>
      <c r="G12" s="515" t="s">
        <v>1964</v>
      </c>
      <c r="H12" s="561" t="s">
        <v>1964</v>
      </c>
      <c r="I12" s="452" t="s">
        <v>1966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1964</v>
      </c>
      <c r="F13" s="515" t="s">
        <v>1965</v>
      </c>
      <c r="G13" s="515" t="s">
        <v>1964</v>
      </c>
      <c r="H13" s="561" t="s">
        <v>1967</v>
      </c>
      <c r="I13" s="452" t="s">
        <v>1966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1968</v>
      </c>
      <c r="F14" s="515" t="s">
        <v>1965</v>
      </c>
      <c r="G14" s="515" t="s">
        <v>1967</v>
      </c>
      <c r="H14" s="561" t="s">
        <v>346</v>
      </c>
      <c r="I14" s="452" t="s">
        <v>1969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1953</v>
      </c>
      <c r="F15" s="515" t="s">
        <v>1965</v>
      </c>
      <c r="G15" s="515" t="s">
        <v>1967</v>
      </c>
      <c r="H15" s="561" t="s">
        <v>346</v>
      </c>
      <c r="I15" s="452" t="s">
        <v>1970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1953</v>
      </c>
      <c r="F16" s="515" t="s">
        <v>1965</v>
      </c>
      <c r="G16" s="515" t="s">
        <v>1972</v>
      </c>
      <c r="H16" s="561" t="s">
        <v>346</v>
      </c>
      <c r="I16" s="452" t="s">
        <v>1970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1953</v>
      </c>
      <c r="F17" s="515" t="s">
        <v>1965</v>
      </c>
      <c r="G17" s="515" t="s">
        <v>1972</v>
      </c>
      <c r="H17" s="561" t="s">
        <v>346</v>
      </c>
      <c r="I17" s="452" t="s">
        <v>1973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1974</v>
      </c>
      <c r="F18" s="515" t="s">
        <v>1975</v>
      </c>
      <c r="G18" s="452" t="s">
        <v>1976</v>
      </c>
      <c r="H18" s="561" t="s">
        <v>56</v>
      </c>
      <c r="I18" s="452" t="s">
        <v>1973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1977</v>
      </c>
      <c r="F19" s="515" t="s">
        <v>1978</v>
      </c>
      <c r="G19" s="452" t="s">
        <v>1979</v>
      </c>
      <c r="H19" s="561" t="s">
        <v>56</v>
      </c>
      <c r="I19" s="452" t="s">
        <v>1973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1977</v>
      </c>
      <c r="F20" s="515" t="s">
        <v>1975</v>
      </c>
      <c r="G20" s="452" t="s">
        <v>1980</v>
      </c>
      <c r="H20" s="561" t="s">
        <v>56</v>
      </c>
      <c r="I20" s="452" t="s">
        <v>1973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866</v>
      </c>
      <c r="F21" s="515" t="s">
        <v>1975</v>
      </c>
      <c r="G21" s="452" t="s">
        <v>1981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1982</v>
      </c>
      <c r="F22" s="515" t="s">
        <v>1975</v>
      </c>
      <c r="G22" s="452" t="s">
        <v>1983</v>
      </c>
      <c r="H22" s="561" t="s">
        <v>404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1977</v>
      </c>
      <c r="F23" s="515" t="s">
        <v>1984</v>
      </c>
      <c r="G23" s="452" t="s">
        <v>1981</v>
      </c>
      <c r="H23" s="561" t="s">
        <v>404</v>
      </c>
      <c r="I23" s="452" t="s">
        <v>1970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1977</v>
      </c>
      <c r="F24" s="515" t="s">
        <v>1985</v>
      </c>
      <c r="G24" s="452" t="s">
        <v>1986</v>
      </c>
      <c r="H24" s="561" t="s">
        <v>65</v>
      </c>
      <c r="I24" s="452" t="s">
        <v>1970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1987</v>
      </c>
      <c r="F25" s="515" t="s">
        <v>1972</v>
      </c>
      <c r="G25" s="452" t="s">
        <v>312</v>
      </c>
      <c r="H25" s="561" t="s">
        <v>1988</v>
      </c>
      <c r="I25" s="452" t="s">
        <v>1989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1331</v>
      </c>
      <c r="F26" s="515" t="s">
        <v>1972</v>
      </c>
      <c r="G26" s="452" t="s">
        <v>312</v>
      </c>
      <c r="H26" s="561" t="s">
        <v>1988</v>
      </c>
      <c r="I26" s="452" t="s">
        <v>1990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1991</v>
      </c>
      <c r="F27" s="515" t="s">
        <v>1972</v>
      </c>
      <c r="G27" s="452" t="s">
        <v>312</v>
      </c>
      <c r="H27" s="561" t="s">
        <v>1988</v>
      </c>
      <c r="I27" s="452" t="s">
        <v>1990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1991</v>
      </c>
      <c r="F28" s="515" t="s">
        <v>56</v>
      </c>
      <c r="G28" s="452" t="s">
        <v>1992</v>
      </c>
      <c r="H28" s="515" t="s">
        <v>339</v>
      </c>
      <c r="I28" s="452" t="s">
        <v>345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399</v>
      </c>
      <c r="F29" s="515" t="s">
        <v>346</v>
      </c>
      <c r="G29" s="452" t="s">
        <v>437</v>
      </c>
      <c r="H29" s="515" t="s">
        <v>339</v>
      </c>
      <c r="I29" s="306" t="s">
        <v>1993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399</v>
      </c>
      <c r="F30" s="515" t="s">
        <v>346</v>
      </c>
      <c r="G30" s="452" t="s">
        <v>437</v>
      </c>
      <c r="H30" s="515" t="s">
        <v>1994</v>
      </c>
      <c r="I30" s="306" t="s">
        <v>1993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399</v>
      </c>
      <c r="F31" s="515" t="s">
        <v>346</v>
      </c>
      <c r="G31" s="452" t="s">
        <v>57</v>
      </c>
      <c r="H31" s="515" t="s">
        <v>1994</v>
      </c>
      <c r="I31" s="306" t="s">
        <v>346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399</v>
      </c>
      <c r="F32" s="515" t="s">
        <v>346</v>
      </c>
      <c r="G32" s="452" t="s">
        <v>1995</v>
      </c>
      <c r="H32" s="515" t="s">
        <v>1994</v>
      </c>
      <c r="I32" s="306" t="s">
        <v>346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399</v>
      </c>
      <c r="F33" s="515" t="s">
        <v>346</v>
      </c>
      <c r="G33" s="452" t="s">
        <v>1995</v>
      </c>
      <c r="H33" s="515" t="s">
        <v>1994</v>
      </c>
      <c r="I33" s="306" t="s">
        <v>1996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299</v>
      </c>
      <c r="D46" s="255" t="s">
        <v>300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299</v>
      </c>
      <c r="D47" t="s">
        <v>301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335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1959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499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499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499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1998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1999</v>
      </c>
      <c r="F6" s="605" t="s">
        <v>1999</v>
      </c>
      <c r="G6" s="605" t="s">
        <v>1999</v>
      </c>
      <c r="H6" s="605" t="s">
        <v>1999</v>
      </c>
      <c r="I6" s="605" t="s">
        <v>1999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2001</v>
      </c>
      <c r="G12" s="618" t="s">
        <v>2001</v>
      </c>
      <c r="H12" s="618" t="s">
        <v>2001</v>
      </c>
      <c r="I12" s="618" t="s">
        <v>2001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2001</v>
      </c>
      <c r="G13" s="618" t="s">
        <v>2001</v>
      </c>
      <c r="H13" s="618" t="s">
        <v>2001</v>
      </c>
      <c r="I13" s="618" t="s">
        <v>2001</v>
      </c>
      <c r="J13" s="583" t="s">
        <v>2002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2001</v>
      </c>
      <c r="G14" s="618" t="s">
        <v>2001</v>
      </c>
      <c r="H14" s="585" t="s">
        <v>2001</v>
      </c>
      <c r="I14" s="619" t="s">
        <v>2001</v>
      </c>
      <c r="J14" s="583" t="s">
        <v>2002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2003</v>
      </c>
      <c r="G15" s="618" t="s">
        <v>2001</v>
      </c>
      <c r="H15" s="585" t="s">
        <v>108</v>
      </c>
      <c r="I15" s="619" t="s">
        <v>108</v>
      </c>
      <c r="J15" s="583" t="s">
        <v>2002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2001</v>
      </c>
      <c r="H16" s="585" t="s">
        <v>108</v>
      </c>
      <c r="I16" s="619" t="s">
        <v>108</v>
      </c>
      <c r="J16" s="583" t="s">
        <v>2002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461</v>
      </c>
      <c r="G17" s="618" t="s">
        <v>2001</v>
      </c>
      <c r="H17" s="585" t="s">
        <v>108</v>
      </c>
      <c r="I17" s="619" t="s">
        <v>108</v>
      </c>
      <c r="J17" s="583" t="s">
        <v>2002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461</v>
      </c>
      <c r="G18" s="618" t="s">
        <v>2001</v>
      </c>
      <c r="H18" s="585" t="s">
        <v>108</v>
      </c>
      <c r="I18" s="619" t="s">
        <v>108</v>
      </c>
      <c r="J18" s="583" t="s">
        <v>283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381</v>
      </c>
      <c r="G19" s="618" t="s">
        <v>324</v>
      </c>
      <c r="H19" s="585" t="s">
        <v>108</v>
      </c>
      <c r="I19" s="619"/>
      <c r="J19" s="583" t="s">
        <v>283</v>
      </c>
      <c r="K19" s="608" t="s">
        <v>283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381</v>
      </c>
      <c r="G20" s="618" t="s">
        <v>312</v>
      </c>
      <c r="H20" s="585" t="s">
        <v>418</v>
      </c>
      <c r="I20" s="619" t="s">
        <v>418</v>
      </c>
      <c r="J20" s="583" t="s">
        <v>283</v>
      </c>
      <c r="K20" s="608" t="s">
        <v>283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2005</v>
      </c>
      <c r="G21" s="618" t="s">
        <v>2006</v>
      </c>
      <c r="H21" s="585" t="s">
        <v>418</v>
      </c>
      <c r="I21" s="619" t="s">
        <v>418</v>
      </c>
      <c r="J21" s="583" t="s">
        <v>283</v>
      </c>
      <c r="K21" s="608" t="s">
        <v>283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2005</v>
      </c>
      <c r="G22" s="619" t="s">
        <v>2006</v>
      </c>
      <c r="H22" s="585" t="s">
        <v>418</v>
      </c>
      <c r="I22" s="619" t="s">
        <v>418</v>
      </c>
      <c r="J22" s="583" t="s">
        <v>283</v>
      </c>
      <c r="K22" s="608" t="s">
        <v>283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2005</v>
      </c>
      <c r="G23" s="619" t="s">
        <v>2006</v>
      </c>
      <c r="H23" s="585" t="s">
        <v>54</v>
      </c>
      <c r="I23" s="619" t="s">
        <v>418</v>
      </c>
      <c r="J23" s="583" t="s">
        <v>499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2007</v>
      </c>
      <c r="G24" s="618" t="s">
        <v>453</v>
      </c>
      <c r="H24" s="585" t="s">
        <v>58</v>
      </c>
      <c r="I24" s="619" t="s">
        <v>418</v>
      </c>
      <c r="J24" s="583"/>
      <c r="K24" s="608" t="s">
        <v>499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324</v>
      </c>
      <c r="N24" s="334">
        <f>COUNTIF(E7:K44, "*Foo*")/2</f>
        <v>9</v>
      </c>
      <c r="O24" s="547" t="s">
        <v>2004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2008</v>
      </c>
      <c r="G25" s="619" t="s">
        <v>1989</v>
      </c>
      <c r="H25" s="585" t="s">
        <v>58</v>
      </c>
      <c r="I25" s="619" t="s">
        <v>359</v>
      </c>
      <c r="J25" s="583" t="s">
        <v>283</v>
      </c>
      <c r="K25" s="608" t="s">
        <v>283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2008</v>
      </c>
      <c r="G26" s="619" t="s">
        <v>2009</v>
      </c>
      <c r="H26" s="585" t="s">
        <v>58</v>
      </c>
      <c r="I26" s="619" t="s">
        <v>57</v>
      </c>
      <c r="J26" s="583" t="s">
        <v>283</v>
      </c>
      <c r="K26" s="608" t="s">
        <v>283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2010</v>
      </c>
      <c r="G27" s="619" t="s">
        <v>502</v>
      </c>
      <c r="H27" s="585" t="s">
        <v>1552</v>
      </c>
      <c r="I27" s="619" t="s">
        <v>57</v>
      </c>
      <c r="J27" s="583" t="s">
        <v>499</v>
      </c>
      <c r="K27" s="608" t="s">
        <v>499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1073</v>
      </c>
      <c r="G28" s="619" t="s">
        <v>437</v>
      </c>
      <c r="H28" s="585" t="s">
        <v>525</v>
      </c>
      <c r="I28" s="373" t="s">
        <v>57</v>
      </c>
      <c r="J28" s="583" t="s">
        <v>283</v>
      </c>
      <c r="K28" s="608" t="s">
        <v>283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1073</v>
      </c>
      <c r="G29" s="619" t="s">
        <v>437</v>
      </c>
      <c r="H29" s="585" t="s">
        <v>525</v>
      </c>
      <c r="I29" s="373" t="s">
        <v>418</v>
      </c>
      <c r="J29" s="583" t="s">
        <v>499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1073</v>
      </c>
      <c r="G30" s="619" t="s">
        <v>437</v>
      </c>
      <c r="H30" s="585" t="s">
        <v>525</v>
      </c>
      <c r="I30" s="373" t="s">
        <v>418</v>
      </c>
      <c r="J30" s="583" t="s">
        <v>283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1073</v>
      </c>
      <c r="G31" s="619" t="s">
        <v>67</v>
      </c>
      <c r="H31" s="585" t="s">
        <v>419</v>
      </c>
      <c r="I31" s="373" t="s">
        <v>418</v>
      </c>
      <c r="J31" s="583" t="s">
        <v>499</v>
      </c>
      <c r="K31" s="608" t="s">
        <v>499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1073</v>
      </c>
      <c r="G32" s="619" t="s">
        <v>67</v>
      </c>
      <c r="H32" s="585" t="s">
        <v>419</v>
      </c>
      <c r="I32" s="373" t="s">
        <v>2011</v>
      </c>
      <c r="J32" s="583" t="s">
        <v>283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1073</v>
      </c>
      <c r="G33" s="619" t="s">
        <v>67</v>
      </c>
      <c r="H33" s="585" t="s">
        <v>419</v>
      </c>
      <c r="I33" s="373" t="s">
        <v>2011</v>
      </c>
      <c r="J33" s="583" t="s">
        <v>499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419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499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499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499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J3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2012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2013</v>
      </c>
      <c r="F6" s="605" t="s">
        <v>2013</v>
      </c>
      <c r="G6" s="605" t="s">
        <v>2014</v>
      </c>
      <c r="H6" s="605" t="s">
        <v>2013</v>
      </c>
      <c r="I6" s="605" t="s">
        <v>2014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2016</v>
      </c>
      <c r="F11" s="587" t="s">
        <v>2016</v>
      </c>
      <c r="G11" s="587" t="s">
        <v>672</v>
      </c>
      <c r="H11" s="587" t="s">
        <v>2016</v>
      </c>
      <c r="I11" s="627" t="s">
        <v>672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2016</v>
      </c>
      <c r="F12" s="587" t="s">
        <v>2016</v>
      </c>
      <c r="G12" s="587" t="s">
        <v>672</v>
      </c>
      <c r="H12" s="587" t="s">
        <v>2016</v>
      </c>
      <c r="I12" s="627" t="s">
        <v>672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283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2017</v>
      </c>
      <c r="F13" s="587" t="s">
        <v>388</v>
      </c>
      <c r="G13" s="587" t="s">
        <v>672</v>
      </c>
      <c r="H13" s="587" t="s">
        <v>2016</v>
      </c>
      <c r="I13" s="627" t="s">
        <v>672</v>
      </c>
      <c r="J13" s="612" t="s">
        <v>2052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2019</v>
      </c>
      <c r="F14" s="587" t="s">
        <v>388</v>
      </c>
      <c r="G14" s="587" t="s">
        <v>672</v>
      </c>
      <c r="H14" s="587" t="s">
        <v>2016</v>
      </c>
      <c r="I14" s="627" t="s">
        <v>672</v>
      </c>
      <c r="J14" s="612" t="s">
        <v>2052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330</v>
      </c>
      <c r="F15" s="587" t="s">
        <v>61</v>
      </c>
      <c r="G15" s="587" t="s">
        <v>672</v>
      </c>
      <c r="H15" s="585" t="s">
        <v>2020</v>
      </c>
      <c r="I15" s="627" t="s">
        <v>672</v>
      </c>
      <c r="J15" s="612" t="s">
        <v>2052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312</v>
      </c>
      <c r="F16" s="587" t="s">
        <v>61</v>
      </c>
      <c r="G16" s="587" t="s">
        <v>672</v>
      </c>
      <c r="H16" s="585" t="s">
        <v>2020</v>
      </c>
      <c r="I16" s="627" t="s">
        <v>2022</v>
      </c>
      <c r="J16" s="612" t="s">
        <v>2052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672</v>
      </c>
      <c r="H17" s="585" t="s">
        <v>2020</v>
      </c>
      <c r="I17" s="627" t="s">
        <v>2022</v>
      </c>
      <c r="J17" s="612" t="s">
        <v>2052</v>
      </c>
      <c r="K17" s="608" t="s">
        <v>499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672</v>
      </c>
      <c r="H18" s="585" t="s">
        <v>2020</v>
      </c>
      <c r="I18" s="627" t="s">
        <v>2050</v>
      </c>
      <c r="J18" s="612" t="s">
        <v>2052</v>
      </c>
      <c r="K18" s="608" t="s">
        <v>499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344</v>
      </c>
      <c r="F19" s="587" t="s">
        <v>1288</v>
      </c>
      <c r="G19" s="627" t="s">
        <v>2023</v>
      </c>
      <c r="H19" s="585" t="s">
        <v>2020</v>
      </c>
      <c r="I19" s="627" t="s">
        <v>2050</v>
      </c>
      <c r="J19" s="612" t="s">
        <v>2052</v>
      </c>
      <c r="K19" s="608" t="s">
        <v>499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344</v>
      </c>
      <c r="F20" s="587" t="s">
        <v>1288</v>
      </c>
      <c r="G20" s="627" t="s">
        <v>2023</v>
      </c>
      <c r="H20" s="585" t="s">
        <v>2020</v>
      </c>
      <c r="I20" s="627" t="s">
        <v>2050</v>
      </c>
      <c r="J20" s="612" t="s">
        <v>2052</v>
      </c>
      <c r="K20" s="608" t="s">
        <v>499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344</v>
      </c>
      <c r="F21" s="587" t="s">
        <v>1288</v>
      </c>
      <c r="G21" s="627" t="s">
        <v>56</v>
      </c>
      <c r="H21" s="585" t="s">
        <v>2020</v>
      </c>
      <c r="I21" s="627" t="s">
        <v>2050</v>
      </c>
      <c r="J21" s="612" t="s">
        <v>2052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344</v>
      </c>
      <c r="F22" s="587" t="s">
        <v>1288</v>
      </c>
      <c r="G22" s="627" t="s">
        <v>2024</v>
      </c>
      <c r="H22" s="585" t="s">
        <v>2020</v>
      </c>
      <c r="I22" s="627" t="s">
        <v>2050</v>
      </c>
      <c r="J22" s="612" t="s">
        <v>2052</v>
      </c>
      <c r="K22" s="608" t="s">
        <v>499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344</v>
      </c>
      <c r="F23" s="587" t="s">
        <v>284</v>
      </c>
      <c r="G23" s="627" t="s">
        <v>2025</v>
      </c>
      <c r="H23" s="585" t="s">
        <v>2020</v>
      </c>
      <c r="I23" s="627" t="s">
        <v>2050</v>
      </c>
      <c r="J23" s="612" t="s">
        <v>2052</v>
      </c>
      <c r="K23" s="608" t="s">
        <v>283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744</v>
      </c>
      <c r="G24" s="627" t="s">
        <v>2025</v>
      </c>
      <c r="H24" s="587" t="s">
        <v>1543</v>
      </c>
      <c r="I24" s="627" t="s">
        <v>2050</v>
      </c>
      <c r="J24" s="612" t="s">
        <v>2052</v>
      </c>
      <c r="K24" s="608" t="s">
        <v>283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744</v>
      </c>
      <c r="G25" s="627" t="s">
        <v>56</v>
      </c>
      <c r="H25" s="587" t="s">
        <v>1543</v>
      </c>
      <c r="I25" s="627" t="s">
        <v>2027</v>
      </c>
      <c r="J25" s="583"/>
      <c r="K25" s="608" t="s">
        <v>283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2018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1543</v>
      </c>
      <c r="I26" s="627" t="s">
        <v>2031</v>
      </c>
      <c r="J26" s="612" t="s">
        <v>2052</v>
      </c>
      <c r="K26" s="608" t="s">
        <v>283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23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738</v>
      </c>
      <c r="F27" s="587" t="s">
        <v>744</v>
      </c>
      <c r="G27" s="627" t="s">
        <v>2033</v>
      </c>
      <c r="H27" s="587" t="s">
        <v>1543</v>
      </c>
      <c r="I27" s="627" t="s">
        <v>2031</v>
      </c>
      <c r="J27" s="612" t="s">
        <v>2052</v>
      </c>
      <c r="K27" s="608" t="s">
        <v>283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744</v>
      </c>
      <c r="G28" s="627" t="s">
        <v>2033</v>
      </c>
      <c r="H28" s="585" t="s">
        <v>2035</v>
      </c>
      <c r="I28" s="627" t="s">
        <v>2031</v>
      </c>
      <c r="J28" s="612" t="s">
        <v>2052</v>
      </c>
      <c r="K28" s="608" t="s">
        <v>283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2036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284</v>
      </c>
      <c r="G29" s="627" t="s">
        <v>2033</v>
      </c>
      <c r="H29" s="585" t="s">
        <v>2035</v>
      </c>
      <c r="I29" s="627" t="s">
        <v>2031</v>
      </c>
      <c r="J29" s="612" t="s">
        <v>2052</v>
      </c>
      <c r="K29" s="608" t="s">
        <v>283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284</v>
      </c>
      <c r="G30" s="627" t="s">
        <v>2033</v>
      </c>
      <c r="H30" s="585" t="s">
        <v>2022</v>
      </c>
      <c r="I30" s="628" t="s">
        <v>2051</v>
      </c>
      <c r="J30" s="612" t="s">
        <v>2052</v>
      </c>
      <c r="K30" s="608" t="s">
        <v>283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2037</v>
      </c>
      <c r="F31" s="627" t="s">
        <v>284</v>
      </c>
      <c r="G31" s="627" t="s">
        <v>2033</v>
      </c>
      <c r="H31" s="585" t="s">
        <v>2022</v>
      </c>
      <c r="I31" s="628" t="s">
        <v>2051</v>
      </c>
      <c r="J31" s="612" t="s">
        <v>2052</v>
      </c>
      <c r="K31" s="608" t="s">
        <v>283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2037</v>
      </c>
      <c r="F32" s="627" t="s">
        <v>284</v>
      </c>
      <c r="G32" s="627" t="s">
        <v>2033</v>
      </c>
      <c r="H32" s="585" t="s">
        <v>2038</v>
      </c>
      <c r="I32" s="628" t="s">
        <v>2051</v>
      </c>
      <c r="J32" s="612" t="s">
        <v>2052</v>
      </c>
      <c r="K32" s="608" t="s">
        <v>283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2037</v>
      </c>
      <c r="F33" s="627" t="s">
        <v>2039</v>
      </c>
      <c r="G33" s="627" t="s">
        <v>2033</v>
      </c>
      <c r="H33" s="585" t="s">
        <v>2038</v>
      </c>
      <c r="I33" s="628" t="s">
        <v>2051</v>
      </c>
      <c r="J33" s="612" t="s">
        <v>2052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2001</v>
      </c>
      <c r="I34" s="612" t="s">
        <v>2052</v>
      </c>
      <c r="J34" s="612" t="s">
        <v>2052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2001</v>
      </c>
      <c r="I35" s="612" t="s">
        <v>2052</v>
      </c>
      <c r="J35" s="612" t="s">
        <v>2052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2001</v>
      </c>
      <c r="I36" s="612" t="s">
        <v>2052</v>
      </c>
      <c r="J36" s="612" t="s">
        <v>2052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2040</v>
      </c>
      <c r="I37" s="612" t="s">
        <v>2052</v>
      </c>
      <c r="J37" s="612" t="s">
        <v>2052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2040</v>
      </c>
      <c r="I38" s="612" t="s">
        <v>2018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2041</v>
      </c>
      <c r="I39" s="612" t="s">
        <v>2052</v>
      </c>
      <c r="J39" s="612" t="s">
        <v>2052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2041</v>
      </c>
      <c r="I40" s="612" t="s">
        <v>2052</v>
      </c>
      <c r="J40" s="612" t="s">
        <v>2052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2052</v>
      </c>
      <c r="J41" s="612" t="s">
        <v>2052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2052</v>
      </c>
      <c r="J42" s="612" t="s">
        <v>2052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F2" zoomScale="115" zoomScaleNormal="115" workbookViewId="0">
      <selection activeCell="M34" sqref="M34:M3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79" t="s">
        <v>77</v>
      </c>
      <c r="C1" s="679"/>
      <c r="D1" s="679"/>
      <c r="E1" s="679"/>
      <c r="F1" s="679"/>
      <c r="G1" s="679"/>
      <c r="H1" s="679"/>
      <c r="I1" s="679"/>
      <c r="J1" s="679"/>
      <c r="K1" s="6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2042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86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1961</v>
      </c>
      <c r="M5" s="689" t="s">
        <v>80</v>
      </c>
      <c r="N5" s="442" t="s">
        <v>81</v>
      </c>
      <c r="O5" s="697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87" t="s">
        <v>475</v>
      </c>
      <c r="F6" s="605" t="s">
        <v>2044</v>
      </c>
      <c r="G6" s="605" t="s">
        <v>2043</v>
      </c>
      <c r="H6" s="605" t="s">
        <v>2045</v>
      </c>
      <c r="I6" s="605" t="s">
        <v>2043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90" t="s">
        <v>53</v>
      </c>
      <c r="N6" s="325">
        <f>COUNTIF(E7:K44, "*YB*")/2</f>
        <v>5</v>
      </c>
      <c r="O6" s="698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84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91" t="s">
        <v>54</v>
      </c>
      <c r="N7" s="326">
        <f>COUNTIF(E7:K44, "*YZ*")/2</f>
        <v>5</v>
      </c>
      <c r="O7" s="698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84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91" t="s">
        <v>56</v>
      </c>
      <c r="N8" s="326">
        <f>COUNTIF(E7:K44, "*Alex*")/2</f>
        <v>16</v>
      </c>
      <c r="O8" s="698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84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91" t="s">
        <v>57</v>
      </c>
      <c r="N9" s="326">
        <f>COUNTIF(E7:K44, "*Rafi*")/2</f>
        <v>2</v>
      </c>
      <c r="O9" s="698" t="s">
        <v>611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84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91" t="s">
        <v>58</v>
      </c>
      <c r="N10" s="552">
        <f>COUNTIF(E7:K44, "*Wei Yen*")/2</f>
        <v>11</v>
      </c>
      <c r="O10" s="698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4"/>
      <c r="F11" s="680" t="s">
        <v>1552</v>
      </c>
      <c r="G11" s="680" t="s">
        <v>2063</v>
      </c>
      <c r="H11" s="680" t="s">
        <v>1552</v>
      </c>
      <c r="I11" s="680" t="s">
        <v>2063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91" t="s">
        <v>59</v>
      </c>
      <c r="N11" s="326">
        <f>COUNTIF(E7:K44, "*Nicholas*")/2</f>
        <v>3</v>
      </c>
      <c r="O11" s="698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4"/>
      <c r="F12" s="680" t="s">
        <v>1552</v>
      </c>
      <c r="G12" s="680" t="s">
        <v>2063</v>
      </c>
      <c r="H12" s="680" t="s">
        <v>1552</v>
      </c>
      <c r="I12" s="680" t="s">
        <v>2063</v>
      </c>
      <c r="J12" s="583" t="s">
        <v>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91" t="s">
        <v>283</v>
      </c>
      <c r="N12" s="326">
        <f>SUM(COUNTIFS(E7:K44,"*Vanness*"))/2</f>
        <v>7.5</v>
      </c>
      <c r="O12" s="72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4"/>
      <c r="F13" s="680" t="s">
        <v>1552</v>
      </c>
      <c r="G13" s="680" t="s">
        <v>2063</v>
      </c>
      <c r="H13" s="680" t="s">
        <v>1552</v>
      </c>
      <c r="I13" s="680" t="s">
        <v>2063</v>
      </c>
      <c r="J13" s="583" t="s">
        <v>981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91" t="s">
        <v>61</v>
      </c>
      <c r="N13" s="326">
        <f>COUNTIF(E7:K44, "*Tai Wei*")/2</f>
        <v>0</v>
      </c>
      <c r="O13" s="698" t="s">
        <v>2054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84"/>
      <c r="F14" s="683" t="s">
        <v>2064</v>
      </c>
      <c r="G14" s="587" t="s">
        <v>2053</v>
      </c>
      <c r="H14" s="585" t="s">
        <v>2060</v>
      </c>
      <c r="I14" s="627" t="s">
        <v>285</v>
      </c>
      <c r="J14" s="583" t="s">
        <v>981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91" t="s">
        <v>62</v>
      </c>
      <c r="N14" s="326">
        <f>COUNTIF(E7:K44, "*Vijay*")/2</f>
        <v>0</v>
      </c>
      <c r="O14" s="698" t="s">
        <v>611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84"/>
      <c r="F15" s="683" t="s">
        <v>2064</v>
      </c>
      <c r="G15" s="683" t="s">
        <v>2066</v>
      </c>
      <c r="H15" s="585" t="s">
        <v>2060</v>
      </c>
      <c r="I15" s="627" t="s">
        <v>285</v>
      </c>
      <c r="J15" s="583" t="s">
        <v>981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91" t="s">
        <v>64</v>
      </c>
      <c r="N15" s="326">
        <f>COUNTIF(E7:K44, "*Haikal*")/2</f>
        <v>0</v>
      </c>
      <c r="O15" s="698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84"/>
      <c r="F16" s="683" t="s">
        <v>2064</v>
      </c>
      <c r="G16" s="683" t="s">
        <v>2066</v>
      </c>
      <c r="H16" s="585" t="s">
        <v>2060</v>
      </c>
      <c r="I16" s="627" t="s">
        <v>311</v>
      </c>
      <c r="J16" s="583" t="s">
        <v>981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91" t="s">
        <v>65</v>
      </c>
      <c r="N16" s="326">
        <f>COUNTIF(E7:K44, "*Michael*")/2</f>
        <v>0</v>
      </c>
      <c r="O16" s="698" t="s">
        <v>2054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84"/>
      <c r="F17" s="587" t="s">
        <v>2067</v>
      </c>
      <c r="G17" s="718" t="s">
        <v>2072</v>
      </c>
      <c r="H17" s="585" t="s">
        <v>2060</v>
      </c>
      <c r="I17" s="627" t="s">
        <v>311</v>
      </c>
      <c r="J17" s="583" t="s">
        <v>981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91" t="s">
        <v>66</v>
      </c>
      <c r="N17" s="326">
        <f>SUM(COUNTIFS(E7:K43, "*Maxwell*"))/2</f>
        <v>0</v>
      </c>
      <c r="O17" s="699" t="s">
        <v>2054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84"/>
      <c r="F18" s="587" t="s">
        <v>2067</v>
      </c>
      <c r="G18" s="719" t="s">
        <v>2073</v>
      </c>
      <c r="H18" s="585" t="s">
        <v>2060</v>
      </c>
      <c r="I18" s="627" t="s">
        <v>311</v>
      </c>
      <c r="J18" s="583" t="s">
        <v>981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92" t="s">
        <v>67</v>
      </c>
      <c r="N18" s="551">
        <f>COUNTIF(E7:K44, "*Jia Leong*")/2</f>
        <v>5</v>
      </c>
      <c r="O18" s="698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84"/>
      <c r="F19" s="587" t="s">
        <v>2067</v>
      </c>
      <c r="G19" s="719" t="s">
        <v>2071</v>
      </c>
      <c r="H19" s="585" t="s">
        <v>2060</v>
      </c>
      <c r="I19" s="627" t="s">
        <v>311</v>
      </c>
      <c r="J19" s="583" t="s">
        <v>981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91" t="s">
        <v>68</v>
      </c>
      <c r="N19" s="326">
        <f>COUNTIF(E7:K44, "*Shaun*")/2</f>
        <v>6</v>
      </c>
      <c r="O19" s="698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84"/>
      <c r="F20" s="587" t="s">
        <v>2055</v>
      </c>
      <c r="G20" s="719" t="s">
        <v>2071</v>
      </c>
      <c r="H20" s="585" t="s">
        <v>2060</v>
      </c>
      <c r="I20" s="627" t="s">
        <v>2059</v>
      </c>
      <c r="J20" s="583" t="s">
        <v>981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91" t="s">
        <v>104</v>
      </c>
      <c r="N20" s="326">
        <f>COUNTIF(E7:K44, "*Angel*")/2</f>
        <v>0</v>
      </c>
      <c r="O20" s="698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84"/>
      <c r="F21" s="587" t="s">
        <v>2055</v>
      </c>
      <c r="G21" s="719" t="s">
        <v>2074</v>
      </c>
      <c r="H21" s="585" t="s">
        <v>2060</v>
      </c>
      <c r="I21" s="627" t="s">
        <v>2059</v>
      </c>
      <c r="J21" s="583" t="s">
        <v>981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91" t="s">
        <v>70</v>
      </c>
      <c r="N21" s="327">
        <f>COUNTIF(E7:K44, "*Marlon*")/2</f>
        <v>0</v>
      </c>
      <c r="O21" s="698" t="s">
        <v>2046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84"/>
      <c r="F22" s="587" t="s">
        <v>2055</v>
      </c>
      <c r="G22" s="719" t="s">
        <v>2074</v>
      </c>
      <c r="H22" s="585" t="s">
        <v>346</v>
      </c>
      <c r="I22" s="627" t="s">
        <v>161</v>
      </c>
      <c r="J22" s="583" t="s">
        <v>981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93" t="s">
        <v>108</v>
      </c>
      <c r="N22" s="637">
        <f>COUNTIF(E7:K44, "*QiAn*")/2</f>
        <v>5.5</v>
      </c>
      <c r="O22" s="70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84"/>
      <c r="F23" s="683" t="s">
        <v>2065</v>
      </c>
      <c r="G23" s="719" t="s">
        <v>2075</v>
      </c>
      <c r="H23" s="585" t="s">
        <v>346</v>
      </c>
      <c r="I23" s="627" t="s">
        <v>2022</v>
      </c>
      <c r="J23" s="583" t="s">
        <v>981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94" t="s">
        <v>161</v>
      </c>
      <c r="N23" s="637">
        <f>COUNTIF(E7:K44, "*Wei Jun*")/2</f>
        <v>5</v>
      </c>
      <c r="O23" s="701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84"/>
      <c r="F24" s="683" t="s">
        <v>2065</v>
      </c>
      <c r="G24" s="719" t="s">
        <v>2075</v>
      </c>
      <c r="H24" s="585" t="s">
        <v>2061</v>
      </c>
      <c r="I24" s="627" t="s">
        <v>2022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94" t="s">
        <v>324</v>
      </c>
      <c r="N24" s="349">
        <f>COUNTIF(E7:K44, "*Foo*")/2</f>
        <v>0</v>
      </c>
      <c r="O24" s="701" t="s">
        <v>2057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84"/>
      <c r="F25" s="683" t="s">
        <v>2065</v>
      </c>
      <c r="G25" s="719" t="s">
        <v>2075</v>
      </c>
      <c r="H25" s="585" t="s">
        <v>2061</v>
      </c>
      <c r="I25" s="719" t="s">
        <v>2027</v>
      </c>
      <c r="J25" s="583" t="s">
        <v>283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94" t="s">
        <v>2018</v>
      </c>
      <c r="N25" s="349">
        <f>COUNTIF(E7:K44, "*Ivan*")/2</f>
        <v>5</v>
      </c>
      <c r="O25" s="701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84"/>
      <c r="F26" s="627" t="s">
        <v>2058</v>
      </c>
      <c r="G26" s="719" t="s">
        <v>2075</v>
      </c>
      <c r="H26" s="585" t="s">
        <v>2061</v>
      </c>
      <c r="I26" s="719" t="s">
        <v>2086</v>
      </c>
      <c r="J26" s="583" t="s">
        <v>283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94" t="s">
        <v>2032</v>
      </c>
      <c r="N26" s="349">
        <f>COUNTIF(E7:K44, "*Rahhulann*")/2</f>
        <v>20.5</v>
      </c>
      <c r="O26" s="701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84"/>
      <c r="F27" s="627" t="s">
        <v>2058</v>
      </c>
      <c r="G27" s="719" t="s">
        <v>2075</v>
      </c>
      <c r="H27" s="585" t="s">
        <v>2061</v>
      </c>
      <c r="I27" s="719" t="s">
        <v>2086</v>
      </c>
      <c r="J27" s="583" t="s">
        <v>283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94" t="s">
        <v>2034</v>
      </c>
      <c r="N27" s="637">
        <f>COUNTIF(E7:K44, "*Lucas*")/2</f>
        <v>6</v>
      </c>
      <c r="O27" s="70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84"/>
      <c r="F28" s="627" t="s">
        <v>2058</v>
      </c>
      <c r="G28" s="719" t="s">
        <v>2076</v>
      </c>
      <c r="H28" s="585" t="s">
        <v>2069</v>
      </c>
      <c r="I28" s="719" t="s">
        <v>2031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2036</v>
      </c>
      <c r="N28" s="462">
        <f>COUNTIF(E7:K44, "*Zi Ming*")/2</f>
        <v>9</v>
      </c>
      <c r="O28" s="70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84"/>
      <c r="F29" s="627" t="s">
        <v>1086</v>
      </c>
      <c r="G29" s="719" t="s">
        <v>2052</v>
      </c>
      <c r="H29" s="585" t="s">
        <v>2069</v>
      </c>
      <c r="I29" s="719" t="s">
        <v>2032</v>
      </c>
      <c r="J29" s="583"/>
      <c r="K29" s="608"/>
      <c r="L29" s="640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2056</v>
      </c>
      <c r="N29" s="688">
        <f>COUNTIF(E7:K44, "*Heng*")/2</f>
        <v>3</v>
      </c>
      <c r="O29" s="702" t="s">
        <v>2068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84"/>
      <c r="F30" s="627" t="s">
        <v>1086</v>
      </c>
      <c r="G30" s="719" t="s">
        <v>2052</v>
      </c>
      <c r="H30" s="585" t="s">
        <v>2070</v>
      </c>
      <c r="I30" s="719" t="s">
        <v>2062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84"/>
      <c r="F31" s="627" t="s">
        <v>1086</v>
      </c>
      <c r="G31" s="627" t="s">
        <v>2052</v>
      </c>
      <c r="H31" s="585" t="s">
        <v>2070</v>
      </c>
      <c r="I31" s="719" t="s">
        <v>2062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84"/>
      <c r="F32" s="627" t="s">
        <v>1086</v>
      </c>
      <c r="G32" s="627" t="s">
        <v>2052</v>
      </c>
      <c r="H32" s="585" t="s">
        <v>2070</v>
      </c>
      <c r="I32" s="719" t="s">
        <v>2062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84"/>
      <c r="F33" s="627" t="s">
        <v>1086</v>
      </c>
      <c r="G33" s="627" t="s">
        <v>2053</v>
      </c>
      <c r="H33" s="585" t="s">
        <v>2022</v>
      </c>
      <c r="I33" s="719" t="s">
        <v>2062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84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85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2084</v>
      </c>
      <c r="B46" s="726"/>
      <c r="C46" s="639" t="s">
        <v>2077</v>
      </c>
      <c r="D46" t="s">
        <v>1963</v>
      </c>
      <c r="I46" s="199"/>
      <c r="M46" s="61"/>
      <c r="N46" s="62"/>
      <c r="O46" s="61"/>
    </row>
    <row r="47" spans="1:20" x14ac:dyDescent="0.2">
      <c r="A47" t="s">
        <v>2078</v>
      </c>
      <c r="B47" s="721"/>
      <c r="C47" s="217" t="s">
        <v>2077</v>
      </c>
      <c r="D47" s="255" t="s">
        <v>2080</v>
      </c>
      <c r="F47" s="722"/>
      <c r="M47" s="61"/>
      <c r="N47" s="62"/>
      <c r="O47" s="61"/>
    </row>
    <row r="48" spans="1:20" x14ac:dyDescent="0.2">
      <c r="A48" t="s">
        <v>2079</v>
      </c>
      <c r="B48" s="724"/>
      <c r="C48" s="723" t="s">
        <v>2077</v>
      </c>
      <c r="D48" s="725" t="s">
        <v>2081</v>
      </c>
      <c r="E48" s="722"/>
      <c r="M48" s="61"/>
      <c r="N48" s="62"/>
      <c r="O48" s="61"/>
    </row>
    <row r="49" spans="1:15" x14ac:dyDescent="0.2">
      <c r="A49" t="s">
        <v>2085</v>
      </c>
      <c r="B49" s="727"/>
      <c r="C49" s="723" t="s">
        <v>2077</v>
      </c>
      <c r="D49" s="255" t="s">
        <v>2082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2083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2047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57</v>
      </c>
      <c r="N9" s="326">
        <f>COUNTIF(E7:K44, "*Rafi*")/2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58</v>
      </c>
      <c r="N10" s="552">
        <f>COUNTIF(E7:K44, "*Wei Yen*")/2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0"/>
      <c r="F11" s="680"/>
      <c r="G11" s="680"/>
      <c r="H11" s="681"/>
      <c r="I11" s="682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59</v>
      </c>
      <c r="N11" s="326">
        <f>COUNTIF(E7:K44, "*Nicholas*")/2</f>
        <v>0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0"/>
      <c r="F12" s="680"/>
      <c r="G12" s="680"/>
      <c r="H12" s="681"/>
      <c r="I12" s="682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283</v>
      </c>
      <c r="N12" s="326">
        <f>SUM(COUNTIFS(E7:K44,"*Vanness*"))/2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0"/>
      <c r="F13" s="680"/>
      <c r="G13" s="680"/>
      <c r="H13" s="681"/>
      <c r="I13" s="682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61</v>
      </c>
      <c r="N13" s="326">
        <f>COUNTIF(E7:K44, "*Tai Wei*")/2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62</v>
      </c>
      <c r="N14" s="326">
        <f>COUNTIF(E7:K44, "*Vijay*")/2</f>
        <v>0</v>
      </c>
      <c r="O14" s="285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8"/>
      <c r="F15" s="587"/>
      <c r="G15" s="718"/>
      <c r="H15" s="720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64</v>
      </c>
      <c r="N15" s="326">
        <f>COUNTIF(E7:K44, "*Haikal*")/2</f>
        <v>0</v>
      </c>
      <c r="O15" s="285" t="s">
        <v>2021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8"/>
      <c r="F16" s="627"/>
      <c r="G16" s="718"/>
      <c r="H16" s="720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65</v>
      </c>
      <c r="N16" s="326">
        <f>COUNTIF(E7:K44, "*Michael*")/2</f>
        <v>0</v>
      </c>
      <c r="O16" s="285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8"/>
      <c r="F17" s="587"/>
      <c r="G17" s="718"/>
      <c r="H17" s="720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6" t="s">
        <v>66</v>
      </c>
      <c r="N17" s="326">
        <f>SUM(COUNTIFS(E7:K43, "*Maxwell*"))/2</f>
        <v>0</v>
      </c>
      <c r="O17" s="70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8"/>
      <c r="F18" s="718"/>
      <c r="G18" s="719"/>
      <c r="H18" s="720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8" t="s">
        <v>67</v>
      </c>
      <c r="N18" s="551">
        <f>COUNTIF(E7:K44, "*Jia Leong*")/2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8"/>
      <c r="F19" s="718"/>
      <c r="G19" s="719"/>
      <c r="H19" s="720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68</v>
      </c>
      <c r="N19" s="326">
        <f>COUNTIF(E7:K44, "*Shaun*")/2</f>
        <v>0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8"/>
      <c r="F20" s="718"/>
      <c r="G20" s="719"/>
      <c r="H20" s="720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8"/>
      <c r="F21" s="718"/>
      <c r="G21" s="719"/>
      <c r="H21" s="720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6" t="s">
        <v>70</v>
      </c>
      <c r="N21" s="327">
        <f>COUNTIF(E7:K44, "*Marlon*")/2</f>
        <v>0</v>
      </c>
      <c r="O21" s="285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8"/>
      <c r="F22" s="718"/>
      <c r="G22" s="719"/>
      <c r="H22" s="720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09" t="s">
        <v>108</v>
      </c>
      <c r="N22" s="637">
        <f>COUNTIF(E7:K44, "*QiAn*")/2</f>
        <v>0</v>
      </c>
      <c r="O22" s="71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8"/>
      <c r="F23" s="718"/>
      <c r="G23" s="719"/>
      <c r="H23" s="720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161</v>
      </c>
      <c r="N23" s="637">
        <f>COUNTIF(E7:K44, "*Wei Jun*")/2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8"/>
      <c r="F24" s="718"/>
      <c r="G24" s="719"/>
      <c r="H24" s="720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324</v>
      </c>
      <c r="N24" s="349">
        <f>COUNTIF(E7:K44, "*Foo*")/2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8"/>
      <c r="F25" s="718"/>
      <c r="G25" s="719"/>
      <c r="H25" s="720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2018</v>
      </c>
      <c r="N25" s="349">
        <f>COUNTIF(E7:K44, "*Ivan*")/2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8"/>
      <c r="F26" s="718"/>
      <c r="G26" s="719"/>
      <c r="H26" s="720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2032</v>
      </c>
      <c r="N26" s="349">
        <f>COUNTIF(E7:K44, "*Rahhulann*")/2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8"/>
      <c r="F27" s="719"/>
      <c r="G27" s="719"/>
      <c r="H27" s="720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1" t="s">
        <v>2034</v>
      </c>
      <c r="N27" s="637">
        <f>COUNTIF(E7:K44, "*Lucas*")/2</f>
        <v>0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8"/>
      <c r="F28" s="719"/>
      <c r="G28" s="719"/>
      <c r="H28" s="720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2" t="s">
        <v>2036</v>
      </c>
      <c r="N28" s="462">
        <f>COUNTIF(E7:K44, "*Zi Ming*")/2</f>
        <v>0</v>
      </c>
      <c r="O28" s="710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87"/>
      <c r="F29" s="627"/>
      <c r="G29" s="719"/>
      <c r="H29" s="585"/>
      <c r="I29" s="628"/>
      <c r="J29" s="583"/>
      <c r="K29" s="608"/>
      <c r="L29" s="640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713" t="s">
        <v>2056</v>
      </c>
      <c r="N29" s="688">
        <f>COUNTIF(E7:K44, "*Heng*")/2</f>
        <v>0</v>
      </c>
      <c r="O29" s="71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719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719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2048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1961</v>
      </c>
      <c r="M5" s="703" t="s">
        <v>80</v>
      </c>
      <c r="N5" s="442" t="s">
        <v>81</v>
      </c>
      <c r="O5" s="704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40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705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40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706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40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706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40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706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40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706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6"/>
      <c r="I11" s="717"/>
      <c r="J11" s="458"/>
      <c r="K11" s="459"/>
      <c r="L11" s="640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706" t="s">
        <v>283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6"/>
      <c r="I12" s="717"/>
      <c r="J12" s="458"/>
      <c r="K12" s="459"/>
      <c r="L12" s="640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706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6"/>
      <c r="I13" s="717"/>
      <c r="J13" s="458"/>
      <c r="K13" s="459"/>
      <c r="L13" s="640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706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40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706" t="s">
        <v>64</v>
      </c>
      <c r="N14" s="326">
        <f>COUNTIF(E7:K44, "*Haikal*")/2</f>
        <v>0</v>
      </c>
      <c r="O14" s="285" t="s">
        <v>2021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40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706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40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706" t="s">
        <v>66</v>
      </c>
      <c r="N16" s="326">
        <f>COUNTIF(E7:K44, "*Maxwell*")/2</f>
        <v>0</v>
      </c>
      <c r="O16" s="70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40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708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40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706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40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706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40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706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40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709" t="s">
        <v>108</v>
      </c>
      <c r="N21" s="637">
        <f>COUNTIF(E7:K44, "*QiAn*")/2</f>
        <v>0</v>
      </c>
      <c r="O21" s="710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40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711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40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711" t="s">
        <v>324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40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11" t="s">
        <v>2018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40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11" t="s">
        <v>2032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40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11" t="s">
        <v>2034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40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12" t="s">
        <v>2036</v>
      </c>
      <c r="N27" s="462">
        <f>COUNTIF(E7:K44, "*Zi Ming*")/2</f>
        <v>0</v>
      </c>
      <c r="O27" s="710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40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713" t="s">
        <v>2056</v>
      </c>
      <c r="N28" s="688">
        <f>COUNTIF(E7:K44, "*Heng*")/2</f>
        <v>0</v>
      </c>
      <c r="O28" s="714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247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2088</v>
      </c>
      <c r="F6" s="605" t="s">
        <v>2088</v>
      </c>
      <c r="G6" s="605" t="s">
        <v>2088</v>
      </c>
      <c r="H6" s="605" t="s">
        <v>2088</v>
      </c>
      <c r="I6" s="605" t="s">
        <v>2088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4" t="s">
        <v>77</v>
      </c>
      <c r="C1" s="654"/>
      <c r="D1" s="654"/>
      <c r="E1" s="654"/>
      <c r="F1" s="654"/>
      <c r="G1" s="654"/>
      <c r="H1" s="654"/>
      <c r="I1" s="654"/>
      <c r="J1" s="654"/>
      <c r="K1" s="6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5" t="s">
        <v>78</v>
      </c>
      <c r="C2" s="655"/>
      <c r="D2" s="655"/>
      <c r="E2" s="655"/>
      <c r="F2" s="655"/>
      <c r="G2" s="655"/>
      <c r="H2" s="655"/>
      <c r="I2" s="655"/>
      <c r="J2" s="655"/>
      <c r="K2" s="6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250</v>
      </c>
      <c r="C3" s="657"/>
      <c r="D3" s="657"/>
      <c r="E3" s="657"/>
      <c r="F3" s="657"/>
      <c r="G3" s="657"/>
      <c r="H3" s="657"/>
      <c r="I3" s="657"/>
      <c r="J3" s="657"/>
      <c r="K3" s="6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251</v>
      </c>
      <c r="F5" s="223" t="s">
        <v>252</v>
      </c>
      <c r="G5" s="223" t="s">
        <v>253</v>
      </c>
      <c r="H5" s="223" t="s">
        <v>254</v>
      </c>
      <c r="I5" s="223" t="s">
        <v>255</v>
      </c>
      <c r="J5" s="223" t="s">
        <v>256</v>
      </c>
      <c r="K5" s="223" t="s">
        <v>257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258</v>
      </c>
      <c r="F6" s="605" t="s">
        <v>258</v>
      </c>
      <c r="G6" s="605" t="s">
        <v>258</v>
      </c>
      <c r="H6" s="605" t="s">
        <v>258</v>
      </c>
      <c r="I6" s="605" t="s">
        <v>258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8"/>
      <c r="D47" s="658"/>
      <c r="E47" s="658"/>
      <c r="F47" s="6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2024-06-14T00:51:11Z</dcterms:modified>
  <cp:category/>
  <cp:contentStatus/>
</cp:coreProperties>
</file>