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 filterPrivacy="1"/>
  <xr:revisionPtr revIDLastSave="28589" documentId="101_{C41BB324-3EAE-5148-95F2-E4AD19BF45B2}" xr6:coauthVersionLast="47" xr6:coauthVersionMax="47" xr10:uidLastSave="{A814C413-F26C-4BF5-A799-F313A05A7DD2}"/>
  <bookViews>
    <workbookView xWindow="-120" yWindow="-120" windowWidth="29040" windowHeight="15720" firstSheet="113" activeTab="115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May 2024" sheetId="127" state="hidden" r:id="rId17"/>
    <sheet name="6 May 2024 " sheetId="90" state="hidden" r:id="rId18"/>
    <sheet name="13 May 2024 " sheetId="91" state="hidden" r:id="rId19"/>
    <sheet name="29 Apr 2024" sheetId="89" state="hidden" r:id="rId20"/>
    <sheet name="22 Apr 2024" sheetId="88" state="hidden" r:id="rId21"/>
    <sheet name="15 Apr 2024" sheetId="87" state="hidden" r:id="rId22"/>
    <sheet name="8 Apr 2024" sheetId="86" state="hidden" r:id="rId23"/>
    <sheet name="1 Apr 2024" sheetId="85" state="hidden" r:id="rId24"/>
    <sheet name="25 Mar 2024" sheetId="84" state="hidden" r:id="rId25"/>
    <sheet name="18 Mar 2024" sheetId="83" state="hidden" r:id="rId26"/>
    <sheet name="11 Mar 2024" sheetId="79" state="hidden" r:id="rId27"/>
    <sheet name="4 Mar 2024" sheetId="78" state="hidden" r:id="rId28"/>
    <sheet name="26 Feb 2024 (2)" sheetId="82" state="hidden" r:id="rId29"/>
    <sheet name="26 Feb 2024 (1)" sheetId="77" state="hidden" r:id="rId30"/>
    <sheet name="19 Feb 2024" sheetId="76" state="hidden" r:id="rId31"/>
    <sheet name="14 Feb 2024" sheetId="75" state="hidden" r:id="rId32"/>
    <sheet name="5 Feb 2024" sheetId="74" state="hidden" r:id="rId33"/>
    <sheet name="29 Jan 2024  (2)" sheetId="81" state="hidden" r:id="rId34"/>
    <sheet name="29 Jan 2024 (1)" sheetId="73" state="hidden" r:id="rId35"/>
    <sheet name="22 Jan 2024" sheetId="72" state="hidden" r:id="rId36"/>
    <sheet name="15 Jan 2024" sheetId="71" state="hidden" r:id="rId37"/>
    <sheet name="8 Jan 2024" sheetId="69" state="hidden" r:id="rId38"/>
    <sheet name="18 Dec 2023" sheetId="68" state="hidden" r:id="rId39"/>
    <sheet name="11 Dec 2023" sheetId="67" state="hidden" r:id="rId40"/>
    <sheet name="4 Dec 2023 " sheetId="66" state="hidden" r:id="rId41"/>
    <sheet name="27 Nov 2023" sheetId="65" state="hidden" r:id="rId42"/>
    <sheet name="20 Nov 2023" sheetId="64" state="hidden" r:id="rId43"/>
    <sheet name="13 Nov 2023" sheetId="63" state="hidden" r:id="rId44"/>
    <sheet name="6 Nov 2023" sheetId="62" state="hidden" r:id="rId45"/>
    <sheet name="30 Oct 2023" sheetId="61" state="hidden" r:id="rId46"/>
    <sheet name="23 Oct 2023" sheetId="60" state="hidden" r:id="rId47"/>
    <sheet name="16 Oct 2023" sheetId="59" state="hidden" r:id="rId48"/>
    <sheet name="9 Oct 2023" sheetId="58" state="hidden" r:id="rId49"/>
    <sheet name="2 Oct 2023" sheetId="57" state="hidden" r:id="rId50"/>
    <sheet name="25 Sept 2023" sheetId="56" state="hidden" r:id="rId51"/>
    <sheet name="18 Sept 2023" sheetId="55" state="hidden" r:id="rId52"/>
    <sheet name="11 Sept 2023" sheetId="54" state="hidden" r:id="rId53"/>
    <sheet name="4 Sept 2023" sheetId="53" state="hidden" r:id="rId54"/>
    <sheet name="28 Aug 2023" sheetId="52" state="hidden" r:id="rId55"/>
    <sheet name="21 Aug 2023" sheetId="51" state="hidden" r:id="rId56"/>
    <sheet name="14 Aug 2023" sheetId="50" state="hidden" r:id="rId57"/>
    <sheet name="7 Aug 2023" sheetId="49" state="hidden" r:id="rId58"/>
    <sheet name="31 July 2023" sheetId="48" state="hidden" r:id="rId59"/>
    <sheet name="24 July 2023" sheetId="47" state="hidden" r:id="rId60"/>
    <sheet name="17 July 2023" sheetId="46" state="hidden" r:id="rId61"/>
    <sheet name="10 July 2023" sheetId="45" state="hidden" r:id="rId62"/>
    <sheet name="3 July 2023" sheetId="44" state="hidden" r:id="rId63"/>
    <sheet name="26 Jun 2023" sheetId="43" state="hidden" r:id="rId64"/>
    <sheet name="19 Jun 2023" sheetId="42" state="hidden" r:id="rId65"/>
    <sheet name="12 Jun 2023" sheetId="41" state="hidden" r:id="rId66"/>
    <sheet name="5 June 2023" sheetId="40" state="hidden" r:id="rId67"/>
    <sheet name="29 May 2023" sheetId="39" state="hidden" r:id="rId68"/>
    <sheet name="22 May 2023" sheetId="38" state="hidden" r:id="rId69"/>
    <sheet name="15 May 2023" sheetId="37" state="hidden" r:id="rId70"/>
    <sheet name="8 May 2023" sheetId="35" state="hidden" r:id="rId71"/>
    <sheet name="1 May 2023" sheetId="34" state="hidden" r:id="rId72"/>
    <sheet name="24 Apr 2023" sheetId="33" state="hidden" r:id="rId73"/>
    <sheet name="17 Apr 2023" sheetId="32" state="hidden" r:id="rId74"/>
    <sheet name="10 Apr 2023" sheetId="31" state="hidden" r:id="rId75"/>
    <sheet name="3 Apr 2023" sheetId="30" state="hidden" r:id="rId76"/>
    <sheet name="27 March 2023" sheetId="29" state="hidden" r:id="rId77"/>
    <sheet name="20 March 2023" sheetId="28" state="hidden" r:id="rId78"/>
    <sheet name="13 March 2023" sheetId="27" state="hidden" r:id="rId79"/>
    <sheet name="6 March 2023" sheetId="26" state="hidden" r:id="rId80"/>
    <sheet name="27 Feb 2023" sheetId="25" state="hidden" r:id="rId81"/>
    <sheet name="20 Feb 2023" sheetId="24" state="hidden" r:id="rId82"/>
    <sheet name="6 Feb 2023" sheetId="22" state="hidden" r:id="rId83"/>
    <sheet name="13 Feb 2023 " sheetId="23" state="hidden" r:id="rId84"/>
    <sheet name="30 Jan 2023" sheetId="21" state="hidden" r:id="rId85"/>
    <sheet name="23 Jan 2023" sheetId="20" state="hidden" r:id="rId86"/>
    <sheet name="16 Jan 2023" sheetId="19" state="hidden" r:id="rId87"/>
    <sheet name="9 Jan 2023" sheetId="17" state="hidden" r:id="rId88"/>
    <sheet name="19 Dec 2022" sheetId="16" state="hidden" r:id="rId89"/>
    <sheet name="12 Dec 2022" sheetId="15" state="hidden" r:id="rId90"/>
    <sheet name="5 Dec 2022" sheetId="14" state="hidden" r:id="rId91"/>
    <sheet name="28 Nov 2022" sheetId="13" state="hidden" r:id="rId92"/>
    <sheet name="21 Nov 2022" sheetId="12" state="hidden" r:id="rId93"/>
    <sheet name="14 Nov 2022" sheetId="11" state="hidden" r:id="rId94"/>
    <sheet name="7 Nov 2022" sheetId="10" state="hidden" r:id="rId95"/>
    <sheet name="31 Oct 2022" sheetId="9" state="hidden" r:id="rId96"/>
    <sheet name="24 Oct 2022" sheetId="8" state="hidden" r:id="rId97"/>
    <sheet name="17 Oct 2022" sheetId="7" state="hidden" r:id="rId98"/>
    <sheet name="10 Oct 2022" sheetId="6" state="hidden" r:id="rId99"/>
    <sheet name="3 Oct 2022" sheetId="5" state="hidden" r:id="rId100"/>
    <sheet name="26 Sep 2022" sheetId="4" state="hidden" r:id="rId101"/>
    <sheet name="20 May 2024 " sheetId="92" state="hidden" r:id="rId102"/>
    <sheet name="27 May 2024 " sheetId="93" state="hidden" r:id="rId103"/>
    <sheet name="1 June 2024" sheetId="128" state="hidden" r:id="rId104"/>
    <sheet name="3 June 2024 " sheetId="94" state="hidden" r:id="rId105"/>
    <sheet name="10 June 2024 " sheetId="95" state="hidden" r:id="rId106"/>
    <sheet name="17 June 2024  " sheetId="96" state="hidden" r:id="rId107"/>
    <sheet name="24 June 2024 " sheetId="97" state="hidden" r:id="rId108"/>
    <sheet name="1 July 2024 " sheetId="98" state="hidden" r:id="rId109"/>
    <sheet name="8 July 2024  " sheetId="99" state="hidden" r:id="rId110"/>
    <sheet name="15 July 2024  " sheetId="100" state="hidden" r:id="rId111"/>
    <sheet name="22 July 2024  " sheetId="101" state="hidden" r:id="rId112"/>
    <sheet name="29 July 2024  " sheetId="102" state="hidden" r:id="rId113"/>
    <sheet name="1 August 2024" sheetId="129" r:id="rId114"/>
    <sheet name="5 August 2024  " sheetId="103" r:id="rId115"/>
    <sheet name="12 August 2024  " sheetId="104" r:id="rId116"/>
    <sheet name="19 August 2024" sheetId="105" r:id="rId117"/>
    <sheet name="26 August 2024" sheetId="106" r:id="rId118"/>
    <sheet name="1 September 2024" sheetId="130" r:id="rId119"/>
    <sheet name="2 September 2024 " sheetId="107" r:id="rId120"/>
    <sheet name="9 September 2024  " sheetId="108" r:id="rId121"/>
    <sheet name="16 September 2024   " sheetId="109" r:id="rId122"/>
    <sheet name="23 September 2024    " sheetId="110" r:id="rId123"/>
    <sheet name="30 September 2024    " sheetId="111" r:id="rId124"/>
  </sheets>
  <definedNames>
    <definedName name="_xlnm._FilterDatabase" localSheetId="71" hidden="1">'1 May 2023'!$F$11:$F$18</definedName>
    <definedName name="_xlnm._FilterDatabase" localSheetId="74" hidden="1">'10 Apr 2023'!$F$11:$F$18</definedName>
    <definedName name="_xlnm._FilterDatabase" localSheetId="61" hidden="1">'10 July 2023'!$F$11:$F$24</definedName>
    <definedName name="_xlnm._FilterDatabase" localSheetId="52" hidden="1">'11 Sept 2023'!$F$10:$F$23</definedName>
    <definedName name="_xlnm._FilterDatabase" localSheetId="65" hidden="1">'12 Jun 2023'!$F$11:$F$24</definedName>
    <definedName name="_xlnm._FilterDatabase" localSheetId="83" hidden="1">'13 Feb 2023 '!$F$11:$F$18</definedName>
    <definedName name="_xlnm._FilterDatabase" localSheetId="78" hidden="1">'13 March 2023'!$F$11:$F$18</definedName>
    <definedName name="_xlnm._FilterDatabase" localSheetId="43" hidden="1">'13 Nov 2023'!$M$5:$O$22</definedName>
    <definedName name="_xlnm._FilterDatabase" localSheetId="56" hidden="1">'14 Aug 2023'!$F$11:$F$24</definedName>
    <definedName name="_xlnm._FilterDatabase" localSheetId="69" hidden="1">'15 May 2023'!$F$11:$F$18</definedName>
    <definedName name="_xlnm._FilterDatabase" localSheetId="47" hidden="1">'16 Oct 2023'!$F$9:$F$22</definedName>
    <definedName name="_xlnm._FilterDatabase" localSheetId="73" hidden="1">'17 Apr 2023'!$F$11:$F$18</definedName>
    <definedName name="_xlnm._FilterDatabase" localSheetId="60" hidden="1">'17 July 2023'!$F$11:$F$24</definedName>
    <definedName name="_xlnm._FilterDatabase" localSheetId="106" hidden="1">'17 June 2024  '!$B$1:$O$44</definedName>
    <definedName name="_xlnm._FilterDatabase" localSheetId="51" hidden="1">'18 Sept 2023'!$F$10:$F$23</definedName>
    <definedName name="_xlnm._FilterDatabase" localSheetId="64" hidden="1">'19 Jun 2023'!$F$11:$F$24</definedName>
    <definedName name="_xlnm._FilterDatabase" localSheetId="49" hidden="1">'2 Oct 2023'!$F$10:$F$23</definedName>
    <definedName name="_xlnm._FilterDatabase" localSheetId="81" hidden="1">'20 Feb 2023'!$F$11:$F$18</definedName>
    <definedName name="_xlnm._FilterDatabase" localSheetId="77" hidden="1">'20 March 2023'!$F$11:$F$18</definedName>
    <definedName name="_xlnm._FilterDatabase" localSheetId="55" hidden="1">'21 Aug 2023'!$F$11:$F$24</definedName>
    <definedName name="_xlnm._FilterDatabase" localSheetId="68" hidden="1">'22 May 2023'!$F$11:$F$18</definedName>
    <definedName name="_xlnm._FilterDatabase" localSheetId="46" hidden="1">'23 Oct 2023'!$F$9:$F$22</definedName>
    <definedName name="_xlnm._FilterDatabase" localSheetId="72" hidden="1">'24 Apr 2023'!$F$11:$F$18</definedName>
    <definedName name="_xlnm._FilterDatabase" localSheetId="59" hidden="1">'24 July 2023'!$F$11:$F$24</definedName>
    <definedName name="_xlnm._FilterDatabase" localSheetId="50" hidden="1">'25 Sept 2023'!$F$10:$F$23</definedName>
    <definedName name="_xlnm._FilterDatabase" localSheetId="63" hidden="1">'26 Jun 2023'!$F$11:$F$24</definedName>
    <definedName name="_xlnm._FilterDatabase" localSheetId="80" hidden="1">'27 Feb 2023'!$F$11:$F$18</definedName>
    <definedName name="_xlnm._FilterDatabase" localSheetId="76" hidden="1">'27 March 2023'!$F$11:$F$18</definedName>
    <definedName name="_xlnm._FilterDatabase" localSheetId="54" hidden="1">'28 Aug 2023'!$F$10:$F$23</definedName>
    <definedName name="_xlnm._FilterDatabase" localSheetId="67" hidden="1">'29 May 2023'!$F$11:$F$18</definedName>
    <definedName name="_xlnm._FilterDatabase" localSheetId="75" hidden="1">'3 Apr 2023'!$F$11:$F$18</definedName>
    <definedName name="_xlnm._FilterDatabase" localSheetId="62" hidden="1">'3 July 2023'!$F$11:$F$24</definedName>
    <definedName name="_xlnm._FilterDatabase" localSheetId="45" hidden="1">'30 Oct 2023'!$F$9:$F$22</definedName>
    <definedName name="_xlnm._FilterDatabase" localSheetId="58" hidden="1">'31 July 2023'!$F$11:$F$24</definedName>
    <definedName name="_xlnm._FilterDatabase" localSheetId="53" hidden="1">'4 Sept 2023'!$F$10:$F$23</definedName>
    <definedName name="_xlnm._FilterDatabase" localSheetId="66" hidden="1">'5 June 2023'!$F$11:$F$24</definedName>
    <definedName name="_xlnm._FilterDatabase" localSheetId="82" hidden="1">'6 Feb 2023'!$F$11:$F$18</definedName>
    <definedName name="_xlnm._FilterDatabase" localSheetId="79" hidden="1">'6 March 2023'!$F$11:$F$18</definedName>
    <definedName name="_xlnm._FilterDatabase" localSheetId="44" hidden="1">'6 Nov 2023'!$B$5:$K$37</definedName>
    <definedName name="_xlnm._FilterDatabase" localSheetId="57" hidden="1">'7 Aug 2023'!$F$11:$F$24</definedName>
    <definedName name="_xlnm._FilterDatabase" localSheetId="70" hidden="1">'8 May 2023'!$F$11:$F$18</definedName>
    <definedName name="_xlnm._FilterDatabase" localSheetId="48" hidden="1">'9 Oct 2023'!$F$9:$F$22</definedName>
    <definedName name="_xlnm._FilterDatabase" localSheetId="120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0" l="1"/>
  <c r="P28" i="110"/>
  <c r="Q28" i="110"/>
  <c r="N24" i="110"/>
  <c r="P24" i="110"/>
  <c r="Q24" i="110"/>
  <c r="N25" i="110"/>
  <c r="P25" i="110"/>
  <c r="Q25" i="110"/>
  <c r="N26" i="110"/>
  <c r="P26" i="110"/>
  <c r="Q26" i="110"/>
  <c r="N6" i="110"/>
  <c r="P6" i="110"/>
  <c r="Q6" i="110"/>
  <c r="N7" i="110"/>
  <c r="P7" i="110"/>
  <c r="Q7" i="110"/>
  <c r="N8" i="110"/>
  <c r="P8" i="110"/>
  <c r="Q8" i="110"/>
  <c r="N9" i="110"/>
  <c r="P9" i="110"/>
  <c r="Q9" i="110"/>
  <c r="N10" i="110"/>
  <c r="P10" i="110"/>
  <c r="Q10" i="110"/>
  <c r="N11" i="110"/>
  <c r="P11" i="110"/>
  <c r="Q11" i="110"/>
  <c r="N12" i="110"/>
  <c r="P12" i="110"/>
  <c r="Q12" i="110"/>
  <c r="N13" i="110"/>
  <c r="P13" i="110"/>
  <c r="Q13" i="110"/>
  <c r="N14" i="110"/>
  <c r="P14" i="110"/>
  <c r="Q14" i="110"/>
  <c r="N15" i="110"/>
  <c r="P15" i="110"/>
  <c r="Q15" i="110"/>
  <c r="N16" i="110"/>
  <c r="P16" i="110"/>
  <c r="Q16" i="110"/>
  <c r="N17" i="110"/>
  <c r="P17" i="110"/>
  <c r="Q17" i="110"/>
  <c r="N18" i="110"/>
  <c r="P18" i="110"/>
  <c r="Q18" i="110"/>
  <c r="N19" i="110"/>
  <c r="P19" i="110"/>
  <c r="Q19" i="110"/>
  <c r="N20" i="110"/>
  <c r="P20" i="110"/>
  <c r="Q20" i="110"/>
  <c r="N21" i="110"/>
  <c r="P21" i="110"/>
  <c r="Q21" i="110"/>
  <c r="N22" i="110"/>
  <c r="P22" i="110"/>
  <c r="Q22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23" i="110"/>
  <c r="N27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0" i="105"/>
  <c r="N29" i="105"/>
  <c r="N28" i="105"/>
  <c r="P28" i="105"/>
  <c r="N27" i="105"/>
  <c r="N26" i="105"/>
  <c r="P26" i="105" s="1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Q11" i="106" s="1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Q13" i="106" s="1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Q28" i="106" s="1"/>
  <c r="N29" i="129"/>
  <c r="N30" i="129"/>
  <c r="N31" i="129"/>
  <c r="Q31" i="106" s="1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P24" i="105" l="1"/>
  <c r="P25" i="105"/>
  <c r="P32" i="129"/>
  <c r="R32" i="129" s="1"/>
  <c r="Q28" i="108"/>
  <c r="P17" i="107"/>
  <c r="P8" i="107"/>
  <c r="P11" i="107"/>
  <c r="P18" i="108"/>
  <c r="Q7" i="108"/>
  <c r="P7" i="108"/>
  <c r="Q8" i="107"/>
  <c r="Q23" i="107"/>
  <c r="Q14" i="108"/>
  <c r="P24" i="107"/>
  <c r="Q29" i="107"/>
  <c r="P9" i="108"/>
  <c r="P7" i="107"/>
  <c r="P15" i="107"/>
  <c r="P8" i="108"/>
  <c r="P12" i="108"/>
  <c r="P10" i="108"/>
  <c r="Q7" i="107"/>
  <c r="Q15" i="107"/>
  <c r="P27" i="107"/>
  <c r="P31" i="107"/>
  <c r="P15" i="108"/>
  <c r="P6" i="108"/>
  <c r="Q17" i="107"/>
  <c r="P14" i="108"/>
  <c r="Q11" i="108"/>
  <c r="Q17" i="108"/>
  <c r="Q22" i="107"/>
  <c r="Q9" i="107"/>
  <c r="Q22" i="108"/>
  <c r="P13" i="107"/>
  <c r="P22" i="107"/>
  <c r="P14" i="107"/>
  <c r="P9" i="107"/>
  <c r="P23" i="107"/>
  <c r="Q15" i="108"/>
  <c r="Q19" i="108"/>
  <c r="P24" i="108"/>
  <c r="Q26" i="108"/>
  <c r="Q10" i="107"/>
  <c r="P20" i="107"/>
  <c r="Q31" i="107"/>
  <c r="Q24" i="108"/>
  <c r="Q18" i="108"/>
  <c r="Q19" i="107"/>
  <c r="Q25" i="108"/>
  <c r="P22" i="108"/>
  <c r="Q6" i="107"/>
  <c r="Q16" i="108"/>
  <c r="P28" i="107"/>
  <c r="P17" i="108"/>
  <c r="Q8" i="108"/>
  <c r="P18" i="107"/>
  <c r="P12" i="107"/>
  <c r="Q18" i="107"/>
  <c r="P16" i="108"/>
  <c r="Q28" i="107"/>
  <c r="P25" i="108"/>
  <c r="Q9" i="108"/>
  <c r="Q13" i="107"/>
  <c r="P6" i="107"/>
  <c r="Q11" i="107"/>
  <c r="Q24" i="107"/>
  <c r="P21" i="108"/>
  <c r="P13" i="108"/>
  <c r="P19" i="108"/>
  <c r="P29" i="107"/>
  <c r="P26" i="108"/>
  <c r="P16" i="107"/>
  <c r="Q20" i="108"/>
  <c r="P28" i="108"/>
  <c r="Q20" i="107"/>
  <c r="Q21" i="107"/>
  <c r="P20" i="108"/>
  <c r="P11" i="108"/>
  <c r="P25" i="107"/>
  <c r="Q6" i="108"/>
  <c r="Q25" i="107"/>
  <c r="Q12" i="107"/>
  <c r="Q16" i="107"/>
  <c r="Q13" i="108"/>
  <c r="Q27" i="107"/>
  <c r="Q21" i="108"/>
  <c r="Q14" i="107"/>
  <c r="P10" i="107"/>
  <c r="Q12" i="108"/>
  <c r="Q10" i="108"/>
  <c r="P21" i="107"/>
  <c r="P19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<sst xmlns="http://schemas.openxmlformats.org/spreadsheetml/2006/main" count="27453" uniqueCount="2473">
  <si>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</si>
  <si>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</si>
  <si>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</si>
  <si>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</si>
  <si>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</si>
  <si>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</si>
  <si>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</si>
  <si>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</si>
  <si>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</si>
  <si>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</si>
  <si>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</si>
  <si>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</si>
  <si>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</si>
  <si>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</si>
  <si>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</si>
  <si>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</si>
  <si>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</si>
  <si>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</si>
  <si>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</si>
  <si>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</si>
  <si>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</si>
  <si>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</si>
  <si>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</si>
  <si>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</si>
  <si>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</si>
  <si>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</si>
  <si>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</si>
  <si>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</si>
  <si>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</si>
  <si>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</si>
  <si>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</si>
  <si>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</si>
  <si>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</si>
  <si>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</si>
  <si>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</si>
  <si>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</si>
  <si>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</si>
  <si>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</si>
  <si>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</si>
  <si>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</si>
  <si>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</si>
  <si>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</si>
  <si>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</si>
  <si>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</si>
  <si>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</si>
  <si>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</si>
  <si>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</si>
  <si>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</si>
  <si>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</si>
  <si>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</si>
  <si>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</si>
  <si>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</si>
  <si>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</si>
  <si>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</si>
  <si>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</si>
  <si>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</si>
  <si>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</si>
  <si>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</si>
  <si>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</si>
  <si>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</si>
  <si>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</si>
  <si>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</si>
  <si>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</si>
  <si>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</si>
  <si>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</si>
  <si>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</si>
  <si>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</si>
  <si>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</si>
  <si>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</si>
  <si>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</si>
  <si>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</si>
  <si>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</si>
  <si>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</si>
  <si>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</si>
  <si>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</si>
  <si>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</si>
  <si>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</si>
  <si>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</si>
  <si>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</si>
  <si>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</si>
  <si>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</si>
  <si>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</si>
  <si>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</si>
  <si>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</si>
  <si>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</si>
  <si>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</si>
  <si>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</si>
  <si>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</si>
  <si>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</si>
  <si>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</si>
  <si>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</si>
  <si>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</si>
  <si>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</si>
  <si>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</si>
  <si>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</si>
  <si>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</si>
  <si>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</si>
  <si>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</si>
  <si>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</si>
  <si>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</si>
  <si>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</si>
  <si>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</si>
  <si>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</si>
  <si>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</si>
  <si>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</si>
  <si>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</si>
  <si>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</si>
  <si>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</si>
  <si>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</si>
  <si>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</si>
  <si>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</si>
  <si>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</si>
  <si>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</si>
  <si>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</si>
  <si>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</si>
  <si>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</si>
  <si>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</si>
  <si>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</si>
  <si>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</si>
  <si>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</si>
  <si>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</si>
  <si>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</si>
  <si>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</si>
  <si>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</si>
  <si>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</si>
  <si>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</si>
  <si>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</si>
  <si>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</si>
  <si>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</si>
  <si>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</si>
  <si>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</si>
  <si>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</si>
  <si>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</si>
  <si>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</si>
  <si>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</si>
  <si>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</si>
  <si>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</si>
  <si>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</si>
  <si>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</si>
  <si>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</si>
  <si>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</si>
  <si>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</si>
  <si>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</si>
  <si>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</si>
  <si>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</si>
  <si>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</si>
  <si>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</si>
  <si>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</si>
  <si>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</si>
  <si>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</si>
  <si>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</si>
  <si>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</si>
  <si>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</si>
  <si>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</si>
  <si>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</si>
  <si>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</si>
  <si>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</si>
  <si>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</si>
  <si>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</si>
  <si>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</si>
  <si>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</si>
  <si>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</si>
  <si>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</si>
  <si>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</si>
  <si>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</si>
  <si>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</si>
  <si>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</si>
  <si>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</si>
  <si>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</si>
  <si>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</si>
  <si>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</si>
  <si>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</si>
  <si>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</si>
  <si>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</si>
  <si>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</si>
  <si>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</si>
  <si>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</si>
  <si>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</si>
  <si>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</si>
  <si>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</si>
  <si>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</si>
  <si>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</si>
  <si>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</si>
  <si>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</si>
  <si>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</si>
  <si>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</si>
  <si>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</si>
  <si>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</si>
  <si>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</si>
  <si>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</si>
  <si>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</si>
  <si>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</si>
  <si>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</si>
  <si>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</si>
  <si>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</si>
  <si>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</si>
  <si>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</si>
  <si>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</si>
  <si>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</si>
  <si>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</si>
  <si>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</si>
  <si>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</si>
  <si>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</si>
  <si>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</si>
  <si>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</si>
  <si>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</si>
  <si>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</si>
  <si>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</si>
  <si>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</si>
  <si>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</si>
  <si>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</si>
  <si>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</si>
  <si>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</si>
  <si>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</si>
  <si>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</si>
  <si>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</si>
  <si>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</si>
  <si>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</si>
  <si>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</si>
  <si>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</si>
  <si>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</si>
  <si>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</si>
  <si>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</si>
  <si>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</si>
  <si>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</si>
  <si>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</si>
  <si>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</si>
  <si>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</si>
  <si>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</si>
  <si>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</si>
  <si>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</si>
  <si>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</si>
  <si>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</si>
  <si>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</si>
  <si>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</si>
  <si>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</si>
  <si>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</si>
  <si>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</si>
  <si>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</si>
  <si>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</si>
  <si>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</si>
  <si>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</si>
  <si>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</si>
  <si>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</si>
  <si>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</si>
  <si>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</si>
  <si>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</si>
  <si>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</si>
  <si>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</si>
  <si>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</si>
  <si>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</si>
  <si>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</si>
  <si>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</si>
  <si>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</si>
  <si>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</si>
  <si>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</si>
  <si>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</si>
  <si>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</si>
  <si>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</si>
  <si>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</si>
  <si>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</si>
  <si>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</si>
  <si>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</si>
  <si>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</si>
  <si>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</si>
  <si>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</si>
  <si>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</si>
  <si>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</si>
  <si>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</si>
  <si>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</si>
  <si>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</si>
  <si>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</si>
  <si>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</si>
  <si>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</si>
  <si>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</si>
  <si>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</si>
  <si>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</si>
  <si>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</si>
  <si>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</si>
  <si>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</si>
  <si>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</si>
  <si>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</si>
  <si>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</si>
  <si>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</si>
  <si>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</si>
  <si>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</si>
  <si>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</si>
  <si>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</si>
  <si>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</si>
  <si>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</si>
  <si>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</si>
  <si>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</si>
  <si>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</si>
  <si>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</si>
  <si>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</si>
  <si>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</si>
  <si>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</si>
  <si>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</si>
  <si>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</si>
  <si>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</si>
  <si>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</si>
  <si>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</si>
  <si>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</si>
  <si>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</si>
  <si>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</si>
  <si>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</si>
  <si>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</si>
  <si>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</si>
  <si>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</si>
  <si>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</si>
  <si>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</si>
  <si>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</si>
  <si>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</si>
  <si>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</si>
  <si>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</si>
  <si>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</si>
  <si>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</si>
  <si>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</si>
  <si>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</si>
  <si>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</si>
  <si>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</si>
  <si>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</si>
  <si>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</si>
  <si>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</si>
  <si>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</si>
  <si>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</si>
  <si>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</si>
  <si>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</si>
  <si>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</si>
  <si>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</si>
  <si>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</si>
  <si>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</si>
  <si>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</si>
  <si>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</si>
  <si>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</si>
  <si>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</si>
  <si>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</si>
  <si>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</si>
  <si>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</si>
  <si>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</si>
  <si>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</si>
  <si>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</si>
  <si>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</si>
  <si>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</si>
  <si>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</si>
  <si>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</si>
  <si>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</si>
  <si>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</si>
  <si>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</si>
  <si>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</si>
  <si>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</si>
  <si>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</si>
  <si>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</si>
  <si>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</si>
  <si>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</si>
  <si>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</si>
  <si>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</si>
  <si>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</si>
  <si>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</si>
  <si>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</si>
  <si>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</si>
  <si>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</si>
  <si>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</si>
  <si>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</si>
  <si>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</si>
  <si>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</si>
  <si>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</si>
  <si>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</si>
  <si>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</si>
  <si>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</si>
  <si>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</si>
  <si>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</si>
  <si>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</si>
  <si>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</si>
  <si>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</si>
  <si>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</si>
  <si>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</si>
  <si>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</si>
  <si>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</si>
  <si>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</si>
  <si>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</si>
  <si>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</si>
  <si>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</si>
  <si>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</si>
  <si>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</si>
  <si>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</si>
  <si>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</si>
  <si>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</si>
  <si>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</si>
  <si>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</si>
  <si>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</si>
  <si>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</si>
  <si>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</si>
  <si>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</si>
  <si>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</si>
  <si>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</si>
  <si>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</si>
  <si>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</si>
  <si>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</si>
  <si>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</si>
  <si>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</si>
  <si>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</si>
  <si>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</si>
  <si>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</si>
  <si>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</si>
  <si>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</si>
  <si>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</si>
  <si>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</si>
  <si>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</si>
  <si>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</si>
  <si>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</si>
  <si>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</si>
  <si>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</si>
  <si>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</si>
  <si>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</si>
  <si>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</si>
  <si>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</si>
  <si>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</si>
  <si>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</si>
  <si>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</si>
  <si>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</si>
  <si>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</si>
  <si>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</si>
  <si>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</si>
  <si>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</si>
  <si>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</si>
  <si>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</si>
  <si>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</si>
  <si>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</si>
  <si>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</si>
  <si>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</si>
  <si>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</si>
  <si>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</si>
  <si>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</si>
  <si>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</si>
  <si>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</si>
  <si>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</si>
  <si>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</si>
  <si>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</si>
  <si>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</si>
  <si>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</si>
  <si>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</si>
  <si>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</si>
  <si>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</si>
  <si>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</si>
  <si>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</si>
  <si>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</si>
  <si>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</si>
  <si>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</si>
  <si>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</si>
  <si>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</si>
  <si>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</si>
  <si>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</si>
  <si>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</si>
  <si>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</si>
  <si>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</si>
  <si>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</si>
  <si>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</si>
  <si>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</si>
  <si>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</si>
  <si>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</si>
  <si>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</si>
  <si>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</si>
  <si>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</si>
  <si>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</si>
  <si>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</si>
  <si>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</si>
  <si>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</si>
  <si>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</si>
  <si>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</si>
  <si>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</si>
  <si>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</si>
  <si>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</si>
  <si>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</si>
  <si>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</si>
  <si>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</si>
  <si>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</si>
  <si>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</si>
  <si>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</si>
  <si>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</si>
  <si>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</si>
  <si>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</si>
  <si>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</si>
  <si>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</si>
  <si>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</si>
  <si>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</si>
  <si>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</si>
  <si>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</si>
  <si>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</si>
  <si>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</si>
  <si>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</si>
  <si>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</si>
  <si>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</si>
  <si>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</si>
  <si>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</si>
  <si>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</si>
  <si>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</si>
  <si>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</si>
  <si>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</si>
  <si>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</si>
  <si>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</si>
  <si>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</si>
  <si>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</si>
  <si>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</si>
  <si>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</si>
  <si>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</si>
  <si>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</si>
  <si>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</si>
  <si>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</si>
  <si>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</si>
  <si>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</si>
  <si>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</si>
  <si>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</si>
  <si>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</si>
  <si>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</si>
  <si>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</si>
  <si>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</si>
  <si>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</si>
  <si>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</si>
  <si>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</si>
  <si>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</si>
  <si>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</si>
  <si>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</si>
  <si>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</si>
  <si>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</si>
  <si>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</si>
  <si>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</si>
  <si>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</si>
  <si>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</si>
  <si>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</si>
  <si>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</si>
  <si>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</si>
  <si>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</si>
  <si>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</si>
  <si>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</si>
  <si>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</si>
  <si>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</si>
  <si>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</si>
  <si>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</si>
  <si>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</si>
  <si>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</si>
  <si>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</si>
  <si>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</si>
  <si>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</si>
  <si>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</si>
  <si>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</si>
  <si>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</si>
  <si>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</si>
  <si>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</si>
  <si>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</si>
  <si>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</si>
  <si>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</si>
  <si>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</si>
  <si>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</si>
  <si>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</si>
  <si>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</si>
  <si>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</si>
  <si>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</si>
  <si>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</si>
  <si>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</si>
  <si>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</si>
  <si>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</si>
  <si>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</si>
  <si>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</si>
  <si>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</si>
  <si>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</si>
  <si>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</si>
  <si>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</si>
  <si>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</si>
  <si>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</si>
  <si>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</si>
  <si>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</si>
  <si>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</si>
  <si>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</si>
  <si>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</si>
  <si>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</si>
  <si>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</si>
  <si>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</si>
  <si>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</si>
  <si>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</si>
  <si>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</si>
  <si>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</si>
  <si>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</si>
  <si>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</si>
  <si>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</si>
  <si>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</si>
  <si>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</si>
  <si>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</si>
  <si>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</si>
  <si>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</si>
  <si>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</si>
  <si>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</si>
  <si>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</si>
  <si>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</si>
  <si>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</si>
  <si>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</si>
  <si>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</si>
  <si>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</si>
  <si>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</si>
  <si>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</si>
  <si>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</si>
  <si>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</si>
  <si>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</si>
  <si>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</si>
  <si>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</si>
  <si>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</si>
  <si>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</si>
  <si>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</si>
  <si>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</si>
  <si>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</si>
  <si>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</si>
  <si>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</si>
  <si>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</si>
  <si>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</si>
  <si>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</si>
  <si>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</si>
  <si>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</si>
  <si>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</si>
  <si>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</si>
  <si>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</si>
  <si>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</si>
  <si>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</si>
  <si>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</si>
  <si>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</si>
  <si>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</si>
  <si>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</si>
  <si>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</si>
  <si>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</si>
  <si>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</si>
  <si>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</si>
  <si>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</si>
  <si>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</si>
  <si>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</si>
  <si>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</si>
  <si>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</si>
  <si>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</si>
  <si>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</si>
  <si>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</si>
  <si>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</si>
  <si>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</si>
  <si>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</si>
  <si>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</si>
  <si>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</si>
  <si>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</si>
  <si>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</si>
  <si>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</si>
  <si>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</si>
  <si>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</si>
  <si>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</si>
  <si>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</si>
  <si>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</si>
  <si>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</si>
  <si>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</si>
  <si>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</si>
  <si>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</si>
  <si>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</si>
  <si>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</si>
  <si>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</si>
  <si>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</si>
  <si>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</si>
  <si>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</si>
  <si>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</si>
  <si>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</si>
  <si>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</si>
  <si>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</si>
  <si>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</si>
  <si>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</si>
  <si>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</si>
  <si>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</si>
  <si>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</si>
  <si>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</si>
  <si>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</si>
  <si>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</si>
  <si>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</si>
  <si>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</si>
  <si>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</si>
  <si>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</si>
  <si>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</si>
  <si>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</si>
  <si>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</si>
  <si>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</si>
  <si>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</si>
  <si>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</si>
  <si>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</si>
  <si>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</si>
  <si>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</si>
  <si>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</si>
  <si>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</si>
  <si>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</si>
  <si>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</si>
  <si>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</si>
  <si>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</si>
  <si>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</si>
  <si>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</si>
  <si>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</si>
  <si>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</si>
  <si>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</si>
  <si>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</si>
  <si>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</si>
  <si>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</si>
  <si>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</si>
  <si>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</si>
  <si>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</si>
  <si>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</si>
  <si>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</si>
  <si>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</si>
  <si>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</si>
  <si>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</si>
  <si>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</si>
  <si>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</si>
  <si>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</si>
  <si>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</si>
  <si>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</si>
  <si>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</si>
  <si>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</si>
  <si>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</si>
  <si>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</si>
  <si>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</si>
  <si>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</si>
  <si>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</si>
  <si>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</si>
  <si>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</si>
  <si>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</si>
  <si>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</si>
  <si>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</si>
  <si>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</si>
  <si>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</si>
  <si>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</si>
  <si>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</si>
  <si>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</si>
  <si>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</si>
  <si>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</si>
  <si>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</si>
  <si>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</si>
  <si>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</si>
  <si>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</si>
  <si>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</si>
  <si>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</si>
  <si>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</si>
  <si>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</si>
  <si>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</si>
  <si>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</si>
  <si>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</si>
  <si>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</si>
  <si>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</si>
  <si>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</si>
  <si>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</si>
  <si>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</si>
  <si>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</si>
  <si>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</si>
  <si>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</si>
  <si>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</si>
  <si>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</si>
  <si>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</si>
  <si>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</si>
  <si>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</si>
  <si>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</si>
  <si>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</si>
  <si>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</si>
  <si>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</si>
  <si>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</si>
  <si>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</si>
  <si>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</si>
  <si>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</si>
  <si>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</si>
  <si>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</si>
  <si>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</si>
  <si>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</si>
  <si>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</si>
  <si>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</si>
  <si>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</si>
  <si>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</si>
  <si>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</si>
  <si>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</si>
  <si>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</si>
  <si>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</si>
  <si>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</si>
  <si>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</si>
  <si>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</si>
  <si>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</si>
  <si>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</si>
  <si>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</si>
  <si>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</si>
  <si>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</si>
  <si>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</si>
  <si>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</si>
  <si>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</si>
  <si>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</si>
  <si>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</si>
  <si>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</si>
  <si>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</si>
  <si>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</si>
  <si>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</si>
  <si>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</si>
  <si>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</si>
  <si>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</si>
  <si>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</si>
  <si>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</si>
  <si>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</si>
  <si>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</si>
  <si>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</si>
  <si>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</si>
  <si>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</si>
  <si>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</si>
  <si>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</si>
  <si>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</si>
  <si>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</si>
  <si>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</si>
  <si>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</si>
  <si>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</si>
  <si>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</si>
  <si>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</si>
  <si>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</si>
  <si>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</si>
  <si>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</si>
  <si>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</si>
  <si>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</si>
  <si>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</si>
  <si>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</si>
  <si>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</si>
  <si>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</si>
  <si>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</si>
  <si>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</si>
  <si>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</si>
  <si>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</si>
  <si>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</si>
  <si>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</si>
  <si>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</si>
  <si>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</si>
  <si>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</si>
  <si>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</si>
  <si>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</si>
  <si>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</si>
  <si>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</si>
  <si>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</si>
  <si>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</si>
  <si>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</si>
  <si>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</si>
  <si>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</si>
  <si>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</si>
  <si>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</si>
  <si>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</si>
  <si>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</si>
  <si>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</si>
  <si>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</si>
  <si>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</si>
  <si>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</si>
  <si>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</si>
  <si>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</si>
  <si>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</si>
  <si>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</si>
  <si>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</si>
  <si>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</si>
  <si>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</si>
  <si>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</si>
  <si>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</si>
  <si>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</si>
  <si>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</si>
  <si>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</si>
  <si>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</si>
  <si>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</si>
  <si>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</si>
  <si>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</si>
  <si>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</si>
  <si>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</si>
  <si>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</si>
  <si>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</si>
  <si>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</si>
  <si>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</si>
  <si>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</si>
  <si>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</si>
  <si>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</si>
  <si>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</si>
  <si>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</si>
  <si>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</si>
  <si>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</si>
  <si>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</si>
  <si>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</si>
  <si>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</si>
  <si>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</si>
  <si>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</si>
  <si>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</si>
  <si>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</si>
  <si>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</si>
  <si>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</si>
  <si>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</si>
  <si>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</si>
  <si>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</si>
  <si>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</si>
  <si>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</si>
  <si>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</si>
  <si>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</si>
  <si>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</si>
  <si>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</si>
  <si>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</si>
  <si>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</si>
  <si>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</si>
  <si>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</si>
  <si>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</si>
  <si>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</si>
  <si>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</si>
  <si>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</si>
  <si>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</si>
  <si>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</si>
  <si>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</si>
  <si>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</si>
  <si>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</si>
  <si>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</si>
  <si>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</si>
  <si>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</si>
  <si>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</si>
  <si>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</si>
  <si>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</si>
  <si>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</si>
  <si>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</si>
  <si>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</si>
  <si>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</si>
  <si>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</si>
  <si>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</si>
  <si>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</si>
  <si>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</si>
  <si>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</si>
  <si>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</si>
  <si>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</si>
  <si>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</si>
  <si>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</si>
  <si>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</si>
  <si>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</si>
  <si>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</si>
  <si>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</si>
  <si>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</si>
  <si>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</si>
  <si>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</si>
  <si>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</si>
  <si>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</si>
  <si>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</si>
  <si>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</si>
  <si>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</si>
  <si>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</si>
  <si>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</si>
  <si>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</si>
  <si>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</si>
  <si>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</si>
  <si>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</si>
  <si>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</si>
  <si>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</si>
  <si>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</si>
  <si>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</si>
  <si>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</si>
  <si>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</si>
  <si>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</si>
  <si>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</si>
  <si>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</si>
  <si>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</si>
  <si>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</si>
  <si>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</si>
  <si>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</si>
  <si>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</si>
  <si>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</si>
  <si>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</si>
  <si>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</si>
  <si>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</si>
  <si>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</si>
  <si>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</si>
  <si>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</si>
  <si>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</si>
  <si>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</si>
  <si>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</si>
  <si>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</si>
  <si>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</si>
  <si>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</si>
  <si>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</si>
  <si>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</si>
  <si>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</si>
  <si>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</si>
  <si>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</si>
  <si>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</si>
  <si>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</si>
  <si>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</si>
  <si>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</si>
  <si>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</si>
  <si>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</si>
  <si>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</si>
  <si>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</si>
  <si>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</si>
  <si>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</si>
  <si>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</si>
  <si>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</si>
  <si>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</si>
  <si>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</si>
  <si>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</si>
  <si>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</si>
  <si>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</si>
  <si>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</si>
  <si>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</si>
  <si>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</si>
  <si>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</si>
  <si>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</si>
  <si>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</si>
  <si>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</si>
  <si>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</si>
  <si>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</si>
  <si>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</si>
  <si>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</si>
  <si>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</si>
  <si>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</si>
  <si>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</si>
  <si>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</si>
  <si>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</si>
  <si>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</si>
  <si>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</si>
  <si>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</si>
  <si>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</si>
  <si>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</si>
  <si>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</si>
  <si>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</si>
  <si>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</si>
  <si>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</si>
  <si>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</si>
  <si>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</si>
  <si>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</si>
  <si>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</si>
  <si>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</si>
  <si>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</si>
  <si>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</si>
  <si>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</si>
  <si>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</si>
  <si>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</si>
  <si>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</si>
  <si>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</si>
  <si>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</si>
  <si>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</si>
  <si>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</si>
  <si>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</si>
  <si>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</si>
  <si>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</si>
  <si>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</si>
  <si>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</si>
  <si>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</si>
  <si>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</si>
  <si>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</si>
  <si>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</si>
  <si>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</si>
  <si>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</si>
  <si>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</si>
  <si>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</si>
  <si>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</si>
  <si>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</si>
  <si>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</si>
  <si>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</si>
  <si>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</si>
  <si>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</si>
  <si>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</si>
  <si>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</si>
  <si>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</si>
  <si>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</si>
  <si>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</si>
  <si>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</si>
  <si>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</si>
  <si>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</si>
  <si>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</si>
  <si>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</si>
  <si>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</si>
  <si>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</si>
  <si>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</si>
  <si>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</si>
  <si>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</si>
  <si>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</si>
  <si>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</si>
  <si>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</si>
  <si>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</si>
  <si>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</si>
  <si>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</si>
  <si>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</si>
  <si>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</si>
  <si>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</si>
  <si>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</si>
  <si>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</si>
  <si>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</si>
  <si>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</si>
  <si>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</si>
  <si>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</si>
  <si>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</si>
  <si>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</si>
  <si>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</si>
  <si>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</si>
  <si>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</si>
  <si>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</si>
  <si>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</si>
  <si>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</si>
  <si>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</si>
  <si>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</si>
  <si>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</si>
  <si>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</si>
  <si>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</si>
  <si>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</si>
  <si>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</si>
  <si>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</si>
  <si>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</si>
  <si>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</si>
  <si>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</si>
  <si>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</si>
  <si>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</si>
  <si>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</si>
  <si>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</si>
  <si>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</si>
  <si>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</si>
  <si>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</si>
  <si>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</si>
  <si>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</si>
  <si>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</si>
  <si>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</si>
  <si>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</si>
  <si>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</si>
  <si>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</si>
  <si>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</si>
  <si>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</si>
  <si>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</si>
  <si>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</si>
  <si>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</si>
  <si>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</si>
  <si>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</si>
  <si>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</si>
  <si>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</si>
  <si>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</si>
  <si>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</si>
  <si>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</si>
  <si>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</si>
  <si>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</si>
  <si>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</si>
  <si>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</si>
  <si>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</si>
  <si>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</si>
  <si>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</si>
  <si>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</si>
  <si>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</si>
  <si>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</si>
  <si>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</si>
  <si>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</si>
  <si>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</si>
  <si>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</si>
  <si>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</si>
  <si>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</si>
  <si>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</si>
  <si>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</si>
  <si>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</si>
  <si>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</si>
  <si>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</si>
  <si>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</si>
  <si>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</si>
  <si>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</si>
  <si>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</si>
  <si>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</si>
  <si>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</si>
  <si>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</si>
  <si>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</si>
  <si>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</si>
  <si>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</si>
  <si>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</si>
  <si>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</si>
  <si>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</si>
  <si>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</si>
  <si>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</si>
  <si>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</si>
  <si>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</si>
  <si>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</si>
  <si>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</si>
  <si>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</si>
  <si>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</si>
  <si>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</si>
  <si>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</si>
  <si>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</si>
  <si>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</si>
  <si>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</si>
  <si>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</si>
  <si>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</si>
  <si>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</si>
  <si>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</si>
  <si>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</si>
  <si>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</si>
  <si>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</si>
  <si>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</si>
  <si>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</si>
  <si>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</si>
  <si>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</si>
  <si>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</si>
  <si>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</si>
  <si>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</si>
  <si>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</si>
  <si>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</si>
  <si>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</si>
  <si>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</si>
  <si>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</si>
  <si>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</si>
  <si>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</si>
  <si>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</si>
  <si>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</si>
  <si>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</si>
  <si>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</si>
  <si>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</si>
  <si>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</si>
  <si>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</si>
  <si>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</si>
  <si>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</si>
  <si>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</si>
  <si>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</si>
  <si>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</si>
  <si>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</si>
  <si>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</si>
  <si>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</si>
  <si>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</si>
  <si>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</si>
  <si>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</si>
  <si>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</si>
  <si>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</si>
  <si>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</si>
  <si>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</si>
  <si>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</si>
  <si>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</si>
  <si>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</si>
  <si>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</si>
  <si>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</si>
  <si>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</si>
  <si>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</si>
  <si>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</si>
  <si>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</si>
  <si>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</si>
  <si>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</si>
  <si>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</si>
  <si>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</si>
  <si>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</si>
  <si>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</si>
  <si>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</si>
  <si>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</si>
  <si>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</si>
  <si>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</si>
  <si>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</si>
  <si>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</si>
  <si>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</si>
  <si>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</si>
  <si>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</si>
  <si>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</si>
  <si>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</si>
  <si>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</si>
  <si>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</si>
  <si>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</si>
  <si>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</si>
  <si>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</si>
  <si>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</si>
  <si>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</si>
  <si>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</si>
  <si>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</si>
  <si>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</si>
  <si>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</si>
  <si>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</si>
  <si>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</si>
  <si>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</si>
  <si>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</si>
  <si>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</si>
  <si>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</si>
  <si>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</si>
  <si>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</si>
  <si>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</si>
  <si>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</si>
  <si>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</si>
  <si>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</si>
  <si>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</si>
  <si>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</si>
  <si>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</si>
  <si>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</si>
  <si>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</si>
  <si>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</si>
  <si>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</si>
  <si>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</si>
  <si>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</si>
  <si>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</si>
  <si>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</si>
  <si>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</si>
  <si>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</si>
  <si>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</si>
  <si>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</si>
  <si>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</si>
  <si>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</si>
  <si>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</si>
  <si>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</si>
  <si>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</si>
  <si>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</si>
  <si>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</si>
  <si>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</si>
  <si>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</si>
  <si>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</si>
  <si>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</si>
  <si>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</si>
  <si>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</si>
  <si>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</si>
  <si>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</si>
  <si>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</si>
  <si>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</si>
  <si>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</si>
  <si>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</si>
  <si>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</si>
  <si>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</si>
  <si>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</si>
  <si>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</si>
  <si>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</si>
  <si>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</si>
  <si>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</si>
  <si>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</si>
  <si>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</si>
  <si>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</si>
  <si>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</si>
  <si>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</si>
  <si>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</si>
  <si>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</si>
  <si>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</si>
  <si>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</si>
  <si>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</si>
  <si>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</si>
  <si>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</si>
  <si>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</si>
  <si>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</si>
  <si>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</si>
  <si>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</si>
  <si>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</si>
  <si>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</si>
  <si>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</si>
  <si>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</si>
  <si>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</si>
  <si>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</si>
  <si>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</si>
  <si>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</si>
  <si>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</si>
  <si>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</si>
  <si>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</si>
  <si>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</si>
  <si>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</si>
  <si>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</si>
  <si>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</si>
  <si>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</si>
  <si>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</si>
  <si>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</si>
  <si>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</si>
  <si>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</si>
  <si>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</si>
  <si>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</si>
  <si>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</si>
  <si>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</si>
  <si>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</si>
  <si>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</si>
  <si>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</si>
  <si>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</si>
  <si>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</si>
  <si>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</si>
  <si>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</si>
  <si>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</si>
  <si>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</si>
  <si>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</si>
  <si>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</si>
  <si>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</si>
  <si>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</si>
  <si>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</si>
  <si>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</si>
  <si>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</si>
  <si>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</si>
  <si>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</si>
  <si>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</si>
  <si>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</si>
  <si>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</si>
  <si>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</si>
  <si>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</si>
  <si>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</si>
  <si>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</si>
  <si>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</si>
  <si>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</si>
  <si>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</si>
  <si>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</si>
  <si>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</si>
  <si>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</si>
  <si>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</si>
  <si>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</si>
  <si>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</si>
  <si>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</si>
  <si>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</si>
  <si>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</si>
  <si>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</si>
  <si>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</si>
  <si>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</si>
  <si>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</si>
  <si>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</si>
  <si>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</si>
  <si>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</si>
  <si>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</si>
  <si>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</si>
  <si>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</si>
  <si>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</si>
  <si>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</si>
  <si>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</si>
  <si>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</si>
  <si>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</si>
  <si>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</si>
  <si>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</si>
  <si>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</si>
  <si>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</si>
  <si>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</si>
  <si>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</si>
  <si>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</si>
  <si>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</si>
  <si>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</si>
  <si>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</si>
  <si>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</si>
  <si>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</si>
  <si>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</si>
  <si>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</si>
  <si>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</si>
  <si>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</si>
  <si>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</si>
  <si>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</si>
  <si>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</si>
  <si>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</si>
  <si>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</si>
  <si>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</si>
  <si>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</si>
  <si>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</si>
  <si>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</si>
  <si>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</si>
  <si>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</si>
  <si>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</si>
  <si>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</si>
  <si>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</si>
  <si>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</si>
  <si>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</si>
  <si>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</si>
  <si>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</si>
  <si>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</si>
  <si>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</si>
  <si>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</si>
  <si>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</si>
  <si>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</si>
  <si>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</si>
  <si>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</si>
  <si>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</si>
  <si>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</si>
  <si>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</si>
  <si>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</si>
  <si>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</si>
  <si>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</si>
  <si>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</si>
  <si>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</si>
  <si>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</si>
  <si>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</si>
  <si>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</si>
  <si>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</si>
  <si>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</si>
  <si>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</si>
  <si>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</si>
  <si>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</si>
  <si>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</si>
  <si>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</si>
  <si>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</si>
  <si>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</si>
  <si>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</si>
  <si>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</si>
  <si>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</si>
  <si>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</si>
  <si>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</si>
  <si>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</si>
  <si>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</si>
  <si>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</si>
  <si>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</si>
  <si>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</si>
  <si>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</si>
  <si>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</si>
  <si>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</si>
  <si>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</si>
  <si>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</si>
  <si>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</si>
  <si>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</si>
  <si>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</si>
  <si>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</si>
  <si>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</si>
  <si>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</si>
  <si>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</si>
  <si>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</si>
  <si>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</si>
  <si>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</si>
  <si>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</si>
  <si>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</si>
  <si>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</si>
  <si>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</si>
  <si>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</si>
  <si>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</si>
  <si>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</si>
  <si>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</si>
  <si>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</si>
  <si>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</si>
  <si>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</si>
  <si>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</si>
  <si>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</si>
  <si>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</si>
  <si>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</si>
  <si>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</si>
  <si>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</si>
  <si>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</si>
  <si>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</si>
  <si>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</si>
  <si>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</si>
  <si>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</si>
  <si>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</si>
  <si>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</si>
  <si>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</si>
  <si>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</si>
  <si>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</si>
  <si>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</si>
  <si>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</si>
  <si>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</si>
  <si>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</si>
  <si>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</si>
  <si>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</si>
  <si>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</si>
  <si>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</si>
  <si>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</si>
  <si>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</si>
  <si>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</si>
  <si>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</si>
  <si>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</si>
  <si>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</si>
  <si>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</si>
  <si>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</si>
  <si>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</si>
  <si>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</si>
  <si>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</si>
  <si>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</si>
  <si>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</si>
  <si>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</si>
  <si>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</si>
  <si>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</si>
  <si>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</si>
  <si>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</si>
  <si>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</si>
  <si>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</si>
  <si>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</si>
  <si>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</si>
  <si>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</si>
  <si>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</si>
  <si>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</si>
  <si>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</si>
  <si>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</si>
  <si>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</si>
  <si>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</si>
  <si>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</si>
  <si>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</si>
  <si>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</si>
  <si>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</si>
  <si>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</si>
  <si>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</si>
  <si>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</si>
  <si>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</si>
  <si>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</si>
  <si>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</si>
  <si>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</si>
  <si>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</si>
  <si>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</si>
  <si>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</si>
  <si>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</si>
  <si>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</si>
  <si>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</si>
  <si>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</si>
  <si>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</si>
  <si>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</si>
  <si>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</si>
  <si>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</si>
  <si>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</si>
  <si>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</si>
  <si>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</si>
  <si>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</si>
  <si>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</si>
  <si>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</si>
  <si>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</si>
  <si>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</si>
  <si>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</si>
  <si>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</si>
  <si>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</si>
  <si>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</si>
  <si>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</si>
  <si>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</si>
  <si>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</si>
  <si>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</si>
  <si>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</si>
  <si>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</si>
  <si>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</si>
  <si>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</si>
  <si>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</si>
  <si>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</si>
  <si>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</si>
  <si>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</si>
  <si>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</si>
  <si>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</si>
  <si>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</si>
  <si>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</si>
  <si>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</si>
  <si>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</si>
  <si>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</si>
  <si>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</si>
  <si>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</si>
  <si>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</si>
  <si>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</si>
  <si>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</si>
  <si>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</si>
  <si>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</si>
  <si>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</si>
  <si>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</si>
  <si>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</si>
  <si>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</si>
  <si>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</si>
  <si>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</si>
  <si>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</si>
  <si>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</si>
  <si>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</si>
  <si>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</si>
  <si>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</si>
  <si>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</si>
  <si>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</si>
  <si>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</si>
  <si>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</si>
  <si>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</si>
  <si>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</si>
  <si>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</si>
  <si>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</si>
  <si>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</si>
  <si>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</si>
  <si>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</si>
  <si>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</si>
  <si>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</si>
  <si>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</si>
  <si>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</si>
  <si>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</si>
  <si>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</si>
  <si>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</si>
  <si>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</si>
  <si>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</si>
  <si>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</si>
  <si>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</si>
  <si>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</si>
  <si>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</si>
  <si>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</si>
  <si>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</si>
  <si>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</si>
  <si>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</si>
  <si>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</si>
  <si>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</si>
  <si>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</si>
  <si>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</si>
  <si>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</si>
  <si>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</si>
  <si>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</si>
  <si>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</si>
  <si>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</si>
  <si>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</si>
  <si>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</si>
  <si>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</si>
  <si>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</si>
  <si>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</si>
  <si>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</si>
  <si>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</si>
  <si>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</si>
  <si>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</si>
  <si>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</si>
  <si>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</si>
  <si>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</si>
  <si>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</si>
  <si>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</si>
  <si>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</si>
  <si>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</si>
  <si>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</si>
  <si>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</si>
  <si>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</si>
  <si>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</si>
  <si>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</si>
  <si>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</si>
  <si>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</si>
  <si>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</si>
  <si>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</si>
  <si>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</si>
  <si>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</si>
  <si>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</si>
  <si>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</si>
  <si>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</si>
  <si>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</si>
  <si>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</si>
  <si>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</si>
  <si>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</si>
  <si>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</si>
  <si>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</si>
  <si>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</si>
  <si>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</si>
  <si>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</si>
  <si>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</si>
  <si>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</si>
  <si>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</si>
  <si>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</si>
  <si>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</si>
  <si>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</si>
  <si>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</si>
  <si>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</si>
  <si>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</si>
  <si>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</si>
  <si>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</si>
  <si>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</si>
  <si>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</si>
  <si>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</si>
  <si>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</si>
  <si>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</si>
  <si>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</si>
  <si>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</si>
  <si>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</si>
  <si>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</si>
  <si>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</si>
  <si>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</si>
  <si>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</si>
  <si>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</si>
  <si>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</si>
  <si>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</si>
  <si>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</si>
  <si>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</si>
  <si>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</si>
  <si>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</si>
  <si>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</si>
  <si>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</si>
  <si>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</si>
  <si>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</si>
  <si>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</si>
  <si>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</si>
  <si>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</si>
  <si>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</si>
  <si>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</si>
  <si>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</si>
  <si>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</si>
  <si>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</si>
  <si>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</si>
  <si>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</si>
  <si>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</si>
  <si>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</si>
  <si>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</si>
  <si>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</si>
  <si>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</si>
  <si>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</si>
  <si>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</si>
  <si>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</si>
  <si>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</si>
  <si>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</si>
  <si>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</si>
  <si>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</si>
  <si>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</si>
  <si>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</si>
  <si>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</si>
  <si>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</si>
  <si>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</si>
  <si>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</si>
  <si>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</si>
  <si>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</si>
  <si>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</si>
  <si>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</si>
  <si>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</si>
  <si>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</si>
  <si>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</si>
  <si>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</si>
  <si>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</si>
  <si>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</si>
  <si>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</si>
  <si>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</si>
  <si>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</si>
  <si>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</si>
  <si>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</si>
  <si>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</si>
  <si>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</si>
  <si>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</si>
  <si>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</si>
  <si>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</si>
  <si>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</si>
  <si>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</si>
  <si>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</si>
  <si>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</si>
  <si>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</si>
  <si>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</si>
  <si>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</si>
  <si>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</si>
  <si>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</si>
  <si>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</si>
  <si>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</si>
  <si>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</si>
  <si>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</si>
  <si>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</si>
  <si>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</si>
  <si>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</si>
  <si>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</si>
  <si>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</si>
  <si>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</si>
  <si>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</si>
  <si>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</si>
  <si>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</si>
  <si>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</si>
  <si>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</si>
  <si>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</si>
  <si>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</si>
  <si>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</si>
  <si>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</si>
  <si>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</si>
  <si>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</si>
  <si>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</si>
  <si>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</si>
  <si>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</si>
  <si>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</si>
  <si>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</si>
  <si>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</si>
  <si>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</si>
  <si>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</si>
  <si>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</si>
  <si>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</si>
  <si>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</si>
  <si>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</si>
  <si>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</si>
  <si>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</si>
  <si>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</si>
  <si>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</si>
  <si>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</si>
  <si>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</si>
  <si>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</si>
  <si>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</si>
  <si>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</si>
  <si>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</si>
  <si>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</si>
  <si>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</si>
  <si>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</si>
  <si>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</si>
  <si>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</si>
  <si>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</si>
  <si>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</si>
  <si>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</si>
  <si>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</si>
  <si>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</si>
  <si>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</si>
  <si>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</si>
  <si>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</si>
  <si>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</si>
  <si>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</si>
  <si>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</si>
  <si>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</si>
  <si>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</si>
  <si>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</si>
  <si>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</si>
  <si>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</si>
  <si>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</si>
  <si>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</si>
  <si>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</si>
  <si>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</si>
  <si>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</si>
  <si>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</si>
  <si>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</si>
  <si>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</si>
  <si>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</si>
  <si>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</si>
  <si>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</si>
  <si>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</si>
  <si>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</si>
  <si>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</si>
  <si>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</si>
  <si>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</si>
  <si>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</si>
  <si>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</si>
  <si>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</si>
  <si>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</si>
  <si>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</si>
  <si>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</si>
  <si>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</si>
  <si>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</si>
  <si>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</si>
  <si>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</si>
  <si>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</si>
  <si>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</si>
  <si>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</si>
  <si>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</si>
  <si>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</si>
  <si>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</si>
  <si>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</si>
  <si>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</si>
  <si>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</si>
  <si>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</si>
  <si>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</si>
  <si>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</si>
  <si>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</si>
  <si>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</si>
  <si>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</si>
  <si>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</si>
  <si>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</si>
  <si>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</si>
  <si>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</si>
  <si>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</si>
  <si>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</si>
  <si>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</si>
  <si>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</si>
  <si>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</si>
  <si>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</si>
  <si>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</si>
  <si>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</si>
  <si>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</si>
  <si>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</si>
  <si>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</si>
  <si>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</si>
  <si>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</si>
  <si>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</si>
  <si>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</si>
  <si>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</si>
  <si>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</si>
  <si>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</si>
  <si>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</si>
  <si>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</si>
  <si>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</si>
  <si>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</si>
  <si>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</si>
  <si>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</si>
  <si>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</si>
  <si>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</si>
  <si>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</si>
  <si>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</si>
  <si>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</si>
  <si>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</si>
  <si>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</si>
  <si>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</si>
  <si>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</si>
  <si>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</si>
  <si>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</si>
  <si>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</si>
  <si>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</si>
  <si>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</si>
  <si>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</si>
  <si>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</si>
  <si>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</si>
  <si>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</si>
  <si>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</si>
  <si>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</si>
  <si>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</si>
  <si>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</si>
  <si>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</si>
  <si>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</si>
  <si>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</si>
  <si>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</si>
  <si>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</si>
  <si>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</si>
  <si>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</si>
  <si>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</si>
  <si>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</si>
  <si>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</si>
  <si>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</si>
  <si>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</si>
  <si>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</si>
  <si>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</si>
  <si>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</si>
  <si>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</si>
  <si>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</si>
  <si>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</si>
  <si>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</si>
  <si>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</si>
  <si>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</si>
  <si>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</si>
  <si>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</si>
  <si>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</si>
  <si>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</si>
  <si>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</si>
  <si>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</si>
  <si>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</si>
  <si>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</si>
  <si>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</si>
  <si>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</si>
  <si>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</si>
  <si>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</si>
  <si>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</si>
  <si>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</si>
  <si>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</si>
  <si>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</si>
  <si>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</si>
  <si>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</si>
  <si>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</si>
  <si>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</si>
  <si>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</si>
  <si>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</si>
  <si>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</si>
  <si>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</si>
  <si>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</si>
  <si>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</si>
  <si>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</si>
  <si>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</si>
  <si>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</si>
  <si>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</si>
  <si>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</si>
  <si>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</si>
  <si>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</si>
  <si>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</si>
  <si>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</si>
  <si>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</si>
  <si>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</si>
  <si>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</si>
  <si>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</si>
  <si>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</si>
  <si>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</si>
  <si>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</si>
  <si>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</si>
  <si>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</si>
  <si>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</si>
  <si>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</si>
  <si>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</si>
  <si>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</si>
  <si>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</si>
  <si>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</si>
  <si>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</si>
  <si>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</si>
  <si>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</si>
  <si>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</si>
  <si>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</si>
  <si>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</si>
  <si>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</si>
  <si>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</si>
  <si>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</si>
  <si>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</si>
  <si>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</si>
  <si>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</si>
  <si>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</si>
  <si>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</si>
  <si>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</si>
  <si>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</si>
  <si>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</si>
  <si>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</si>
  <si>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</si>
  <si>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</si>
  <si>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</si>
  <si>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</si>
  <si>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</si>
  <si>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</si>
  <si>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</si>
  <si>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</si>
  <si>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</si>
  <si>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</si>
  <si>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</si>
  <si>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</si>
  <si>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</si>
  <si>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</si>
  <si>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</si>
  <si>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</si>
  <si>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</si>
  <si>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</si>
  <si>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</si>
  <si>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</si>
  <si>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</si>
  <si>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</si>
  <si>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</si>
  <si>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</si>
  <si>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</si>
  <si>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</si>
  <si>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</si>
  <si>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</si>
  <si>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</si>
  <si>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</si>
  <si>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</si>
  <si>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</si>
  <si>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</si>
  <si>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</si>
  <si>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</si>
  <si>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</si>
  <si>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</si>
  <si>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</si>
  <si>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</si>
  <si>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</si>
  <si>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</si>
  <si>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</si>
  <si>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</si>
  <si>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</si>
  <si>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</si>
  <si>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</si>
  <si>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</si>
  <si>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</si>
  <si>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</si>
  <si>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</si>
  <si>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</si>
  <si>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</si>
  <si>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</si>
  <si>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</si>
  <si>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</si>
  <si>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</si>
  <si>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</si>
  <si>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</si>
  <si>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</si>
  <si>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</si>
  <si>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</si>
  <si>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</si>
  <si>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</si>
  <si>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</si>
  <si>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</si>
  <si>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</si>
  <si>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</si>
  <si>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</si>
  <si>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</si>
  <si>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</si>
  <si>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</si>
  <si>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</si>
  <si>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</si>
  <si>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</si>
  <si>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</si>
  <si>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</si>
  <si>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</si>
  <si>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</si>
  <si>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</si>
  <si>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</si>
  <si>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</si>
  <si>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</si>
  <si>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</si>
  <si>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</si>
  <si>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</si>
  <si>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</si>
  <si>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</si>
  <si>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</si>
  <si>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</si>
  <si>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</si>
  <si>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</si>
  <si>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</si>
  <si>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</si>
  <si>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</si>
  <si>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</si>
  <si>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</si>
  <si>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</si>
  <si>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</si>
  <si>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</si>
  <si>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</si>
  <si>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</si>
  <si>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</si>
  <si>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</si>
  <si>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</si>
  <si>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</si>
  <si>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</si>
  <si>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</si>
  <si>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</si>
  <si>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</si>
  <si>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</si>
  <si>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</si>
  <si>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</si>
  <si>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</si>
  <si>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</si>
  <si>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</si>
  <si>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</si>
  <si>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</si>
  <si>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</si>
  <si>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</si>
  <si>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</si>
  <si>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</si>
  <si>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</si>
  <si>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</si>
  <si>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</si>
  <si>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</si>
  <si>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</si>
  <si>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</si>
  <si>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</si>
  <si>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</si>
  <si>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</si>
  <si>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</si>
  <si>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</si>
  <si>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</si>
  <si>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</si>
  <si>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</si>
  <si>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</si>
  <si>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</si>
  <si>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</si>
  <si>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</si>
  <si>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</si>
  <si>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</si>
  <si>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</si>
  <si>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</si>
  <si>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</si>
  <si>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</si>
  <si>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</si>
  <si>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</si>
  <si>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</si>
  <si>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</si>
  <si>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</si>
  <si>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</si>
  <si>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</si>
  <si>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</si>
  <si>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</si>
  <si>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</si>
  <si>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</si>
  <si>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</si>
  <si>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</si>
  <si>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</si>
  <si>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</si>
  <si>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</si>
  <si>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</si>
  <si>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</si>
  <si>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</si>
  <si>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</si>
  <si>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</si>
  <si>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</si>
  <si>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</si>
  <si>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</si>
  <si>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</si>
  <si>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</si>
  <si>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</si>
  <si>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</si>
  <si>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</si>
  <si>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</si>
  <si>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</si>
  <si>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</si>
  <si>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</si>
  <si>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</si>
  <si>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</si>
  <si>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</si>
  <si>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</si>
  <si>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</si>
  <si>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</si>
  <si>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</si>
  <si>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</si>
  <si>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</si>
  <si>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</si>
  <si>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</si>
  <si>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</si>
  <si>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</si>
  <si>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</si>
  <si>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</si>
  <si>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</si>
  <si>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</si>
  <si>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</si>
  <si>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</si>
  <si>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</si>
  <si>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</si>
  <si>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</si>
  <si>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</si>
  <si>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</si>
  <si>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</si>
  <si>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</si>
  <si>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</si>
  <si>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</si>
  <si>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</si>
  <si>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</si>
  <si>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</si>
  <si>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</si>
  <si>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</si>
  <si>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</si>
  <si>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</si>
  <si>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</si>
  <si>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</si>
  <si>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</si>
  <si>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</si>
  <si>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</si>
  <si>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</si>
  <si>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</si>
  <si>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</si>
  <si>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</si>
  <si>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</si>
  <si>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</si>
  <si>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</si>
  <si>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</si>
  <si>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</si>
  <si>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</si>
  <si>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</si>
  <si>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</si>
  <si>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</si>
  <si>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</si>
  <si>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</si>
  <si>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</si>
  <si>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</si>
  <si>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</si>
  <si>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</si>
  <si>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</si>
  <si>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</si>
  <si>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</si>
  <si>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</si>
  <si>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</si>
  <si>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</si>
  <si>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</si>
  <si>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</si>
  <si>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</si>
  <si>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</si>
  <si>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</si>
  <si>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</si>
  <si>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</si>
  <si>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</si>
  <si>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</si>
  <si>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</si>
  <si>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</si>
  <si>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</si>
  <si>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</si>
  <si>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</si>
  <si>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</si>
  <si>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</si>
  <si>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</si>
  <si>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</si>
  <si>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</si>
  <si>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</si>
  <si>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</si>
  <si>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</si>
  <si>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</si>
  <si>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</si>
  <si>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</si>
  <si>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</si>
  <si>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</si>
  <si>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</si>
  <si>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</si>
  <si>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</si>
  <si>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</si>
  <si>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</si>
  <si>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</si>
  <si>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</si>
  <si>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</si>
  <si>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</si>
  <si>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</si>
  <si>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</si>
  <si>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</si>
  <si>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</si>
  <si>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</si>
  <si>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</si>
  <si>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</si>
  <si>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</si>
  <si>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</si>
  <si>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</si>
  <si>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</si>
  <si>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</si>
  <si>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</si>
  <si>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</si>
  <si>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</si>
  <si>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</si>
  <si>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</si>
  <si>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</si>
  <si>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</si>
  <si>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</si>
  <si>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</si>
  <si>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</si>
  <si>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</si>
  <si>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</si>
  <si>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</si>
  <si>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</si>
  <si>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</si>
  <si>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</si>
  <si>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</si>
  <si>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</si>
  <si>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</si>
  <si>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</si>
  <si>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</si>
  <si>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</si>
  <si>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</si>
  <si>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</si>
  <si>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</si>
  <si>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</si>
  <si>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</si>
  <si>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</si>
  <si>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</si>
  <si>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</si>
  <si>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</si>
  <si>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</si>
  <si>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</si>
  <si>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</si>
  <si>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</si>
  <si>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</si>
  <si>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</si>
  <si>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</si>
  <si>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</si>
  <si>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</si>
  <si>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</si>
  <si>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</si>
  <si>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</si>
  <si>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</si>
  <si>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</si>
  <si>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</si>
  <si>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</si>
  <si>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</si>
  <si>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Paul, Marlon</t>
  </si>
  <si>
    <t>sick</t>
  </si>
  <si>
    <t>Paul,Phay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</si>
  <si>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</si>
  <si>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</si>
  <si>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</si>
  <si>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</si>
  <si>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</si>
  <si>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</si>
  <si>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</si>
  <si>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</si>
  <si>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</si>
  <si>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</si>
  <si>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</si>
  <si>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</si>
  <si>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</si>
  <si>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</si>
  <si>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</si>
  <si>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</si>
  <si>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</si>
  <si>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</si>
  <si>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</si>
  <si>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</si>
  <si>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</si>
  <si>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</si>
  <si>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</si>
  <si>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</si>
  <si>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</si>
  <si>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</si>
  <si>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</si>
  <si>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</si>
  <si>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</si>
  <si>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</si>
  <si>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</si>
  <si>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</si>
  <si>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</si>
  <si>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</si>
  <si>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</si>
  <si>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</si>
  <si>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</si>
  <si>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</si>
  <si>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</si>
  <si>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</si>
  <si>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</si>
  <si>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</si>
  <si>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</si>
  <si>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</si>
  <si>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</si>
  <si>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</si>
  <si>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</si>
  <si>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</si>
  <si>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</si>
  <si>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</si>
  <si>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</si>
  <si>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</si>
  <si>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</si>
  <si>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</si>
  <si>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</si>
  <si>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</si>
  <si>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</si>
  <si>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</si>
  <si>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</si>
  <si>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</si>
  <si>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</si>
  <si>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</si>
  <si>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</si>
  <si>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</si>
  <si>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</si>
  <si>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</si>
  <si>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</si>
  <si>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</si>
  <si>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</si>
  <si>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</si>
  <si>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</si>
  <si>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</si>
  <si>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</si>
  <si>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</si>
  <si>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</si>
  <si>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</si>
  <si>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</si>
  <si>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</si>
  <si>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</si>
  <si>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</si>
  <si>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</si>
  <si>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</si>
  <si>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</si>
  <si>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</si>
  <si>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</si>
  <si>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</si>
  <si>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</si>
  <si>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</si>
  <si>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Jonathan,Lucas</t>
  </si>
  <si>
    <t>Wei Yen, Suki, Zi Ming</t>
  </si>
  <si>
    <t>Suki, Zi Ming, Wei Yen</t>
  </si>
  <si>
    <t>Wei Jun,Suki, Alex</t>
  </si>
  <si>
    <t xml:space="preserve"> Jonathan</t>
  </si>
  <si>
    <t>Wei Yen, Alex,Ivan</t>
  </si>
  <si>
    <t>Wei Yen, Alex,Suki</t>
  </si>
  <si>
    <t>Wei Yen, Jia Leong, Alex</t>
  </si>
  <si>
    <t xml:space="preserve">Jia Leong, Wei Jun </t>
  </si>
  <si>
    <t>Wei Yen, Jia Leong</t>
  </si>
  <si>
    <t>23/9/2024 - 29/9/2024</t>
  </si>
  <si>
    <t>back to ipoh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</si>
</sst>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5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0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535305</xdr:colOff>
      <xdr:row>84</xdr:row>
      <xdr:rowOff>36541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09"/>
      <c r="H2" s="809"/>
      <c r="I2" s="809"/>
      <c r="J2" s="809"/>
      <c r="K2" s="80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4">
        <v>2024</v>
      </c>
      <c r="D4" s="815"/>
      <c r="E4" s="815"/>
      <c r="F4" s="815"/>
      <c r="G4" s="815"/>
      <c r="H4" s="815"/>
      <c r="I4" s="815"/>
      <c r="J4" s="815"/>
      <c r="K4" s="815"/>
      <c r="L4" s="815"/>
      <c r="M4" s="815"/>
      <c r="N4" s="815"/>
      <c r="O4" s="815"/>
      <c r="P4" s="815"/>
      <c r="Q4" s="815"/>
      <c r="R4" s="815"/>
      <c r="S4" s="815"/>
      <c r="T4" s="815"/>
      <c r="U4" s="815"/>
      <c r="V4" s="815"/>
      <c r="W4" s="815"/>
      <c r="X4" s="815"/>
      <c r="Y4" s="815"/>
      <c r="Z4" s="815"/>
      <c r="AA4" s="815"/>
      <c r="AB4" s="815"/>
      <c r="AC4" s="815"/>
      <c r="AD4" s="815"/>
      <c r="AE4" s="815"/>
      <c r="AF4" s="815"/>
      <c r="AG4" s="815"/>
      <c r="AH4" s="815"/>
      <c r="AI4" s="815"/>
      <c r="AJ4" s="815"/>
      <c r="AK4" s="815"/>
      <c r="AL4" s="815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815"/>
      <c r="AZ4" s="815"/>
      <c r="BA4" s="815"/>
      <c r="BB4" s="815"/>
      <c r="BC4" s="816"/>
    </row>
    <row r="5" spans="1:55">
      <c r="A5" s="473"/>
      <c r="B5" s="474" t="s">
        <v>1</v>
      </c>
      <c r="C5" s="817" t="s">
        <v>2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8"/>
      <c r="P5" s="819" t="s">
        <v>3</v>
      </c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20"/>
      <c r="AC5" s="819" t="s">
        <v>4</v>
      </c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20"/>
      <c r="AP5" s="819" t="s">
        <v>5</v>
      </c>
      <c r="AQ5" s="819"/>
      <c r="AR5" s="819"/>
      <c r="AS5" s="819"/>
      <c r="AT5" s="819"/>
      <c r="AU5" s="819"/>
      <c r="AV5" s="819"/>
      <c r="AW5" s="819"/>
      <c r="AX5" s="819"/>
      <c r="AY5" s="819"/>
      <c r="AZ5" s="819"/>
      <c r="BA5" s="819"/>
      <c r="BB5" s="820"/>
      <c r="BC5" s="485" t="s">
        <v>1</v>
      </c>
    </row>
    <row r="6" spans="1:55">
      <c r="A6" s="473"/>
      <c r="B6" s="475" t="s">
        <v>1</v>
      </c>
      <c r="C6" s="810" t="s">
        <v>6</v>
      </c>
      <c r="D6" s="810"/>
      <c r="E6" s="810"/>
      <c r="F6" s="810"/>
      <c r="G6" s="811"/>
      <c r="H6" s="812" t="s">
        <v>7</v>
      </c>
      <c r="I6" s="812"/>
      <c r="J6" s="812"/>
      <c r="K6" s="813"/>
      <c r="L6" s="812" t="s">
        <v>8</v>
      </c>
      <c r="M6" s="812"/>
      <c r="N6" s="812"/>
      <c r="O6" s="813"/>
      <c r="P6" s="812" t="s">
        <v>9</v>
      </c>
      <c r="Q6" s="812"/>
      <c r="R6" s="812"/>
      <c r="S6" s="812"/>
      <c r="T6" s="813"/>
      <c r="U6" s="812" t="s">
        <v>10</v>
      </c>
      <c r="V6" s="812"/>
      <c r="W6" s="812"/>
      <c r="X6" s="813"/>
      <c r="Y6" s="812" t="s">
        <v>11</v>
      </c>
      <c r="Z6" s="812"/>
      <c r="AA6" s="812"/>
      <c r="AB6" s="813"/>
      <c r="AC6" s="812" t="s">
        <v>12</v>
      </c>
      <c r="AD6" s="812"/>
      <c r="AE6" s="812"/>
      <c r="AF6" s="812"/>
      <c r="AG6" s="813"/>
      <c r="AH6" s="812" t="s">
        <v>13</v>
      </c>
      <c r="AI6" s="812"/>
      <c r="AJ6" s="812"/>
      <c r="AK6" s="813"/>
      <c r="AL6" s="812" t="s">
        <v>14</v>
      </c>
      <c r="AM6" s="812"/>
      <c r="AN6" s="812"/>
      <c r="AO6" s="812"/>
      <c r="AP6" s="813"/>
      <c r="AQ6" s="812" t="s">
        <v>15</v>
      </c>
      <c r="AR6" s="812"/>
      <c r="AS6" s="812"/>
      <c r="AT6" s="813"/>
      <c r="AU6" s="812" t="s">
        <v>16</v>
      </c>
      <c r="AV6" s="812"/>
      <c r="AW6" s="812"/>
      <c r="AX6" s="813"/>
      <c r="AY6" s="810" t="s">
        <v>17</v>
      </c>
      <c r="AZ6" s="810"/>
      <c r="BA6" s="810"/>
      <c r="BB6" s="81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1" t="s">
        <v>76</v>
      </c>
      <c r="B1" s="821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2" priority="1">
      <formula>AND(ISNUMBER(N6), N6&gt;=5, NOT(ISBLANK(O6)))</formula>
    </cfRule>
    <cfRule type="expression" dxfId="481" priority="2">
      <formula>AND(ISNUMBER(N6), N6&gt;=5)</formula>
    </cfRule>
    <cfRule type="expression" dxfId="480" priority="3">
      <formula>AND(ISNUMBER(N6), N6&lt;5, NOT(ISBLANK(O6)))</formula>
    </cfRule>
    <cfRule type="expression" dxfId="47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188</v>
      </c>
      <c r="G5" s="223" t="s">
        <v>189</v>
      </c>
      <c r="H5" s="223" t="s">
        <v>190</v>
      </c>
      <c r="I5" s="223" t="s">
        <v>191</v>
      </c>
      <c r="J5" s="223" t="s">
        <v>192</v>
      </c>
      <c r="K5" s="223" t="s">
        <v>193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195</v>
      </c>
      <c r="G5" s="223" t="s">
        <v>196</v>
      </c>
      <c r="H5" s="223" t="s">
        <v>197</v>
      </c>
      <c r="I5" s="223" t="s">
        <v>198</v>
      </c>
      <c r="J5" s="223" t="s">
        <v>199</v>
      </c>
      <c r="K5" s="223" t="s">
        <v>200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202</v>
      </c>
      <c r="G5" s="223" t="s">
        <v>203</v>
      </c>
      <c r="H5" s="223" t="s">
        <v>204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209</v>
      </c>
      <c r="I13" s="515" t="s">
        <v>209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211</v>
      </c>
      <c r="I16" s="515" t="s">
        <v>54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211</v>
      </c>
      <c r="I17" s="515" t="s">
        <v>54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211</v>
      </c>
      <c r="I18" s="515" t="s">
        <v>54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211</v>
      </c>
      <c r="I19" s="452" t="s">
        <v>54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211</v>
      </c>
      <c r="I20" s="452" t="s">
        <v>54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212</v>
      </c>
      <c r="I21" s="452" t="s">
        <v>213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212</v>
      </c>
      <c r="I22" s="452" t="s">
        <v>213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214</v>
      </c>
      <c r="I23" s="452" t="s">
        <v>215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216</v>
      </c>
      <c r="I24" s="452" t="s">
        <v>215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216</v>
      </c>
      <c r="I25" s="575" t="s">
        <v>217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216</v>
      </c>
      <c r="I26" s="575" t="s">
        <v>217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218</v>
      </c>
      <c r="I27" s="575" t="s">
        <v>217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218</v>
      </c>
      <c r="I28" s="575" t="s">
        <v>217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219</v>
      </c>
      <c r="I29" s="575" t="s">
        <v>220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219</v>
      </c>
      <c r="I30" s="575" t="s">
        <v>220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219</v>
      </c>
      <c r="I31" s="575" t="s">
        <v>220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221</v>
      </c>
      <c r="I32" s="575" t="s">
        <v>220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221</v>
      </c>
      <c r="I33" s="575" t="s">
        <v>110</v>
      </c>
      <c r="J33" s="458" t="s">
        <v>210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222</v>
      </c>
      <c r="I34" s="537" t="s">
        <v>223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222</v>
      </c>
      <c r="I35" s="537" t="s">
        <v>223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222</v>
      </c>
      <c r="I36" s="537" t="s">
        <v>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224</v>
      </c>
      <c r="I37" s="537" t="s">
        <v>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224</v>
      </c>
      <c r="I38" s="537" t="s">
        <v>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46" priority="1">
      <formula>MAX(FREQUENCY(IF(ISNUMBER(SEARCH(M6, $K$7:$K$44)), ROW($K$7:$K$44)), IF(ISNUMBER(SEARCH(M6, $K$7:$K$44))=FALSE, ROW($K$7:$K$44)))) &gt; 12</formula>
    </cfRule>
    <cfRule type="expression" dxfId="445" priority="2">
      <formula>MAX(FREQUENCY(IF(ISNUMBER(SEARCH(M6, $E$7:$E$44)), ROW($E$7:$E$44)), IF(ISNUMBER(SEARCH(M6, $E$7:$E$44))=FALSE, ROW($E$7:$E$44)))) &gt; 12</formula>
    </cfRule>
    <cfRule type="expression" dxfId="444" priority="3">
      <formula>MAX(FREQUENCY(IF(ISNUMBER(SEARCH(M6, $F$7:$F$44)), ROW($F$7:$F$44)), IF(ISNUMBER(SEARCH(M6, $F$7:$F$44))=FALSE, ROW($F$7:$F$44)))) &gt; 12</formula>
    </cfRule>
    <cfRule type="expression" dxfId="443" priority="4">
      <formula>MAX(FREQUENCY(IF(ISNUMBER(SEARCH(M6, $G$7:$G$44)), ROW($G$7:$G$44)), IF(ISNUMBER(SEARCH(M6, $G$7:$G$44))=FALSE, ROW($G$7:$G$44)))) &gt; 12</formula>
    </cfRule>
    <cfRule type="expression" dxfId="442" priority="5">
      <formula>MAX(FREQUENCY(IF(ISNUMBER(SEARCH(M6, $H$7:$H$44)), ROW($H$7:$H$44)), IF(ISNUMBER(SEARCH(M6, $H$7:$H$44))=FALSE, ROW($H$7:$H$44)))) &gt; 12</formula>
    </cfRule>
    <cfRule type="expression" dxfId="441" priority="6">
      <formula>MAX(FREQUENCY(IF(ISNUMBER(SEARCH(M6, $I$7:$I$44)), ROW($I$7:$I$44)), IF(ISNUMBER(SEARCH(M6, $I$7:$I$44))=FALSE, ROW($I$7:$I$44)))) &gt; 12</formula>
    </cfRule>
    <cfRule type="expression" dxfId="44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39" priority="15">
      <formula>AND(ISNUMBER(N6), N6&gt;=5, NOT(ISBLANK(O6)))</formula>
    </cfRule>
    <cfRule type="expression" dxfId="438" priority="16">
      <formula>AND(ISNUMBER(N6), N6&gt;=5)</formula>
    </cfRule>
    <cfRule type="expression" dxfId="437" priority="17">
      <formula>AND(ISNUMBER(N6), N6&lt;5, NOT(ISBLANK(O6)))</formula>
    </cfRule>
    <cfRule type="expression" dxfId="436" priority="18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231</v>
      </c>
      <c r="F12" s="515" t="s">
        <v>231</v>
      </c>
      <c r="G12" s="515" t="s">
        <v>231</v>
      </c>
      <c r="H12" s="515" t="s">
        <v>231</v>
      </c>
      <c r="I12" s="515" t="s">
        <v>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231</v>
      </c>
      <c r="F13" s="515" t="s">
        <v>231</v>
      </c>
      <c r="G13" s="515" t="s">
        <v>231</v>
      </c>
      <c r="H13" s="515" t="s">
        <v>231</v>
      </c>
      <c r="I13" s="515" t="s">
        <v>231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231</v>
      </c>
      <c r="F14" s="515" t="s">
        <v>232</v>
      </c>
      <c r="G14" s="515" t="s">
        <v>57</v>
      </c>
      <c r="H14" s="515" t="s">
        <v>54</v>
      </c>
      <c r="I14" s="452" t="s">
        <v>57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231</v>
      </c>
      <c r="F15" s="515" t="s">
        <v>233</v>
      </c>
      <c r="G15" s="515" t="s">
        <v>54</v>
      </c>
      <c r="H15" s="515" t="s">
        <v>54</v>
      </c>
      <c r="I15" s="452" t="s">
        <v>57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231</v>
      </c>
      <c r="F16" s="515" t="s">
        <v>233</v>
      </c>
      <c r="G16" s="515" t="s">
        <v>234</v>
      </c>
      <c r="H16" s="515" t="s">
        <v>54</v>
      </c>
      <c r="I16" s="452" t="s">
        <v>57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231</v>
      </c>
      <c r="F17" s="515" t="s">
        <v>233</v>
      </c>
      <c r="G17" s="515" t="s">
        <v>234</v>
      </c>
      <c r="H17" s="515" t="s">
        <v>54</v>
      </c>
      <c r="I17" s="452" t="s">
        <v>235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236</v>
      </c>
      <c r="G18" s="515" t="s">
        <v>234</v>
      </c>
      <c r="H18" s="561" t="s">
        <v>237</v>
      </c>
      <c r="I18" s="452" t="s">
        <v>235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236</v>
      </c>
      <c r="G19" s="515" t="s">
        <v>234</v>
      </c>
      <c r="H19" s="561" t="s">
        <v>238</v>
      </c>
      <c r="I19" s="452" t="s">
        <v>239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241</v>
      </c>
      <c r="G20" s="515" t="s">
        <v>234</v>
      </c>
      <c r="H20" s="561" t="s">
        <v>238</v>
      </c>
      <c r="I20" s="452" t="s">
        <v>239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240</v>
      </c>
      <c r="F21" s="515" t="s">
        <v>236</v>
      </c>
      <c r="G21" s="515" t="s">
        <v>54</v>
      </c>
      <c r="H21" s="561" t="s">
        <v>242</v>
      </c>
      <c r="I21" s="452" t="s">
        <v>243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244</v>
      </c>
      <c r="G22" s="515" t="s">
        <v>54</v>
      </c>
      <c r="H22" s="561" t="s">
        <v>242</v>
      </c>
      <c r="I22" s="452" t="s">
        <v>245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247</v>
      </c>
      <c r="G23" s="515" t="s">
        <v>54</v>
      </c>
      <c r="H23" s="561" t="s">
        <v>242</v>
      </c>
      <c r="I23" s="452" t="s">
        <v>245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240</v>
      </c>
      <c r="F24" s="515" t="s">
        <v>247</v>
      </c>
      <c r="G24" s="515" t="s">
        <v>54</v>
      </c>
      <c r="H24" s="561" t="s">
        <v>248</v>
      </c>
      <c r="I24" s="452" t="s">
        <v>245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249</v>
      </c>
      <c r="F25" s="515" t="s">
        <v>250</v>
      </c>
      <c r="G25" s="515" t="s">
        <v>251</v>
      </c>
      <c r="H25" s="561" t="s">
        <v>252</v>
      </c>
      <c r="I25" s="452" t="s">
        <v>245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250</v>
      </c>
      <c r="G26" s="452" t="s">
        <v>234</v>
      </c>
      <c r="H26" s="561" t="s">
        <v>253</v>
      </c>
      <c r="I26" s="452" t="s">
        <v>254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212</v>
      </c>
      <c r="F27" s="515" t="s">
        <v>255</v>
      </c>
      <c r="G27" s="452" t="s">
        <v>234</v>
      </c>
      <c r="H27" s="561" t="s">
        <v>253</v>
      </c>
      <c r="I27" s="452" t="s">
        <v>254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212</v>
      </c>
      <c r="F28" s="515" t="s">
        <v>256</v>
      </c>
      <c r="G28" s="452" t="s">
        <v>54</v>
      </c>
      <c r="H28" s="561" t="s">
        <v>253</v>
      </c>
      <c r="I28" s="306" t="s">
        <v>257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212</v>
      </c>
      <c r="F29" s="515" t="s">
        <v>212</v>
      </c>
      <c r="G29" s="452" t="s">
        <v>54</v>
      </c>
      <c r="H29" s="561" t="s">
        <v>258</v>
      </c>
      <c r="I29" s="306" t="s">
        <v>163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212</v>
      </c>
      <c r="F30" s="515" t="s">
        <v>212</v>
      </c>
      <c r="G30" s="452" t="s">
        <v>54</v>
      </c>
      <c r="H30" s="561" t="s">
        <v>258</v>
      </c>
      <c r="I30" s="306" t="s">
        <v>163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259</v>
      </c>
      <c r="F31" s="515" t="s">
        <v>212</v>
      </c>
      <c r="G31" s="452" t="s">
        <v>54</v>
      </c>
      <c r="H31" s="561" t="s">
        <v>258</v>
      </c>
      <c r="I31" s="306" t="s">
        <v>163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259</v>
      </c>
      <c r="F32" s="515" t="s">
        <v>212</v>
      </c>
      <c r="G32" s="452" t="s">
        <v>54</v>
      </c>
      <c r="H32" s="561" t="s">
        <v>258</v>
      </c>
      <c r="I32" s="306" t="s">
        <v>163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259</v>
      </c>
      <c r="F33" s="515" t="s">
        <v>212</v>
      </c>
      <c r="G33" s="452" t="s">
        <v>54</v>
      </c>
      <c r="H33" s="561" t="s">
        <v>260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261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262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35" priority="1">
      <formula>MAX(FREQUENCY(IF(ISNUMBER(SEARCH(M6, $K$7:$K$44)), ROW($K$7:$K$44)), IF(ISNUMBER(SEARCH(M6, $K$7:$K$44))=FALSE, ROW($K$7:$K$44)))) &gt; 12</formula>
    </cfRule>
    <cfRule type="expression" dxfId="434" priority="2">
      <formula>MAX(FREQUENCY(IF(ISNUMBER(SEARCH(M6, $E$7:$E$44)), ROW($E$7:$E$44)), IF(ISNUMBER(SEARCH(M6, $E$7:$E$44))=FALSE, ROW($E$7:$E$44)))) &gt; 12</formula>
    </cfRule>
    <cfRule type="expression" dxfId="433" priority="3">
      <formula>MAX(FREQUENCY(IF(ISNUMBER(SEARCH(M6, $F$7:$F$44)), ROW($F$7:$F$44)), IF(ISNUMBER(SEARCH(M6, $F$7:$F$44))=FALSE, ROW($F$7:$F$44)))) &gt; 12</formula>
    </cfRule>
    <cfRule type="expression" dxfId="432" priority="4">
      <formula>MAX(FREQUENCY(IF(ISNUMBER(SEARCH(M6, $G$7:$G$44)), ROW($G$7:$G$44)), IF(ISNUMBER(SEARCH(M6, $G$7:$G$44))=FALSE, ROW($G$7:$G$44)))) &gt; 12</formula>
    </cfRule>
    <cfRule type="expression" dxfId="431" priority="5">
      <formula>MAX(FREQUENCY(IF(ISNUMBER(SEARCH(M6, $H$7:$H$44)), ROW($H$7:$H$44)), IF(ISNUMBER(SEARCH(M6, $H$7:$H$44))=FALSE, ROW($H$7:$H$44)))) &gt; 12</formula>
    </cfRule>
    <cfRule type="expression" dxfId="430" priority="6">
      <formula>MAX(FREQUENCY(IF(ISNUMBER(SEARCH(M6, $I$7:$I$44)), ROW($I$7:$I$44)), IF(ISNUMBER(SEARCH(M6, $I$7:$I$44))=FALSE, ROW($I$7:$I$44)))) &gt; 12</formula>
    </cfRule>
    <cfRule type="expression" dxfId="42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28" priority="21">
      <formula>AND(ISNUMBER(N6), N6&gt;=5, NOT(ISBLANK(O6)))</formula>
    </cfRule>
    <cfRule type="expression" dxfId="427" priority="22">
      <formula>AND(ISNUMBER(N6), N6&gt;=5)</formula>
    </cfRule>
    <cfRule type="expression" dxfId="426" priority="23">
      <formula>AND(ISNUMBER(N6), N6&lt;5, NOT(ISBLANK(O6)))</formula>
    </cfRule>
    <cfRule type="expression" dxfId="425" priority="2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263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264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242</v>
      </c>
      <c r="F12" s="515" t="s">
        <v>242</v>
      </c>
      <c r="G12" s="515" t="s">
        <v>242</v>
      </c>
      <c r="H12" s="515" t="s">
        <v>242</v>
      </c>
      <c r="I12" s="515" t="s">
        <v>242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242</v>
      </c>
      <c r="G13" s="515" t="s">
        <v>242</v>
      </c>
      <c r="H13" s="515" t="s">
        <v>242</v>
      </c>
      <c r="I13" s="515" t="s">
        <v>242</v>
      </c>
      <c r="J13" s="583" t="s">
        <v>265</v>
      </c>
      <c r="K13" s="459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211</v>
      </c>
      <c r="F14" s="515" t="s">
        <v>67</v>
      </c>
      <c r="G14" s="515" t="s">
        <v>266</v>
      </c>
      <c r="H14" s="585" t="s">
        <v>242</v>
      </c>
      <c r="I14" s="515" t="s">
        <v>242</v>
      </c>
      <c r="J14" s="583" t="s">
        <v>265</v>
      </c>
      <c r="K14" s="583" t="s">
        <v>265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211</v>
      </c>
      <c r="F15" s="515" t="s">
        <v>67</v>
      </c>
      <c r="G15" s="515" t="s">
        <v>266</v>
      </c>
      <c r="H15" s="585" t="s">
        <v>242</v>
      </c>
      <c r="I15" s="515" t="s">
        <v>242</v>
      </c>
      <c r="J15" s="583" t="s">
        <v>265</v>
      </c>
      <c r="K15" s="583" t="s">
        <v>265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211</v>
      </c>
      <c r="F16" s="452" t="s">
        <v>67</v>
      </c>
      <c r="G16" s="515" t="s">
        <v>266</v>
      </c>
      <c r="H16" s="585" t="s">
        <v>242</v>
      </c>
      <c r="I16" s="452" t="s">
        <v>65</v>
      </c>
      <c r="J16" s="583" t="s">
        <v>265</v>
      </c>
      <c r="K16" s="583" t="s">
        <v>265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211</v>
      </c>
      <c r="F17" s="515" t="s">
        <v>267</v>
      </c>
      <c r="G17" s="515" t="s">
        <v>266</v>
      </c>
      <c r="H17" s="585" t="s">
        <v>242</v>
      </c>
      <c r="I17" s="452" t="s">
        <v>65</v>
      </c>
      <c r="J17" s="583" t="s">
        <v>265</v>
      </c>
      <c r="K17" s="583" t="s">
        <v>265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267</v>
      </c>
      <c r="G18" s="515" t="s">
        <v>268</v>
      </c>
      <c r="H18" s="585" t="s">
        <v>163</v>
      </c>
      <c r="I18" s="452" t="s">
        <v>269</v>
      </c>
      <c r="J18" s="583" t="s">
        <v>265</v>
      </c>
      <c r="K18" s="583" t="s">
        <v>265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270</v>
      </c>
      <c r="F19" s="515" t="s">
        <v>267</v>
      </c>
      <c r="G19" s="515" t="s">
        <v>266</v>
      </c>
      <c r="H19" s="585" t="s">
        <v>163</v>
      </c>
      <c r="I19" s="452" t="s">
        <v>269</v>
      </c>
      <c r="J19" s="583" t="s">
        <v>265</v>
      </c>
      <c r="K19" s="583" t="s">
        <v>265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270</v>
      </c>
      <c r="F20" s="515" t="s">
        <v>267</v>
      </c>
      <c r="G20" s="515" t="s">
        <v>266</v>
      </c>
      <c r="H20" s="585" t="s">
        <v>163</v>
      </c>
      <c r="I20" s="452" t="s">
        <v>269</v>
      </c>
      <c r="J20" s="583" t="s">
        <v>265</v>
      </c>
      <c r="K20" s="583" t="s">
        <v>265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271</v>
      </c>
      <c r="F21" s="515" t="s">
        <v>272</v>
      </c>
      <c r="G21" s="452" t="s">
        <v>266</v>
      </c>
      <c r="H21" s="585" t="s">
        <v>273</v>
      </c>
      <c r="I21" s="452" t="s">
        <v>274</v>
      </c>
      <c r="J21" s="583" t="s">
        <v>265</v>
      </c>
      <c r="K21" s="583" t="s">
        <v>265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275</v>
      </c>
      <c r="F22" s="515" t="s">
        <v>276</v>
      </c>
      <c r="G22" s="452" t="s">
        <v>277</v>
      </c>
      <c r="H22" s="585" t="s">
        <v>278</v>
      </c>
      <c r="I22" s="585" t="s">
        <v>279</v>
      </c>
      <c r="J22" s="583" t="s">
        <v>265</v>
      </c>
      <c r="K22" s="583" t="s">
        <v>265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275</v>
      </c>
      <c r="F23" s="515" t="s">
        <v>280</v>
      </c>
      <c r="G23" s="452" t="s">
        <v>277</v>
      </c>
      <c r="H23" s="585" t="s">
        <v>278</v>
      </c>
      <c r="I23" s="585" t="s">
        <v>279</v>
      </c>
      <c r="J23" s="583" t="s">
        <v>265</v>
      </c>
      <c r="K23" s="583" t="s">
        <v>265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281</v>
      </c>
      <c r="F24" s="515" t="s">
        <v>280</v>
      </c>
      <c r="G24" s="452" t="s">
        <v>282</v>
      </c>
      <c r="H24" s="585" t="s">
        <v>283</v>
      </c>
      <c r="I24" s="585" t="s">
        <v>279</v>
      </c>
      <c r="J24" s="583" t="s">
        <v>210</v>
      </c>
      <c r="K24" s="583" t="s">
        <v>265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281</v>
      </c>
      <c r="F25" s="515" t="s">
        <v>280</v>
      </c>
      <c r="G25" s="452" t="s">
        <v>282</v>
      </c>
      <c r="H25" s="585" t="s">
        <v>283</v>
      </c>
      <c r="I25" s="585" t="s">
        <v>284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281</v>
      </c>
      <c r="F26" s="515" t="s">
        <v>285</v>
      </c>
      <c r="G26" s="452" t="s">
        <v>286</v>
      </c>
      <c r="H26" s="585" t="s">
        <v>283</v>
      </c>
      <c r="I26" s="585" t="s">
        <v>287</v>
      </c>
      <c r="J26" s="583" t="s">
        <v>265</v>
      </c>
      <c r="K26" s="583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288</v>
      </c>
      <c r="F27" s="515" t="s">
        <v>289</v>
      </c>
      <c r="G27" s="452" t="s">
        <v>290</v>
      </c>
      <c r="H27" s="585" t="s">
        <v>283</v>
      </c>
      <c r="I27" s="585" t="s">
        <v>291</v>
      </c>
      <c r="J27" s="583" t="s">
        <v>265</v>
      </c>
      <c r="K27" s="583" t="s">
        <v>265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288</v>
      </c>
      <c r="F28" s="515" t="s">
        <v>289</v>
      </c>
      <c r="G28" s="452" t="s">
        <v>290</v>
      </c>
      <c r="H28" s="585" t="s">
        <v>292</v>
      </c>
      <c r="I28" s="585" t="s">
        <v>291</v>
      </c>
      <c r="J28" s="459" t="s">
        <v>265</v>
      </c>
      <c r="K28" s="583" t="s">
        <v>265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293</v>
      </c>
      <c r="F29" s="515" t="s">
        <v>289</v>
      </c>
      <c r="G29" s="452" t="s">
        <v>294</v>
      </c>
      <c r="H29" s="585" t="s">
        <v>292</v>
      </c>
      <c r="I29" s="585" t="s">
        <v>295</v>
      </c>
      <c r="J29" s="459" t="s">
        <v>265</v>
      </c>
      <c r="K29" s="459" t="s">
        <v>265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293</v>
      </c>
      <c r="F30" s="452" t="s">
        <v>68</v>
      </c>
      <c r="G30" s="452" t="s">
        <v>296</v>
      </c>
      <c r="H30" s="585" t="s">
        <v>297</v>
      </c>
      <c r="I30" s="585" t="s">
        <v>295</v>
      </c>
      <c r="J30" s="459" t="s">
        <v>265</v>
      </c>
      <c r="K30" s="459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298</v>
      </c>
      <c r="F31" s="452" t="s">
        <v>299</v>
      </c>
      <c r="G31" s="452" t="s">
        <v>296</v>
      </c>
      <c r="H31" s="585" t="s">
        <v>297</v>
      </c>
      <c r="I31" s="585" t="s">
        <v>295</v>
      </c>
      <c r="J31" s="459" t="s">
        <v>210</v>
      </c>
      <c r="K31" s="459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300</v>
      </c>
      <c r="F32" s="452" t="s">
        <v>299</v>
      </c>
      <c r="G32" s="452" t="s">
        <v>301</v>
      </c>
      <c r="H32" s="585" t="s">
        <v>297</v>
      </c>
      <c r="I32" s="585" t="s">
        <v>295</v>
      </c>
      <c r="J32" s="459" t="s">
        <v>210</v>
      </c>
      <c r="K32" s="459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302</v>
      </c>
      <c r="F33" s="452" t="s">
        <v>299</v>
      </c>
      <c r="G33" s="452" t="s">
        <v>303</v>
      </c>
      <c r="H33" s="585" t="s">
        <v>297</v>
      </c>
      <c r="I33" s="585" t="s">
        <v>295</v>
      </c>
      <c r="J33" s="583" t="s">
        <v>210</v>
      </c>
      <c r="K33" s="459" t="s">
        <v>210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304</v>
      </c>
      <c r="F34" s="586" t="s">
        <v>305</v>
      </c>
      <c r="G34" s="538" t="s">
        <v>303</v>
      </c>
      <c r="H34" s="538"/>
      <c r="I34" s="537" t="s">
        <v>110</v>
      </c>
      <c r="J34" s="583" t="s">
        <v>210</v>
      </c>
      <c r="K34" s="459" t="s">
        <v>210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304</v>
      </c>
      <c r="F35" s="586" t="s">
        <v>305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304</v>
      </c>
      <c r="F36" s="586" t="s">
        <v>305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306</v>
      </c>
      <c r="F37" s="586" t="s">
        <v>305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306</v>
      </c>
      <c r="F38" s="586" t="s">
        <v>305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24" priority="1">
      <formula>MAX(FREQUENCY(IF(ISNUMBER(SEARCH(M6, $K$7:$K$44)), ROW($K$7:$K$44)), IF(ISNUMBER(SEARCH(M6, $K$7:$K$44))=FALSE, ROW($K$7:$K$44)))) &gt; 12</formula>
    </cfRule>
    <cfRule type="expression" dxfId="423" priority="2">
      <formula>MAX(FREQUENCY(IF(ISNUMBER(SEARCH(M6, $E$7:$E$44)), ROW($E$7:$E$44)), IF(ISNUMBER(SEARCH(M6, $E$7:$E$44))=FALSE, ROW($E$7:$E$44)))) &gt; 12</formula>
    </cfRule>
    <cfRule type="expression" dxfId="422" priority="3">
      <formula>MAX(FREQUENCY(IF(ISNUMBER(SEARCH(M6, $F$7:$F$44)), ROW($F$7:$F$44)), IF(ISNUMBER(SEARCH(M6, $F$7:$F$44))=FALSE, ROW($F$7:$F$44)))) &gt; 12</formula>
    </cfRule>
    <cfRule type="expression" dxfId="421" priority="4">
      <formula>MAX(FREQUENCY(IF(ISNUMBER(SEARCH(M6, $G$7:$G$44)), ROW($G$7:$G$44)), IF(ISNUMBER(SEARCH(M6, $G$7:$G$44))=FALSE, ROW($G$7:$G$44)))) &gt; 12</formula>
    </cfRule>
    <cfRule type="expression" dxfId="420" priority="5">
      <formula>MAX(FREQUENCY(IF(ISNUMBER(SEARCH(M6, $H$7:$H$44)), ROW($H$7:$H$44)), IF(ISNUMBER(SEARCH(M6, $H$7:$H$44))=FALSE, ROW($H$7:$H$44)))) &gt; 12</formula>
    </cfRule>
    <cfRule type="expression" dxfId="419" priority="6">
      <formula>MAX(FREQUENCY(IF(ISNUMBER(SEARCH(M6, $I$7:$I$44)), ROW($I$7:$I$44)), IF(ISNUMBER(SEARCH(M6, $I$7:$I$44))=FALSE, ROW($I$7:$I$44)))) &gt; 12</formula>
    </cfRule>
    <cfRule type="expression" dxfId="41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17" priority="8">
      <formula>AND(ISNUMBER(N6), N6&gt;=5, NOT(ISBLANK(O6)))</formula>
    </cfRule>
    <cfRule type="expression" dxfId="416" priority="9">
      <formula>AND(ISNUMBER(N6), N6&gt;=5)</formula>
    </cfRule>
    <cfRule type="expression" dxfId="415" priority="10">
      <formula>AND(ISNUMBER(N6), N6&lt;5, NOT(ISBLANK(O6)))</formula>
    </cfRule>
    <cfRule type="expression" dxfId="414" priority="11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205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308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308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240</v>
      </c>
      <c r="F17" s="515" t="s">
        <v>308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308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249</v>
      </c>
      <c r="F19" s="515" t="s">
        <v>308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249</v>
      </c>
      <c r="F20" s="515" t="s">
        <v>308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249</v>
      </c>
      <c r="F21" s="515" t="s">
        <v>308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211</v>
      </c>
      <c r="F22" s="515" t="s">
        <v>309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310</v>
      </c>
      <c r="F23" s="515" t="s">
        <v>309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310</v>
      </c>
      <c r="F24" s="515" t="s">
        <v>311</v>
      </c>
      <c r="G24" s="515"/>
      <c r="H24" s="515"/>
      <c r="I24" s="515" t="s">
        <v>67</v>
      </c>
      <c r="J24" s="458"/>
      <c r="K24" s="460"/>
      <c r="L24" s="61"/>
      <c r="M24" s="416" t="s">
        <v>312</v>
      </c>
      <c r="N24" s="565">
        <f>COUNTIF(E7:K44, "*Wei Jun*")/2</f>
        <v>4.5</v>
      </c>
      <c r="O24" s="550"/>
      <c r="P24" s="199"/>
      <c r="Q24" s="416" t="s">
        <v>312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311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310</v>
      </c>
      <c r="F26" s="515" t="s">
        <v>311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315</v>
      </c>
      <c r="F30" s="515" t="s">
        <v>314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316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316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316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conditionalFormatting sqref="R6:R24">
    <cfRule type="expression" dxfId="409" priority="5">
      <formula>AND(ISNUMBER(R6), R6&gt;=5, NOT(ISBLANK(S6)))</formula>
    </cfRule>
    <cfRule type="expression" dxfId="408" priority="6">
      <formula>AND(ISNUMBER(R6), R6&gt;=5)</formula>
    </cfRule>
    <cfRule type="expression" dxfId="407" priority="7">
      <formula>AND(ISNUMBER(R6), R6&lt;5, NOT(ISBLANK(S6)))</formula>
    </cfRule>
    <cfRule type="expression" dxfId="406" priority="8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318</v>
      </c>
      <c r="F6" s="282" t="s">
        <v>318</v>
      </c>
      <c r="G6" s="282" t="s">
        <v>318</v>
      </c>
      <c r="H6" s="282" t="s">
        <v>318</v>
      </c>
      <c r="I6" s="282" t="s">
        <v>318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319</v>
      </c>
      <c r="F12" s="515" t="s">
        <v>319</v>
      </c>
      <c r="G12" s="515" t="s">
        <v>319</v>
      </c>
      <c r="H12" s="515" t="s">
        <v>319</v>
      </c>
      <c r="I12" s="515" t="s">
        <v>319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319</v>
      </c>
      <c r="F13" s="515" t="s">
        <v>319</v>
      </c>
      <c r="G13" s="515" t="s">
        <v>319</v>
      </c>
      <c r="H13" s="515" t="s">
        <v>319</v>
      </c>
      <c r="I13" s="515" t="s">
        <v>319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236</v>
      </c>
      <c r="F14" s="515" t="s">
        <v>320</v>
      </c>
      <c r="G14" s="515" t="s">
        <v>319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236</v>
      </c>
      <c r="F15" s="515" t="s">
        <v>321</v>
      </c>
      <c r="G15" s="515" t="s">
        <v>236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236</v>
      </c>
      <c r="F16" s="515" t="s">
        <v>321</v>
      </c>
      <c r="G16" s="515" t="s">
        <v>236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322</v>
      </c>
      <c r="F17" s="515" t="s">
        <v>321</v>
      </c>
      <c r="G17" s="515" t="s">
        <v>236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319</v>
      </c>
      <c r="F18" s="515" t="s">
        <v>321</v>
      </c>
      <c r="G18" s="452" t="s">
        <v>242</v>
      </c>
      <c r="H18" s="261" t="s">
        <v>68</v>
      </c>
      <c r="I18" s="452" t="s">
        <v>260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323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319</v>
      </c>
      <c r="F19" s="515" t="s">
        <v>321</v>
      </c>
      <c r="G19" s="452" t="s">
        <v>242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319</v>
      </c>
      <c r="F20" s="515" t="s">
        <v>321</v>
      </c>
      <c r="G20" s="452" t="s">
        <v>324</v>
      </c>
      <c r="H20" s="261" t="s">
        <v>68</v>
      </c>
      <c r="I20" s="452" t="s">
        <v>260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325</v>
      </c>
      <c r="F21" s="515" t="s">
        <v>321</v>
      </c>
      <c r="G21" s="452" t="s">
        <v>326</v>
      </c>
      <c r="H21" s="261" t="s">
        <v>68</v>
      </c>
      <c r="I21" s="452" t="s">
        <v>260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327</v>
      </c>
      <c r="F22" s="515" t="s">
        <v>321</v>
      </c>
      <c r="G22" s="452" t="s">
        <v>326</v>
      </c>
      <c r="H22" s="261" t="s">
        <v>328</v>
      </c>
      <c r="I22" s="452" t="s">
        <v>260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329</v>
      </c>
      <c r="F23" s="515" t="s">
        <v>321</v>
      </c>
      <c r="G23" s="452" t="s">
        <v>326</v>
      </c>
      <c r="H23" s="261" t="s">
        <v>328</v>
      </c>
      <c r="I23" s="452" t="s">
        <v>260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329</v>
      </c>
      <c r="F24" s="515" t="s">
        <v>321</v>
      </c>
      <c r="G24" s="452" t="s">
        <v>326</v>
      </c>
      <c r="H24" s="515" t="s">
        <v>57</v>
      </c>
      <c r="I24" s="452" t="s">
        <v>260</v>
      </c>
      <c r="J24" s="458"/>
      <c r="K24" s="460"/>
      <c r="L24" s="61"/>
      <c r="M24" s="416" t="s">
        <v>312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330</v>
      </c>
      <c r="F25" s="515" t="s">
        <v>309</v>
      </c>
      <c r="G25" s="452" t="s">
        <v>326</v>
      </c>
      <c r="H25" s="515" t="s">
        <v>57</v>
      </c>
      <c r="I25" s="452" t="s">
        <v>260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330</v>
      </c>
      <c r="F26" s="515" t="s">
        <v>309</v>
      </c>
      <c r="G26" s="452" t="s">
        <v>331</v>
      </c>
      <c r="H26" s="515" t="s">
        <v>57</v>
      </c>
      <c r="I26" s="452" t="s">
        <v>260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332</v>
      </c>
      <c r="F27" s="515" t="s">
        <v>333</v>
      </c>
      <c r="G27" s="452" t="s">
        <v>331</v>
      </c>
      <c r="H27" s="515" t="s">
        <v>57</v>
      </c>
      <c r="I27" s="452" t="s">
        <v>260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334</v>
      </c>
      <c r="F28" s="515" t="s">
        <v>333</v>
      </c>
      <c r="G28" s="452" t="s">
        <v>335</v>
      </c>
      <c r="H28" s="515" t="s">
        <v>57</v>
      </c>
      <c r="I28" s="306" t="s">
        <v>260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334</v>
      </c>
      <c r="F29" s="515" t="s">
        <v>333</v>
      </c>
      <c r="G29" s="452" t="s">
        <v>335</v>
      </c>
      <c r="H29" s="261" t="s">
        <v>260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334</v>
      </c>
      <c r="F30" s="515" t="s">
        <v>65</v>
      </c>
      <c r="G30" s="452" t="s">
        <v>336</v>
      </c>
      <c r="H30" s="261" t="s">
        <v>260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337</v>
      </c>
      <c r="F31" s="515" t="s">
        <v>331</v>
      </c>
      <c r="G31" s="452" t="s">
        <v>338</v>
      </c>
      <c r="H31" s="261" t="s">
        <v>260</v>
      </c>
      <c r="I31" s="306" t="s">
        <v>339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337</v>
      </c>
      <c r="F32" s="515" t="s">
        <v>331</v>
      </c>
      <c r="G32" s="452" t="s">
        <v>338</v>
      </c>
      <c r="H32" s="261" t="s">
        <v>260</v>
      </c>
      <c r="I32" s="306" t="s">
        <v>339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337</v>
      </c>
      <c r="F33" s="515" t="s">
        <v>331</v>
      </c>
      <c r="G33" s="452" t="s">
        <v>340</v>
      </c>
      <c r="H33" s="261" t="s">
        <v>260</v>
      </c>
      <c r="I33" s="306" t="s">
        <v>339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342</v>
      </c>
      <c r="F6" s="282" t="s">
        <v>343</v>
      </c>
      <c r="G6" s="282" t="s">
        <v>343</v>
      </c>
      <c r="H6" s="282" t="s">
        <v>343</v>
      </c>
      <c r="I6" s="282" t="s">
        <v>343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246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344</v>
      </c>
      <c r="F12" s="515" t="s">
        <v>345</v>
      </c>
      <c r="G12" s="515" t="s">
        <v>345</v>
      </c>
      <c r="H12" s="515" t="s">
        <v>345</v>
      </c>
      <c r="I12" s="515" t="s">
        <v>345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344</v>
      </c>
      <c r="F13" s="515" t="s">
        <v>345</v>
      </c>
      <c r="G13" s="515" t="s">
        <v>345</v>
      </c>
      <c r="H13" s="515" t="s">
        <v>345</v>
      </c>
      <c r="I13" s="515" t="s">
        <v>345</v>
      </c>
      <c r="J13" s="458"/>
      <c r="K13" s="459" t="s">
        <v>210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346</v>
      </c>
      <c r="G14" s="515" t="s">
        <v>347</v>
      </c>
      <c r="H14" s="261" t="s">
        <v>345</v>
      </c>
      <c r="I14" s="452" t="s">
        <v>347</v>
      </c>
      <c r="J14" s="458"/>
      <c r="K14" s="460" t="s">
        <v>210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348</v>
      </c>
      <c r="F15" s="515" t="s">
        <v>346</v>
      </c>
      <c r="G15" s="515" t="s">
        <v>347</v>
      </c>
      <c r="H15" s="261" t="s">
        <v>345</v>
      </c>
      <c r="I15" s="452" t="s">
        <v>347</v>
      </c>
      <c r="J15" s="458"/>
      <c r="K15" s="460" t="s">
        <v>210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348</v>
      </c>
      <c r="F16" s="515" t="s">
        <v>346</v>
      </c>
      <c r="G16" s="515" t="s">
        <v>347</v>
      </c>
      <c r="H16" s="261" t="s">
        <v>345</v>
      </c>
      <c r="I16" s="452" t="s">
        <v>347</v>
      </c>
      <c r="J16" s="458" t="s">
        <v>349</v>
      </c>
      <c r="K16" s="460" t="s">
        <v>210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350</v>
      </c>
      <c r="F17" s="515" t="s">
        <v>346</v>
      </c>
      <c r="G17" s="515" t="s">
        <v>347</v>
      </c>
      <c r="H17" s="261" t="s">
        <v>345</v>
      </c>
      <c r="I17" s="452" t="s">
        <v>347</v>
      </c>
      <c r="J17" s="458" t="s">
        <v>349</v>
      </c>
      <c r="K17" s="460" t="s">
        <v>210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350</v>
      </c>
      <c r="F18" s="515" t="s">
        <v>57</v>
      </c>
      <c r="G18" s="452" t="s">
        <v>67</v>
      </c>
      <c r="H18" s="261" t="s">
        <v>345</v>
      </c>
      <c r="I18" s="452" t="s">
        <v>347</v>
      </c>
      <c r="J18" s="458" t="s">
        <v>351</v>
      </c>
      <c r="K18" s="460" t="s">
        <v>210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350</v>
      </c>
      <c r="F19" s="515" t="s">
        <v>346</v>
      </c>
      <c r="G19" s="452" t="s">
        <v>350</v>
      </c>
      <c r="H19" s="261" t="s">
        <v>345</v>
      </c>
      <c r="I19" s="452" t="s">
        <v>352</v>
      </c>
      <c r="J19" s="458" t="s">
        <v>351</v>
      </c>
      <c r="K19" s="460" t="s">
        <v>210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353</v>
      </c>
      <c r="F20" s="515" t="s">
        <v>347</v>
      </c>
      <c r="G20" s="452" t="s">
        <v>354</v>
      </c>
      <c r="H20" s="261" t="s">
        <v>68</v>
      </c>
      <c r="I20" s="452" t="s">
        <v>57</v>
      </c>
      <c r="J20" s="458" t="s">
        <v>351</v>
      </c>
      <c r="K20" s="460" t="s">
        <v>210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353</v>
      </c>
      <c r="F21" s="515" t="s">
        <v>345</v>
      </c>
      <c r="G21" s="452" t="s">
        <v>354</v>
      </c>
      <c r="H21" s="261" t="s">
        <v>68</v>
      </c>
      <c r="I21" s="452" t="s">
        <v>355</v>
      </c>
      <c r="J21" s="458" t="s">
        <v>356</v>
      </c>
      <c r="K21" s="460" t="s">
        <v>210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353</v>
      </c>
      <c r="F22" s="515" t="s">
        <v>345</v>
      </c>
      <c r="G22" s="452" t="s">
        <v>354</v>
      </c>
      <c r="H22" s="561" t="s">
        <v>70</v>
      </c>
      <c r="I22" s="452" t="s">
        <v>355</v>
      </c>
      <c r="J22" s="458" t="s">
        <v>356</v>
      </c>
      <c r="K22" s="460" t="s">
        <v>210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353</v>
      </c>
      <c r="F23" s="515" t="s">
        <v>345</v>
      </c>
      <c r="G23" s="452" t="s">
        <v>357</v>
      </c>
      <c r="H23" s="561" t="s">
        <v>70</v>
      </c>
      <c r="I23" s="452" t="s">
        <v>358</v>
      </c>
      <c r="J23" s="458" t="s">
        <v>356</v>
      </c>
      <c r="K23" s="460" t="s">
        <v>210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359</v>
      </c>
      <c r="F24" s="515" t="s">
        <v>345</v>
      </c>
      <c r="G24" s="452" t="s">
        <v>360</v>
      </c>
      <c r="H24" s="561" t="s">
        <v>70</v>
      </c>
      <c r="I24" s="452" t="s">
        <v>358</v>
      </c>
      <c r="J24" s="458" t="s">
        <v>361</v>
      </c>
      <c r="K24" s="460" t="s">
        <v>210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345</v>
      </c>
      <c r="G25" s="452" t="s">
        <v>70</v>
      </c>
      <c r="H25" s="561" t="s">
        <v>70</v>
      </c>
      <c r="I25" s="452" t="s">
        <v>358</v>
      </c>
      <c r="J25" s="458" t="s">
        <v>362</v>
      </c>
      <c r="K25" s="460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345</v>
      </c>
      <c r="G26" s="452" t="s">
        <v>57</v>
      </c>
      <c r="H26" s="561" t="s">
        <v>70</v>
      </c>
      <c r="I26" s="452" t="s">
        <v>57</v>
      </c>
      <c r="J26" s="458" t="s">
        <v>362</v>
      </c>
      <c r="K26" s="460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363</v>
      </c>
      <c r="F27" s="515" t="s">
        <v>345</v>
      </c>
      <c r="G27" s="452" t="s">
        <v>57</v>
      </c>
      <c r="H27" s="561" t="s">
        <v>70</v>
      </c>
      <c r="I27" s="452" t="s">
        <v>364</v>
      </c>
      <c r="J27" s="458" t="s">
        <v>362</v>
      </c>
      <c r="K27" s="460" t="s">
        <v>210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363</v>
      </c>
      <c r="F28" s="452" t="s">
        <v>365</v>
      </c>
      <c r="G28" s="452" t="s">
        <v>350</v>
      </c>
      <c r="H28" s="561" t="s">
        <v>67</v>
      </c>
      <c r="I28" s="452" t="s">
        <v>67</v>
      </c>
      <c r="J28" s="458" t="s">
        <v>362</v>
      </c>
      <c r="K28" s="460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363</v>
      </c>
      <c r="F29" s="452" t="s">
        <v>365</v>
      </c>
      <c r="G29" s="452" t="s">
        <v>350</v>
      </c>
      <c r="H29" s="561" t="s">
        <v>345</v>
      </c>
      <c r="I29" s="452" t="s">
        <v>345</v>
      </c>
      <c r="J29" s="458" t="s">
        <v>362</v>
      </c>
      <c r="K29" s="460" t="s">
        <v>210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363</v>
      </c>
      <c r="F30" s="452" t="s">
        <v>365</v>
      </c>
      <c r="G30" s="452" t="s">
        <v>350</v>
      </c>
      <c r="H30" s="561" t="s">
        <v>366</v>
      </c>
      <c r="I30" s="452" t="s">
        <v>70</v>
      </c>
      <c r="J30" s="458" t="s">
        <v>362</v>
      </c>
      <c r="K30" s="460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365</v>
      </c>
      <c r="F31" s="452" t="s">
        <v>365</v>
      </c>
      <c r="G31" s="452" t="s">
        <v>70</v>
      </c>
      <c r="H31" s="561" t="s">
        <v>366</v>
      </c>
      <c r="I31" s="452" t="s">
        <v>367</v>
      </c>
      <c r="J31" s="458" t="s">
        <v>362</v>
      </c>
      <c r="K31" s="460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365</v>
      </c>
      <c r="F32" s="452" t="s">
        <v>365</v>
      </c>
      <c r="G32" s="452" t="s">
        <v>70</v>
      </c>
      <c r="H32" s="561" t="s">
        <v>366</v>
      </c>
      <c r="I32" s="452" t="s">
        <v>367</v>
      </c>
      <c r="J32" s="458" t="s">
        <v>362</v>
      </c>
      <c r="K32" s="460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365</v>
      </c>
      <c r="F33" s="452" t="s">
        <v>365</v>
      </c>
      <c r="G33" s="452" t="s">
        <v>70</v>
      </c>
      <c r="H33" s="561" t="s">
        <v>366</v>
      </c>
      <c r="I33" s="452" t="s">
        <v>368</v>
      </c>
      <c r="J33" s="458" t="s">
        <v>362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365</v>
      </c>
      <c r="J34" s="458" t="s">
        <v>362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365</v>
      </c>
      <c r="J35" s="458" t="s">
        <v>362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365</v>
      </c>
      <c r="J36" s="458" t="s">
        <v>362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361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361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361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361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370</v>
      </c>
      <c r="F7" s="515" t="s">
        <v>370</v>
      </c>
      <c r="G7" s="515" t="s">
        <v>370</v>
      </c>
      <c r="H7" s="515" t="s">
        <v>370</v>
      </c>
      <c r="I7" s="515" t="s">
        <v>370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235</v>
      </c>
      <c r="F12" s="515" t="s">
        <v>66</v>
      </c>
      <c r="G12" s="515" t="s">
        <v>235</v>
      </c>
      <c r="H12" s="515" t="s">
        <v>235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235</v>
      </c>
      <c r="F13" s="515" t="s">
        <v>66</v>
      </c>
      <c r="G13" s="515" t="s">
        <v>235</v>
      </c>
      <c r="H13" s="515" t="s">
        <v>235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373</v>
      </c>
      <c r="G14" s="515" t="s">
        <v>374</v>
      </c>
      <c r="H14" s="561" t="s">
        <v>374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249</v>
      </c>
      <c r="F15" s="515" t="s">
        <v>373</v>
      </c>
      <c r="G15" s="515" t="s">
        <v>375</v>
      </c>
      <c r="H15" s="561" t="s">
        <v>374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249</v>
      </c>
      <c r="F16" s="515" t="s">
        <v>373</v>
      </c>
      <c r="G16" s="515" t="s">
        <v>375</v>
      </c>
      <c r="H16" s="561" t="s">
        <v>374</v>
      </c>
      <c r="I16" s="452" t="s">
        <v>360</v>
      </c>
      <c r="J16" s="458" t="s">
        <v>376</v>
      </c>
      <c r="K16" s="460" t="s">
        <v>377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378</v>
      </c>
      <c r="F17" s="515" t="s">
        <v>373</v>
      </c>
      <c r="G17" s="515" t="s">
        <v>375</v>
      </c>
      <c r="H17" s="561" t="s">
        <v>379</v>
      </c>
      <c r="I17" s="452" t="s">
        <v>360</v>
      </c>
      <c r="J17" s="458" t="s">
        <v>376</v>
      </c>
      <c r="K17" s="460" t="s">
        <v>377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373</v>
      </c>
      <c r="G18" s="452" t="s">
        <v>350</v>
      </c>
      <c r="H18" s="561" t="s">
        <v>242</v>
      </c>
      <c r="I18" s="452" t="s">
        <v>360</v>
      </c>
      <c r="J18" s="458" t="s">
        <v>376</v>
      </c>
      <c r="K18" s="460" t="s">
        <v>377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240</v>
      </c>
      <c r="F19" s="515" t="s">
        <v>380</v>
      </c>
      <c r="G19" s="452" t="s">
        <v>67</v>
      </c>
      <c r="H19" s="561" t="s">
        <v>333</v>
      </c>
      <c r="I19" s="452" t="s">
        <v>365</v>
      </c>
      <c r="J19" s="458" t="s">
        <v>376</v>
      </c>
      <c r="K19" s="460" t="s">
        <v>381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380</v>
      </c>
      <c r="G20" s="452" t="s">
        <v>67</v>
      </c>
      <c r="H20" s="561" t="s">
        <v>382</v>
      </c>
      <c r="I20" s="452" t="s">
        <v>365</v>
      </c>
      <c r="J20" s="458" t="s">
        <v>376</v>
      </c>
      <c r="K20" s="460" t="s">
        <v>381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374</v>
      </c>
      <c r="I21" s="452" t="s">
        <v>365</v>
      </c>
      <c r="J21" s="458" t="s">
        <v>376</v>
      </c>
      <c r="K21" s="460" t="s">
        <v>381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66</v>
      </c>
      <c r="G22" s="452" t="s">
        <v>67</v>
      </c>
      <c r="H22" s="561" t="s">
        <v>383</v>
      </c>
      <c r="I22" s="452" t="s">
        <v>365</v>
      </c>
      <c r="J22" s="458" t="s">
        <v>376</v>
      </c>
      <c r="K22" s="460" t="s">
        <v>381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240</v>
      </c>
      <c r="F23" s="515" t="s">
        <v>66</v>
      </c>
      <c r="G23" s="452" t="s">
        <v>360</v>
      </c>
      <c r="H23" s="452" t="s">
        <v>374</v>
      </c>
      <c r="I23" s="452" t="s">
        <v>365</v>
      </c>
      <c r="J23" s="458" t="s">
        <v>376</v>
      </c>
      <c r="K23" s="460" t="s">
        <v>381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378</v>
      </c>
      <c r="F24" s="515" t="s">
        <v>66</v>
      </c>
      <c r="G24" s="452" t="s">
        <v>360</v>
      </c>
      <c r="H24" s="452" t="s">
        <v>384</v>
      </c>
      <c r="I24" s="452" t="s">
        <v>365</v>
      </c>
      <c r="J24" s="458" t="s">
        <v>376</v>
      </c>
      <c r="K24" s="460" t="s">
        <v>381</v>
      </c>
      <c r="L24" s="61"/>
      <c r="M24" s="416" t="s">
        <v>312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378</v>
      </c>
      <c r="F25" s="515" t="s">
        <v>59</v>
      </c>
      <c r="G25" s="452" t="s">
        <v>360</v>
      </c>
      <c r="H25" s="452" t="s">
        <v>384</v>
      </c>
      <c r="I25" s="452" t="s">
        <v>365</v>
      </c>
      <c r="J25" s="458" t="s">
        <v>376</v>
      </c>
      <c r="K25" s="460" t="s">
        <v>381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59</v>
      </c>
      <c r="G26" s="452" t="s">
        <v>385</v>
      </c>
      <c r="H26" s="452" t="s">
        <v>384</v>
      </c>
      <c r="I26" s="452" t="s">
        <v>61</v>
      </c>
      <c r="J26" s="458" t="s">
        <v>376</v>
      </c>
      <c r="K26" s="460" t="s">
        <v>381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249</v>
      </c>
      <c r="F27" s="515" t="s">
        <v>386</v>
      </c>
      <c r="G27" s="452" t="s">
        <v>387</v>
      </c>
      <c r="H27" s="452" t="s">
        <v>388</v>
      </c>
      <c r="I27" s="452" t="s">
        <v>61</v>
      </c>
      <c r="J27" s="458" t="s">
        <v>376</v>
      </c>
      <c r="K27" s="460" t="s">
        <v>381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389</v>
      </c>
      <c r="F28" s="515" t="s">
        <v>386</v>
      </c>
      <c r="G28" s="452" t="s">
        <v>387</v>
      </c>
      <c r="H28" s="561" t="s">
        <v>390</v>
      </c>
      <c r="I28" s="452" t="s">
        <v>70</v>
      </c>
      <c r="J28" s="458" t="s">
        <v>376</v>
      </c>
      <c r="K28" s="460" t="s">
        <v>381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387</v>
      </c>
      <c r="F29" s="515" t="s">
        <v>386</v>
      </c>
      <c r="G29" s="452" t="s">
        <v>387</v>
      </c>
      <c r="H29" s="561" t="s">
        <v>390</v>
      </c>
      <c r="I29" s="452" t="s">
        <v>70</v>
      </c>
      <c r="J29" s="458" t="s">
        <v>376</v>
      </c>
      <c r="K29" s="460" t="s">
        <v>381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387</v>
      </c>
      <c r="F30" s="515" t="s">
        <v>386</v>
      </c>
      <c r="G30" s="452" t="s">
        <v>387</v>
      </c>
      <c r="H30" s="561" t="s">
        <v>390</v>
      </c>
      <c r="I30" s="452" t="s">
        <v>390</v>
      </c>
      <c r="J30" s="458" t="s">
        <v>376</v>
      </c>
      <c r="K30" s="460" t="s">
        <v>381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387</v>
      </c>
      <c r="F31" s="515" t="s">
        <v>386</v>
      </c>
      <c r="G31" s="452" t="s">
        <v>387</v>
      </c>
      <c r="H31" s="561" t="s">
        <v>360</v>
      </c>
      <c r="I31" s="452" t="s">
        <v>390</v>
      </c>
      <c r="J31" s="458" t="s">
        <v>376</v>
      </c>
      <c r="K31" s="460" t="s">
        <v>381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387</v>
      </c>
      <c r="F32" s="515" t="s">
        <v>386</v>
      </c>
      <c r="G32" s="452" t="s">
        <v>387</v>
      </c>
      <c r="H32" s="561" t="s">
        <v>360</v>
      </c>
      <c r="I32" s="452" t="s">
        <v>390</v>
      </c>
      <c r="J32" s="458"/>
      <c r="K32" s="460" t="s">
        <v>381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387</v>
      </c>
      <c r="F33" s="515" t="s">
        <v>386</v>
      </c>
      <c r="G33" s="452" t="s">
        <v>387</v>
      </c>
      <c r="H33" s="561" t="s">
        <v>360</v>
      </c>
      <c r="I33" s="452" t="s">
        <v>390</v>
      </c>
      <c r="J33" s="458"/>
      <c r="K33" s="460" t="s">
        <v>381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391</v>
      </c>
      <c r="F34" s="538"/>
      <c r="G34" s="538"/>
      <c r="H34" s="538"/>
      <c r="I34" s="537" t="s">
        <v>390</v>
      </c>
      <c r="J34" s="458"/>
      <c r="K34" s="460" t="s">
        <v>381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391</v>
      </c>
      <c r="F35" s="353"/>
      <c r="G35" s="350"/>
      <c r="H35" s="538"/>
      <c r="I35" s="537"/>
      <c r="J35" s="458"/>
      <c r="K35" s="460" t="s">
        <v>381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391</v>
      </c>
      <c r="F36" s="353"/>
      <c r="G36" s="350"/>
      <c r="H36" s="538"/>
      <c r="I36" s="537"/>
      <c r="J36" s="458"/>
      <c r="K36" s="460" t="s">
        <v>381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391</v>
      </c>
      <c r="F37" s="353"/>
      <c r="G37" s="337"/>
      <c r="H37" s="538"/>
      <c r="I37" s="273"/>
      <c r="J37" s="458"/>
      <c r="K37" s="460" t="s">
        <v>377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391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391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391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393</v>
      </c>
      <c r="F5" s="223" t="s">
        <v>394</v>
      </c>
      <c r="G5" s="223" t="s">
        <v>395</v>
      </c>
      <c r="H5" s="223" t="s">
        <v>396</v>
      </c>
      <c r="I5" s="223" t="s">
        <v>397</v>
      </c>
      <c r="J5" s="223" t="s">
        <v>398</v>
      </c>
      <c r="K5" s="223" t="s">
        <v>399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400</v>
      </c>
      <c r="F6" s="282" t="s">
        <v>401</v>
      </c>
      <c r="G6" s="282" t="s">
        <v>400</v>
      </c>
      <c r="H6" s="282" t="s">
        <v>402</v>
      </c>
      <c r="I6" s="282" t="s">
        <v>400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403</v>
      </c>
      <c r="F7" s="515" t="s">
        <v>360</v>
      </c>
      <c r="G7" s="515" t="s">
        <v>403</v>
      </c>
      <c r="H7" s="560"/>
      <c r="I7" s="452" t="s">
        <v>403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403</v>
      </c>
      <c r="F8" s="515" t="s">
        <v>360</v>
      </c>
      <c r="G8" s="515" t="s">
        <v>403</v>
      </c>
      <c r="H8" s="560"/>
      <c r="I8" s="452" t="s">
        <v>403</v>
      </c>
      <c r="J8" s="458" t="s">
        <v>349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404</v>
      </c>
      <c r="F9" s="515" t="s">
        <v>385</v>
      </c>
      <c r="G9" s="515" t="s">
        <v>403</v>
      </c>
      <c r="H9" s="308"/>
      <c r="I9" s="452" t="s">
        <v>403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378</v>
      </c>
      <c r="F10" s="515" t="s">
        <v>385</v>
      </c>
      <c r="G10" s="515" t="s">
        <v>403</v>
      </c>
      <c r="H10" s="308"/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378</v>
      </c>
      <c r="F11" s="452" t="s">
        <v>405</v>
      </c>
      <c r="G11" s="515" t="s">
        <v>403</v>
      </c>
      <c r="H11" s="308"/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378</v>
      </c>
      <c r="F12" s="515" t="s">
        <v>406</v>
      </c>
      <c r="G12" s="515" t="s">
        <v>403</v>
      </c>
      <c r="H12" s="308"/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267</v>
      </c>
      <c r="F13" s="515" t="s">
        <v>406</v>
      </c>
      <c r="G13" s="452" t="s">
        <v>380</v>
      </c>
      <c r="H13" s="308"/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267</v>
      </c>
      <c r="F14" s="515" t="s">
        <v>406</v>
      </c>
      <c r="G14" s="452" t="s">
        <v>406</v>
      </c>
      <c r="H14" s="308"/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267</v>
      </c>
      <c r="F15" s="515" t="s">
        <v>406</v>
      </c>
      <c r="G15" s="452" t="s">
        <v>406</v>
      </c>
      <c r="H15" s="308"/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407</v>
      </c>
      <c r="F16" s="515" t="s">
        <v>406</v>
      </c>
      <c r="G16" s="452" t="s">
        <v>406</v>
      </c>
      <c r="H16" s="308"/>
      <c r="I16" s="452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407</v>
      </c>
      <c r="F17" s="515" t="s">
        <v>408</v>
      </c>
      <c r="G17" s="452" t="s">
        <v>406</v>
      </c>
      <c r="H17" s="308"/>
      <c r="I17" s="452" t="s">
        <v>409</v>
      </c>
      <c r="J17" s="458" t="s">
        <v>349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407</v>
      </c>
      <c r="F18" s="515" t="s">
        <v>410</v>
      </c>
      <c r="G18" s="452" t="s">
        <v>406</v>
      </c>
      <c r="H18" s="308"/>
      <c r="I18" s="452" t="s">
        <v>409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407</v>
      </c>
      <c r="F19" s="515" t="s">
        <v>410</v>
      </c>
      <c r="G19" s="452" t="s">
        <v>411</v>
      </c>
      <c r="H19" s="308"/>
      <c r="I19" s="452" t="s">
        <v>406</v>
      </c>
      <c r="J19" s="458" t="s">
        <v>349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407</v>
      </c>
      <c r="F20" s="515" t="s">
        <v>408</v>
      </c>
      <c r="G20" s="452" t="s">
        <v>360</v>
      </c>
      <c r="H20" s="308" t="s">
        <v>68</v>
      </c>
      <c r="I20" s="452" t="s">
        <v>409</v>
      </c>
      <c r="J20" s="458" t="s">
        <v>349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407</v>
      </c>
      <c r="F21" s="515" t="s">
        <v>408</v>
      </c>
      <c r="G21" s="452" t="s">
        <v>387</v>
      </c>
      <c r="H21" s="308" t="s">
        <v>261</v>
      </c>
      <c r="I21" s="452" t="s">
        <v>385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249</v>
      </c>
      <c r="F22" s="452" t="s">
        <v>412</v>
      </c>
      <c r="G22" s="452" t="s">
        <v>387</v>
      </c>
      <c r="H22" s="308" t="s">
        <v>289</v>
      </c>
      <c r="I22" s="452" t="s">
        <v>385</v>
      </c>
      <c r="J22" s="458" t="s">
        <v>349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413</v>
      </c>
      <c r="F23" s="452" t="s">
        <v>412</v>
      </c>
      <c r="G23" s="452" t="s">
        <v>414</v>
      </c>
      <c r="H23" s="308" t="s">
        <v>289</v>
      </c>
      <c r="I23" s="452" t="s">
        <v>385</v>
      </c>
      <c r="J23" s="458" t="s">
        <v>349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389</v>
      </c>
      <c r="F24" s="452" t="s">
        <v>412</v>
      </c>
      <c r="G24" s="452" t="s">
        <v>414</v>
      </c>
      <c r="H24" s="308" t="s">
        <v>289</v>
      </c>
      <c r="I24" s="452" t="s">
        <v>385</v>
      </c>
      <c r="J24" s="458" t="s">
        <v>349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389</v>
      </c>
      <c r="F25" s="452" t="s">
        <v>408</v>
      </c>
      <c r="G25" s="452" t="s">
        <v>390</v>
      </c>
      <c r="H25" s="308" t="s">
        <v>289</v>
      </c>
      <c r="I25" s="306" t="s">
        <v>415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389</v>
      </c>
      <c r="F26" s="452" t="s">
        <v>365</v>
      </c>
      <c r="G26" s="452" t="s">
        <v>390</v>
      </c>
      <c r="H26" s="308" t="s">
        <v>289</v>
      </c>
      <c r="I26" s="306" t="s">
        <v>415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389</v>
      </c>
      <c r="F27" s="452" t="s">
        <v>365</v>
      </c>
      <c r="G27" s="452" t="s">
        <v>385</v>
      </c>
      <c r="H27" s="308" t="s">
        <v>289</v>
      </c>
      <c r="I27" s="306" t="s">
        <v>415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389</v>
      </c>
      <c r="F28" s="452" t="s">
        <v>360</v>
      </c>
      <c r="G28" s="452" t="s">
        <v>385</v>
      </c>
      <c r="H28" s="308" t="s">
        <v>289</v>
      </c>
      <c r="I28" s="306" t="s">
        <v>415</v>
      </c>
      <c r="J28" s="458" t="s">
        <v>349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385</v>
      </c>
      <c r="H29" s="308" t="s">
        <v>289</v>
      </c>
      <c r="I29" s="537" t="s">
        <v>390</v>
      </c>
      <c r="J29" s="458" t="s">
        <v>349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289</v>
      </c>
      <c r="I30" s="537" t="s">
        <v>390</v>
      </c>
      <c r="J30" s="458" t="s">
        <v>349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289</v>
      </c>
      <c r="I31" s="537"/>
      <c r="J31" s="458" t="s">
        <v>349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289</v>
      </c>
      <c r="I32" s="273"/>
      <c r="J32" s="458" t="s">
        <v>349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5">
      <formula>AND(ISNUMBER(N6), N6&gt;=5, NOT(ISBLANK(O6)))</formula>
    </cfRule>
    <cfRule type="expression" dxfId="388" priority="6">
      <formula>AND(ISNUMBER(N6), N6&gt;=5)</formula>
    </cfRule>
    <cfRule type="expression" dxfId="387" priority="7">
      <formula>AND(ISNUMBER(N6), N6&lt;5, NOT(ISBLANK(O6)))</formula>
    </cfRule>
    <cfRule type="expression" dxfId="386" priority="8">
      <formula>AND(ISNUMBER(N6), N6&lt;5, ISBLANK(O6))</formula>
    </cfRule>
  </conditionalFormatting>
  <conditionalFormatting sqref="R6:R24">
    <cfRule type="expression" dxfId="385" priority="1">
      <formula>AND(ISNUMBER(R6), R6&gt;=5, NOT(ISBLANK(S6)))</formula>
    </cfRule>
    <cfRule type="expression" dxfId="384" priority="2">
      <formula>AND(ISNUMBER(R6), R6&gt;=5)</formula>
    </cfRule>
    <cfRule type="expression" dxfId="383" priority="3">
      <formula>AND(ISNUMBER(R6), R6&lt;5, NOT(ISBLANK(S6)))</formula>
    </cfRule>
    <cfRule type="expression" dxfId="382" priority="4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416</v>
      </c>
      <c r="F5" s="223" t="s">
        <v>417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215</v>
      </c>
      <c r="F7" s="515" t="s">
        <v>215</v>
      </c>
      <c r="G7" s="515" t="s">
        <v>215</v>
      </c>
      <c r="H7" s="515" t="s">
        <v>215</v>
      </c>
      <c r="I7" s="452" t="s">
        <v>215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215</v>
      </c>
      <c r="F8" s="515" t="s">
        <v>215</v>
      </c>
      <c r="G8" s="452" t="s">
        <v>215</v>
      </c>
      <c r="H8" s="515" t="s">
        <v>215</v>
      </c>
      <c r="I8" s="452" t="s">
        <v>215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209</v>
      </c>
      <c r="F9" s="515" t="s">
        <v>380</v>
      </c>
      <c r="G9" s="452" t="s">
        <v>365</v>
      </c>
      <c r="H9" s="452" t="s">
        <v>424</v>
      </c>
      <c r="I9" s="452" t="s">
        <v>425</v>
      </c>
      <c r="J9" s="460" t="s">
        <v>426</v>
      </c>
      <c r="K9" s="460" t="s">
        <v>426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209</v>
      </c>
      <c r="F10" s="515" t="s">
        <v>380</v>
      </c>
      <c r="G10" s="452" t="s">
        <v>365</v>
      </c>
      <c r="H10" s="452" t="s">
        <v>308</v>
      </c>
      <c r="I10" s="452" t="s">
        <v>365</v>
      </c>
      <c r="J10" s="460" t="s">
        <v>426</v>
      </c>
      <c r="K10" s="460" t="s">
        <v>426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380</v>
      </c>
      <c r="G11" s="452" t="s">
        <v>365</v>
      </c>
      <c r="H11" s="452" t="s">
        <v>308</v>
      </c>
      <c r="I11" s="452" t="s">
        <v>365</v>
      </c>
      <c r="J11" s="460" t="s">
        <v>426</v>
      </c>
      <c r="K11" s="460" t="s">
        <v>426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209</v>
      </c>
      <c r="F12" s="515" t="s">
        <v>380</v>
      </c>
      <c r="G12" s="452" t="s">
        <v>365</v>
      </c>
      <c r="H12" s="452" t="s">
        <v>209</v>
      </c>
      <c r="I12" s="452" t="s">
        <v>385</v>
      </c>
      <c r="J12" s="460" t="s">
        <v>426</v>
      </c>
      <c r="K12" s="460" t="s">
        <v>426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209</v>
      </c>
      <c r="F13" s="515" t="s">
        <v>380</v>
      </c>
      <c r="G13" s="452" t="s">
        <v>215</v>
      </c>
      <c r="H13" s="306" t="s">
        <v>427</v>
      </c>
      <c r="I13" s="452" t="s">
        <v>428</v>
      </c>
      <c r="J13" s="460" t="s">
        <v>426</v>
      </c>
      <c r="K13" s="460" t="s">
        <v>426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209</v>
      </c>
      <c r="F14" s="515" t="s">
        <v>380</v>
      </c>
      <c r="G14" s="452" t="s">
        <v>429</v>
      </c>
      <c r="H14" s="306" t="s">
        <v>427</v>
      </c>
      <c r="I14" s="452" t="s">
        <v>428</v>
      </c>
      <c r="J14" s="460" t="s">
        <v>426</v>
      </c>
      <c r="K14" s="460" t="s">
        <v>426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209</v>
      </c>
      <c r="F15" s="515" t="s">
        <v>380</v>
      </c>
      <c r="G15" s="452" t="s">
        <v>429</v>
      </c>
      <c r="H15" s="452" t="s">
        <v>430</v>
      </c>
      <c r="I15" s="452" t="s">
        <v>428</v>
      </c>
      <c r="J15" s="460" t="s">
        <v>426</v>
      </c>
      <c r="K15" s="460" t="s">
        <v>426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209</v>
      </c>
      <c r="F16" s="515" t="s">
        <v>380</v>
      </c>
      <c r="G16" s="452" t="s">
        <v>429</v>
      </c>
      <c r="H16" s="452" t="s">
        <v>430</v>
      </c>
      <c r="I16" s="452" t="s">
        <v>428</v>
      </c>
      <c r="J16" s="460" t="s">
        <v>426</v>
      </c>
      <c r="K16" s="460" t="s">
        <v>426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235</v>
      </c>
      <c r="G17" s="452" t="s">
        <v>429</v>
      </c>
      <c r="H17" s="452" t="s">
        <v>430</v>
      </c>
      <c r="I17" s="452" t="s">
        <v>431</v>
      </c>
      <c r="J17" s="460" t="s">
        <v>426</v>
      </c>
      <c r="K17" s="460" t="s">
        <v>426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209</v>
      </c>
      <c r="F18" s="452" t="s">
        <v>235</v>
      </c>
      <c r="G18" s="452" t="s">
        <v>429</v>
      </c>
      <c r="H18" s="452" t="s">
        <v>409</v>
      </c>
      <c r="I18" s="452" t="s">
        <v>431</v>
      </c>
      <c r="J18" s="460" t="s">
        <v>426</v>
      </c>
      <c r="K18" s="460" t="s">
        <v>432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209</v>
      </c>
      <c r="F19" s="452" t="s">
        <v>235</v>
      </c>
      <c r="G19" s="452" t="s">
        <v>385</v>
      </c>
      <c r="H19" s="452" t="s">
        <v>433</v>
      </c>
      <c r="I19" s="452" t="s">
        <v>431</v>
      </c>
      <c r="J19" s="460" t="s">
        <v>426</v>
      </c>
      <c r="K19" s="460" t="s">
        <v>432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209</v>
      </c>
      <c r="F20" s="452" t="s">
        <v>235</v>
      </c>
      <c r="G20" s="452" t="s">
        <v>385</v>
      </c>
      <c r="H20" s="452" t="s">
        <v>433</v>
      </c>
      <c r="I20" s="452" t="s">
        <v>431</v>
      </c>
      <c r="J20" s="460" t="s">
        <v>426</v>
      </c>
      <c r="K20" s="460" t="s">
        <v>432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209</v>
      </c>
      <c r="F21" s="452" t="s">
        <v>235</v>
      </c>
      <c r="G21" s="452" t="s">
        <v>385</v>
      </c>
      <c r="H21" s="452" t="s">
        <v>433</v>
      </c>
      <c r="I21" s="306" t="s">
        <v>407</v>
      </c>
      <c r="J21" s="460" t="s">
        <v>426</v>
      </c>
      <c r="K21" s="460" t="s">
        <v>432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209</v>
      </c>
      <c r="F22" s="452" t="s">
        <v>235</v>
      </c>
      <c r="G22" s="452" t="s">
        <v>385</v>
      </c>
      <c r="H22" s="452" t="s">
        <v>433</v>
      </c>
      <c r="I22" s="306" t="s">
        <v>406</v>
      </c>
      <c r="J22" s="460" t="s">
        <v>426</v>
      </c>
      <c r="K22" s="460" t="s">
        <v>432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209</v>
      </c>
      <c r="F23" s="452" t="s">
        <v>431</v>
      </c>
      <c r="G23" s="452" t="s">
        <v>386</v>
      </c>
      <c r="H23" s="452" t="s">
        <v>385</v>
      </c>
      <c r="I23" s="306" t="s">
        <v>409</v>
      </c>
      <c r="J23" s="460" t="s">
        <v>426</v>
      </c>
      <c r="K23" s="460" t="s">
        <v>432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380</v>
      </c>
      <c r="F24" s="452" t="s">
        <v>431</v>
      </c>
      <c r="G24" s="452" t="s">
        <v>386</v>
      </c>
      <c r="H24" s="452" t="s">
        <v>385</v>
      </c>
      <c r="I24" s="306" t="s">
        <v>409</v>
      </c>
      <c r="J24" s="460" t="s">
        <v>426</v>
      </c>
      <c r="K24" s="460" t="s">
        <v>426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380</v>
      </c>
      <c r="F25" s="452" t="s">
        <v>431</v>
      </c>
      <c r="G25" s="452" t="s">
        <v>386</v>
      </c>
      <c r="H25" s="452" t="s">
        <v>434</v>
      </c>
      <c r="I25" s="306" t="s">
        <v>409</v>
      </c>
      <c r="J25" s="460" t="s">
        <v>426</v>
      </c>
      <c r="K25" s="460" t="s">
        <v>426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380</v>
      </c>
      <c r="F26" s="452" t="s">
        <v>431</v>
      </c>
      <c r="G26" s="452" t="s">
        <v>386</v>
      </c>
      <c r="H26" s="452" t="s">
        <v>435</v>
      </c>
      <c r="I26" s="306" t="s">
        <v>409</v>
      </c>
      <c r="J26" s="460" t="s">
        <v>426</v>
      </c>
      <c r="K26" s="460" t="s">
        <v>426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380</v>
      </c>
      <c r="F27" s="452" t="s">
        <v>431</v>
      </c>
      <c r="G27" s="452" t="s">
        <v>436</v>
      </c>
      <c r="H27" s="213" t="s">
        <v>435</v>
      </c>
      <c r="I27" s="306" t="s">
        <v>409</v>
      </c>
      <c r="J27" s="460" t="s">
        <v>426</v>
      </c>
      <c r="K27" s="460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380</v>
      </c>
      <c r="F28" s="452" t="s">
        <v>431</v>
      </c>
      <c r="G28" s="452" t="s">
        <v>437</v>
      </c>
      <c r="H28" s="213" t="s">
        <v>435</v>
      </c>
      <c r="I28" s="306" t="s">
        <v>409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438</v>
      </c>
      <c r="H29" s="539" t="s">
        <v>435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438</v>
      </c>
      <c r="H30" s="559" t="s">
        <v>435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438</v>
      </c>
      <c r="H31" s="559" t="s">
        <v>435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438</v>
      </c>
      <c r="H32" s="559" t="s">
        <v>435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440</v>
      </c>
      <c r="H5" s="223" t="s">
        <v>441</v>
      </c>
      <c r="I5" s="223" t="s">
        <v>442</v>
      </c>
      <c r="J5" s="223" t="s">
        <v>443</v>
      </c>
      <c r="K5" s="223" t="s">
        <v>444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326</v>
      </c>
      <c r="F7" s="452" t="s">
        <v>326</v>
      </c>
      <c r="G7" s="452" t="s">
        <v>326</v>
      </c>
      <c r="H7" s="452" t="s">
        <v>326</v>
      </c>
      <c r="I7" s="452" t="s">
        <v>326</v>
      </c>
      <c r="J7" s="458" t="s">
        <v>349</v>
      </c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326</v>
      </c>
      <c r="F8" s="452" t="s">
        <v>326</v>
      </c>
      <c r="G8" s="452" t="s">
        <v>447</v>
      </c>
      <c r="H8" s="452" t="s">
        <v>326</v>
      </c>
      <c r="I8" s="452" t="s">
        <v>326</v>
      </c>
      <c r="J8" s="458" t="s">
        <v>349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429</v>
      </c>
      <c r="G9" s="452" t="s">
        <v>380</v>
      </c>
      <c r="H9" s="452" t="s">
        <v>53</v>
      </c>
      <c r="I9" s="452" t="s">
        <v>385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380</v>
      </c>
      <c r="H10" s="452" t="s">
        <v>53</v>
      </c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3.5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319</v>
      </c>
      <c r="G11" s="452" t="s">
        <v>380</v>
      </c>
      <c r="H11" s="452" t="s">
        <v>429</v>
      </c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406</v>
      </c>
      <c r="F12" s="452" t="s">
        <v>319</v>
      </c>
      <c r="G12" s="452" t="s">
        <v>380</v>
      </c>
      <c r="H12" s="452" t="s">
        <v>429</v>
      </c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406</v>
      </c>
      <c r="F13" s="452" t="s">
        <v>319</v>
      </c>
      <c r="G13" s="452" t="s">
        <v>380</v>
      </c>
      <c r="H13" s="306" t="s">
        <v>406</v>
      </c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429</v>
      </c>
      <c r="F14" s="452" t="s">
        <v>319</v>
      </c>
      <c r="G14" s="452" t="s">
        <v>380</v>
      </c>
      <c r="H14" s="306" t="s">
        <v>406</v>
      </c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429</v>
      </c>
      <c r="F15" s="452" t="s">
        <v>319</v>
      </c>
      <c r="G15" s="452" t="s">
        <v>380</v>
      </c>
      <c r="H15" s="452" t="s">
        <v>53</v>
      </c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429</v>
      </c>
      <c r="F16" s="452" t="s">
        <v>319</v>
      </c>
      <c r="G16" s="452" t="s">
        <v>380</v>
      </c>
      <c r="H16" s="452" t="s">
        <v>407</v>
      </c>
      <c r="I16" s="306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429</v>
      </c>
      <c r="F17" s="452" t="s">
        <v>319</v>
      </c>
      <c r="G17" s="452" t="s">
        <v>380</v>
      </c>
      <c r="H17" s="452" t="s">
        <v>407</v>
      </c>
      <c r="I17" s="306" t="s">
        <v>448</v>
      </c>
      <c r="J17" s="458" t="s">
        <v>349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406</v>
      </c>
      <c r="F18" s="452" t="s">
        <v>319</v>
      </c>
      <c r="G18" s="452" t="s">
        <v>380</v>
      </c>
      <c r="H18" s="452" t="s">
        <v>285</v>
      </c>
      <c r="I18" s="306" t="s">
        <v>448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406</v>
      </c>
      <c r="F19" s="452" t="s">
        <v>449</v>
      </c>
      <c r="G19" s="452" t="s">
        <v>380</v>
      </c>
      <c r="H19" s="452" t="s">
        <v>285</v>
      </c>
      <c r="I19" s="306" t="s">
        <v>448</v>
      </c>
      <c r="J19" s="458" t="s">
        <v>349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406</v>
      </c>
      <c r="F20" s="452" t="s">
        <v>449</v>
      </c>
      <c r="G20" s="452" t="s">
        <v>380</v>
      </c>
      <c r="H20" s="452" t="s">
        <v>285</v>
      </c>
      <c r="I20" s="306" t="s">
        <v>448</v>
      </c>
      <c r="J20" s="458" t="s">
        <v>349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449</v>
      </c>
      <c r="G21" s="452" t="s">
        <v>450</v>
      </c>
      <c r="H21" s="452" t="s">
        <v>285</v>
      </c>
      <c r="I21" s="452" t="s">
        <v>53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451</v>
      </c>
      <c r="G22" s="452" t="s">
        <v>450</v>
      </c>
      <c r="H22" s="452" t="s">
        <v>285</v>
      </c>
      <c r="I22" s="452" t="s">
        <v>53</v>
      </c>
      <c r="J22" s="458" t="s">
        <v>349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215</v>
      </c>
      <c r="F23" s="452" t="s">
        <v>451</v>
      </c>
      <c r="G23" s="452" t="s">
        <v>450</v>
      </c>
      <c r="H23" s="452" t="s">
        <v>404</v>
      </c>
      <c r="I23" s="452" t="s">
        <v>53</v>
      </c>
      <c r="J23" s="458" t="s">
        <v>349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215</v>
      </c>
      <c r="F24" s="452" t="s">
        <v>451</v>
      </c>
      <c r="G24" s="452" t="s">
        <v>450</v>
      </c>
      <c r="H24" s="452" t="s">
        <v>385</v>
      </c>
      <c r="I24" s="452" t="s">
        <v>53</v>
      </c>
      <c r="J24" s="458" t="s">
        <v>349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215</v>
      </c>
      <c r="F25" s="452" t="s">
        <v>451</v>
      </c>
      <c r="G25" s="452" t="s">
        <v>53</v>
      </c>
      <c r="H25" s="452" t="s">
        <v>385</v>
      </c>
      <c r="I25" s="452" t="s">
        <v>452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215</v>
      </c>
      <c r="F26" s="452" t="s">
        <v>451</v>
      </c>
      <c r="G26" s="452" t="s">
        <v>453</v>
      </c>
      <c r="H26" s="452" t="s">
        <v>385</v>
      </c>
      <c r="I26" s="452" t="s">
        <v>452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215</v>
      </c>
      <c r="F27" s="452" t="s">
        <v>451</v>
      </c>
      <c r="G27" s="452" t="s">
        <v>453</v>
      </c>
      <c r="H27" s="452" t="s">
        <v>53</v>
      </c>
      <c r="I27" s="452" t="s">
        <v>452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215</v>
      </c>
      <c r="F28" s="452" t="s">
        <v>451</v>
      </c>
      <c r="G28" s="452" t="s">
        <v>453</v>
      </c>
      <c r="H28" s="452" t="s">
        <v>53</v>
      </c>
      <c r="I28" s="306" t="s">
        <v>386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455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456</v>
      </c>
      <c r="F6" s="282" t="s">
        <v>456</v>
      </c>
      <c r="G6" s="282" t="s">
        <v>456</v>
      </c>
      <c r="H6" s="282" t="s">
        <v>456</v>
      </c>
      <c r="I6" s="282" t="s">
        <v>456</v>
      </c>
      <c r="J6" s="237" t="s">
        <v>457</v>
      </c>
      <c r="K6" s="237" t="s">
        <v>457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458</v>
      </c>
      <c r="F7" s="452" t="s">
        <v>449</v>
      </c>
      <c r="G7" s="452" t="s">
        <v>458</v>
      </c>
      <c r="H7" s="452" t="s">
        <v>458</v>
      </c>
      <c r="I7" s="452" t="s">
        <v>406</v>
      </c>
      <c r="J7" s="540" t="s">
        <v>459</v>
      </c>
      <c r="K7" s="540" t="s">
        <v>460</v>
      </c>
      <c r="L7" s="61"/>
      <c r="M7" s="414" t="s">
        <v>54</v>
      </c>
      <c r="N7" s="326">
        <f>COUNTIF(E7:K39, "*YZ*")/2</f>
        <v>3.5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458</v>
      </c>
      <c r="F8" s="452" t="s">
        <v>449</v>
      </c>
      <c r="G8" s="452" t="s">
        <v>458</v>
      </c>
      <c r="H8" s="452" t="s">
        <v>458</v>
      </c>
      <c r="I8" s="452" t="s">
        <v>406</v>
      </c>
      <c r="J8" s="540" t="s">
        <v>459</v>
      </c>
      <c r="K8" s="540" t="s">
        <v>460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406</v>
      </c>
      <c r="F9" s="452" t="s">
        <v>449</v>
      </c>
      <c r="G9" s="452" t="s">
        <v>68</v>
      </c>
      <c r="H9" s="452" t="s">
        <v>68</v>
      </c>
      <c r="I9" s="452" t="s">
        <v>406</v>
      </c>
      <c r="J9" s="540" t="s">
        <v>459</v>
      </c>
      <c r="K9" s="540" t="s">
        <v>460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380</v>
      </c>
      <c r="F10" s="452" t="s">
        <v>458</v>
      </c>
      <c r="G10" s="452" t="s">
        <v>68</v>
      </c>
      <c r="H10" s="452" t="s">
        <v>68</v>
      </c>
      <c r="I10" s="452" t="s">
        <v>406</v>
      </c>
      <c r="J10" s="540" t="s">
        <v>459</v>
      </c>
      <c r="K10" s="540" t="s">
        <v>460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380</v>
      </c>
      <c r="F11" s="452" t="s">
        <v>458</v>
      </c>
      <c r="G11" s="452" t="s">
        <v>68</v>
      </c>
      <c r="H11" s="452" t="s">
        <v>433</v>
      </c>
      <c r="I11" s="452" t="s">
        <v>406</v>
      </c>
      <c r="J11" s="540" t="s">
        <v>459</v>
      </c>
      <c r="K11" s="540" t="s">
        <v>460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380</v>
      </c>
      <c r="F12" s="452" t="s">
        <v>458</v>
      </c>
      <c r="G12" s="452" t="s">
        <v>68</v>
      </c>
      <c r="H12" s="452" t="s">
        <v>433</v>
      </c>
      <c r="I12" s="452" t="s">
        <v>406</v>
      </c>
      <c r="J12" s="540" t="s">
        <v>459</v>
      </c>
      <c r="K12" s="540" t="s">
        <v>460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461</v>
      </c>
      <c r="F13" s="452" t="s">
        <v>458</v>
      </c>
      <c r="G13" s="515" t="s">
        <v>380</v>
      </c>
      <c r="H13" s="306" t="s">
        <v>462</v>
      </c>
      <c r="I13" s="515" t="s">
        <v>380</v>
      </c>
      <c r="J13" s="540" t="s">
        <v>459</v>
      </c>
      <c r="K13" s="540" t="s">
        <v>460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458</v>
      </c>
      <c r="G14" s="515" t="s">
        <v>380</v>
      </c>
      <c r="H14" s="306" t="s">
        <v>462</v>
      </c>
      <c r="I14" s="515" t="s">
        <v>380</v>
      </c>
      <c r="J14" s="540" t="s">
        <v>459</v>
      </c>
      <c r="K14" s="540" t="s">
        <v>460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458</v>
      </c>
      <c r="G15" s="515" t="s">
        <v>380</v>
      </c>
      <c r="H15" s="452" t="s">
        <v>54</v>
      </c>
      <c r="I15" s="515" t="s">
        <v>380</v>
      </c>
      <c r="J15" s="540" t="s">
        <v>459</v>
      </c>
      <c r="K15" s="540" t="s">
        <v>460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463</v>
      </c>
      <c r="F16" s="452" t="s">
        <v>458</v>
      </c>
      <c r="G16" s="452" t="s">
        <v>68</v>
      </c>
      <c r="H16" s="452" t="s">
        <v>433</v>
      </c>
      <c r="I16" s="306" t="s">
        <v>266</v>
      </c>
      <c r="J16" s="540" t="s">
        <v>459</v>
      </c>
      <c r="K16" s="540" t="s">
        <v>460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463</v>
      </c>
      <c r="F17" s="452" t="s">
        <v>464</v>
      </c>
      <c r="G17" s="452" t="s">
        <v>68</v>
      </c>
      <c r="H17" s="452" t="s">
        <v>433</v>
      </c>
      <c r="I17" s="306" t="s">
        <v>266</v>
      </c>
      <c r="J17" s="540" t="s">
        <v>459</v>
      </c>
      <c r="K17" s="540" t="s">
        <v>460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463</v>
      </c>
      <c r="F18" s="452" t="s">
        <v>465</v>
      </c>
      <c r="G18" s="452" t="s">
        <v>68</v>
      </c>
      <c r="H18" s="452" t="s">
        <v>261</v>
      </c>
      <c r="I18" s="306" t="s">
        <v>466</v>
      </c>
      <c r="J18" s="540" t="s">
        <v>467</v>
      </c>
      <c r="K18" s="540" t="s">
        <v>460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463</v>
      </c>
      <c r="F19" s="452" t="s">
        <v>468</v>
      </c>
      <c r="G19" s="452" t="s">
        <v>53</v>
      </c>
      <c r="H19" s="452" t="s">
        <v>469</v>
      </c>
      <c r="I19" s="306" t="s">
        <v>449</v>
      </c>
      <c r="J19" s="540" t="s">
        <v>470</v>
      </c>
      <c r="K19" s="540" t="s">
        <v>471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463</v>
      </c>
      <c r="F20" s="452" t="s">
        <v>468</v>
      </c>
      <c r="G20" s="452" t="s">
        <v>53</v>
      </c>
      <c r="H20" s="452" t="s">
        <v>469</v>
      </c>
      <c r="I20" s="306" t="s">
        <v>466</v>
      </c>
      <c r="J20" s="540" t="s">
        <v>470</v>
      </c>
      <c r="K20" s="540" t="s">
        <v>460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463</v>
      </c>
      <c r="F21" s="452" t="s">
        <v>463</v>
      </c>
      <c r="G21" s="452" t="s">
        <v>68</v>
      </c>
      <c r="H21" s="452" t="s">
        <v>469</v>
      </c>
      <c r="I21" s="306" t="s">
        <v>472</v>
      </c>
      <c r="J21" s="540" t="s">
        <v>470</v>
      </c>
      <c r="K21" s="540" t="s">
        <v>460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463</v>
      </c>
      <c r="F22" s="452" t="s">
        <v>463</v>
      </c>
      <c r="G22" s="452" t="s">
        <v>473</v>
      </c>
      <c r="H22" s="452" t="s">
        <v>469</v>
      </c>
      <c r="I22" s="306" t="s">
        <v>472</v>
      </c>
      <c r="J22" s="540" t="s">
        <v>470</v>
      </c>
      <c r="K22" s="540" t="s">
        <v>460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424</v>
      </c>
      <c r="F23" s="452" t="s">
        <v>463</v>
      </c>
      <c r="G23" s="452" t="s">
        <v>473</v>
      </c>
      <c r="H23" s="452" t="s">
        <v>469</v>
      </c>
      <c r="I23" s="306" t="s">
        <v>472</v>
      </c>
      <c r="J23" s="540" t="s">
        <v>470</v>
      </c>
      <c r="K23" s="540" t="s">
        <v>460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424</v>
      </c>
      <c r="F24" s="452" t="s">
        <v>463</v>
      </c>
      <c r="G24" s="452" t="s">
        <v>473</v>
      </c>
      <c r="H24" s="452" t="s">
        <v>469</v>
      </c>
      <c r="I24" s="306" t="s">
        <v>474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463</v>
      </c>
      <c r="F25" s="452" t="s">
        <v>463</v>
      </c>
      <c r="G25" s="452" t="s">
        <v>67</v>
      </c>
      <c r="H25" s="452" t="s">
        <v>475</v>
      </c>
      <c r="I25" s="306" t="s">
        <v>474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463</v>
      </c>
      <c r="F26" s="452" t="s">
        <v>476</v>
      </c>
      <c r="G26" s="452" t="s">
        <v>67</v>
      </c>
      <c r="H26" s="452" t="s">
        <v>475</v>
      </c>
      <c r="I26" s="515" t="s">
        <v>380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463</v>
      </c>
      <c r="F27" s="452" t="s">
        <v>476</v>
      </c>
      <c r="G27" s="452" t="s">
        <v>67</v>
      </c>
      <c r="H27" s="452" t="s">
        <v>475</v>
      </c>
      <c r="I27" s="515" t="s">
        <v>380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463</v>
      </c>
      <c r="F28" s="452" t="s">
        <v>476</v>
      </c>
      <c r="G28" s="452" t="s">
        <v>67</v>
      </c>
      <c r="H28" s="452" t="s">
        <v>475</v>
      </c>
      <c r="I28" s="515" t="s">
        <v>380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229</v>
      </c>
      <c r="M50" s="61"/>
    </row>
    <row r="51" spans="2:13">
      <c r="B51" s="387" t="s">
        <v>138</v>
      </c>
      <c r="D51" t="s">
        <v>478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490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229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495</v>
      </c>
      <c r="F6" s="282" t="s">
        <v>495</v>
      </c>
      <c r="G6" s="282" t="s">
        <v>495</v>
      </c>
      <c r="H6" s="282" t="s">
        <v>495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453</v>
      </c>
      <c r="F7" s="452" t="s">
        <v>485</v>
      </c>
      <c r="G7" s="452" t="s">
        <v>496</v>
      </c>
      <c r="H7" s="452" t="s">
        <v>497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498</v>
      </c>
      <c r="F8" s="452" t="s">
        <v>499</v>
      </c>
      <c r="G8" s="452" t="s">
        <v>500</v>
      </c>
      <c r="H8" s="452" t="s">
        <v>497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453</v>
      </c>
      <c r="F9" s="452" t="s">
        <v>499</v>
      </c>
      <c r="G9" s="452" t="s">
        <v>496</v>
      </c>
      <c r="H9" s="452" t="s">
        <v>424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501</v>
      </c>
      <c r="F10" s="452" t="s">
        <v>499</v>
      </c>
      <c r="G10" s="452" t="s">
        <v>502</v>
      </c>
      <c r="H10" s="452" t="s">
        <v>424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503</v>
      </c>
      <c r="F11" s="452" t="s">
        <v>499</v>
      </c>
      <c r="G11" s="452" t="s">
        <v>504</v>
      </c>
      <c r="H11" s="452" t="s">
        <v>424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501</v>
      </c>
      <c r="F12" s="452" t="s">
        <v>505</v>
      </c>
      <c r="G12" s="452" t="s">
        <v>504</v>
      </c>
      <c r="H12" s="306" t="s">
        <v>466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501</v>
      </c>
      <c r="F13" s="452" t="s">
        <v>485</v>
      </c>
      <c r="G13" s="452" t="s">
        <v>504</v>
      </c>
      <c r="H13" s="306" t="s">
        <v>466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501</v>
      </c>
      <c r="F14" s="452" t="s">
        <v>485</v>
      </c>
      <c r="G14" s="452" t="s">
        <v>504</v>
      </c>
      <c r="H14" s="452" t="s">
        <v>424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501</v>
      </c>
      <c r="F15" s="452" t="s">
        <v>506</v>
      </c>
      <c r="G15" s="452" t="s">
        <v>507</v>
      </c>
      <c r="H15" s="452" t="s">
        <v>508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501</v>
      </c>
      <c r="F16" s="452" t="s">
        <v>509</v>
      </c>
      <c r="G16" s="452" t="s">
        <v>510</v>
      </c>
      <c r="H16" s="452" t="s">
        <v>511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503</v>
      </c>
      <c r="F17" s="452" t="s">
        <v>512</v>
      </c>
      <c r="G17" s="452" t="s">
        <v>510</v>
      </c>
      <c r="H17" s="452" t="s">
        <v>513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503</v>
      </c>
      <c r="F18" s="452" t="s">
        <v>512</v>
      </c>
      <c r="G18" s="452" t="s">
        <v>514</v>
      </c>
      <c r="H18" s="452" t="s">
        <v>513</v>
      </c>
      <c r="I18" s="306"/>
      <c r="J18" s="458"/>
      <c r="K18" s="458"/>
      <c r="L18" s="61"/>
      <c r="M18" s="414" t="s">
        <v>468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515</v>
      </c>
      <c r="F19" s="452" t="s">
        <v>512</v>
      </c>
      <c r="G19" s="452" t="s">
        <v>514</v>
      </c>
      <c r="H19" s="452" t="s">
        <v>516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515</v>
      </c>
      <c r="F20" s="452" t="s">
        <v>512</v>
      </c>
      <c r="G20" s="452" t="s">
        <v>514</v>
      </c>
      <c r="H20" s="452" t="s">
        <v>516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515</v>
      </c>
      <c r="F21" s="452" t="s">
        <v>512</v>
      </c>
      <c r="G21" s="452" t="s">
        <v>514</v>
      </c>
      <c r="H21" s="452" t="s">
        <v>517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518</v>
      </c>
      <c r="F22" s="452" t="s">
        <v>519</v>
      </c>
      <c r="G22" s="452" t="s">
        <v>520</v>
      </c>
      <c r="H22" s="452" t="s">
        <v>521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518</v>
      </c>
      <c r="F23" s="452" t="s">
        <v>519</v>
      </c>
      <c r="G23" s="452" t="s">
        <v>520</v>
      </c>
      <c r="H23" s="452" t="s">
        <v>521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518</v>
      </c>
      <c r="F24" s="452" t="s">
        <v>519</v>
      </c>
      <c r="G24" s="452" t="s">
        <v>520</v>
      </c>
      <c r="H24" s="452" t="s">
        <v>521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518</v>
      </c>
      <c r="F25" s="452" t="s">
        <v>522</v>
      </c>
      <c r="G25" s="452" t="s">
        <v>520</v>
      </c>
      <c r="H25" s="452" t="s">
        <v>521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518</v>
      </c>
      <c r="F26" s="452" t="s">
        <v>522</v>
      </c>
      <c r="G26" s="452" t="s">
        <v>520</v>
      </c>
      <c r="H26" s="452" t="s">
        <v>521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518</v>
      </c>
      <c r="F27" s="452" t="s">
        <v>523</v>
      </c>
      <c r="G27" s="452" t="s">
        <v>496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518</v>
      </c>
      <c r="F28" s="538" t="s">
        <v>57</v>
      </c>
      <c r="G28" s="353" t="s">
        <v>496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518</v>
      </c>
      <c r="F29" s="353"/>
      <c r="G29" s="353" t="s">
        <v>496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501</v>
      </c>
      <c r="F30" s="353"/>
      <c r="G30" s="353" t="s">
        <v>496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501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501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501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524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525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526</v>
      </c>
      <c r="F5" s="223" t="s">
        <v>527</v>
      </c>
      <c r="G5" s="223" t="s">
        <v>528</v>
      </c>
      <c r="H5" s="223" t="s">
        <v>529</v>
      </c>
      <c r="I5" s="223" t="s">
        <v>530</v>
      </c>
      <c r="J5" s="223" t="s">
        <v>531</v>
      </c>
      <c r="K5" s="223" t="s">
        <v>532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533</v>
      </c>
      <c r="F6" s="282" t="s">
        <v>533</v>
      </c>
      <c r="G6" s="282" t="s">
        <v>533</v>
      </c>
      <c r="H6" s="282" t="s">
        <v>533</v>
      </c>
      <c r="I6" s="282" t="s">
        <v>533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408</v>
      </c>
      <c r="F7" s="452" t="s">
        <v>408</v>
      </c>
      <c r="G7" s="452" t="s">
        <v>408</v>
      </c>
      <c r="H7" s="306" t="s">
        <v>449</v>
      </c>
      <c r="I7" s="306" t="s">
        <v>408</v>
      </c>
      <c r="J7" s="458" t="s">
        <v>534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408</v>
      </c>
      <c r="F8" s="452" t="s">
        <v>408</v>
      </c>
      <c r="G8" s="452" t="s">
        <v>535</v>
      </c>
      <c r="H8" s="306" t="s">
        <v>449</v>
      </c>
      <c r="I8" s="306" t="s">
        <v>408</v>
      </c>
      <c r="J8" s="458" t="s">
        <v>536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408</v>
      </c>
      <c r="G9" s="452" t="s">
        <v>537</v>
      </c>
      <c r="H9" s="306" t="s">
        <v>537</v>
      </c>
      <c r="I9" s="306" t="s">
        <v>408</v>
      </c>
      <c r="J9" s="458" t="s">
        <v>536</v>
      </c>
      <c r="K9" s="460"/>
      <c r="L9" s="61"/>
      <c r="M9" s="414" t="s">
        <v>57</v>
      </c>
      <c r="N9" s="326">
        <f>COUNTIF(E7:K39, "*Rafi*")/2</f>
        <v>33</v>
      </c>
      <c r="O9" s="419" t="s">
        <v>538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535</v>
      </c>
      <c r="F10" s="452" t="s">
        <v>539</v>
      </c>
      <c r="G10" s="452" t="s">
        <v>540</v>
      </c>
      <c r="H10" s="306" t="s">
        <v>541</v>
      </c>
      <c r="I10" s="306" t="s">
        <v>539</v>
      </c>
      <c r="J10" s="458" t="s">
        <v>536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535</v>
      </c>
      <c r="F11" s="452" t="s">
        <v>539</v>
      </c>
      <c r="G11" s="452" t="s">
        <v>540</v>
      </c>
      <c r="H11" s="306" t="s">
        <v>541</v>
      </c>
      <c r="I11" s="306" t="s">
        <v>539</v>
      </c>
      <c r="J11" s="458" t="s">
        <v>542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535</v>
      </c>
      <c r="F12" s="452" t="s">
        <v>539</v>
      </c>
      <c r="G12" s="452" t="s">
        <v>540</v>
      </c>
      <c r="H12" s="306" t="s">
        <v>541</v>
      </c>
      <c r="I12" s="306" t="s">
        <v>539</v>
      </c>
      <c r="J12" s="458" t="s">
        <v>542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543</v>
      </c>
      <c r="F13" s="452" t="s">
        <v>539</v>
      </c>
      <c r="G13" s="452" t="s">
        <v>540</v>
      </c>
      <c r="H13" s="306" t="s">
        <v>541</v>
      </c>
      <c r="I13" s="306" t="s">
        <v>539</v>
      </c>
      <c r="J13" s="458" t="s">
        <v>542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543</v>
      </c>
      <c r="F14" s="452" t="s">
        <v>539</v>
      </c>
      <c r="G14" s="452" t="s">
        <v>540</v>
      </c>
      <c r="H14" s="306" t="s">
        <v>541</v>
      </c>
      <c r="I14" s="306" t="s">
        <v>539</v>
      </c>
      <c r="J14" s="458" t="s">
        <v>542</v>
      </c>
      <c r="K14" s="460" t="s">
        <v>544</v>
      </c>
      <c r="L14" s="61"/>
      <c r="M14" s="414" t="s">
        <v>62</v>
      </c>
      <c r="N14" s="326">
        <f>COUNTIF(E7:K39, "*Vijay*")/2</f>
        <v>36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543</v>
      </c>
      <c r="F15" s="452" t="s">
        <v>539</v>
      </c>
      <c r="G15" s="452" t="s">
        <v>540</v>
      </c>
      <c r="H15" s="306" t="s">
        <v>541</v>
      </c>
      <c r="I15" s="306" t="s">
        <v>539</v>
      </c>
      <c r="J15" s="458" t="s">
        <v>542</v>
      </c>
      <c r="K15" s="460" t="s">
        <v>544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543</v>
      </c>
      <c r="F16" s="452" t="s">
        <v>539</v>
      </c>
      <c r="G16" s="452" t="s">
        <v>545</v>
      </c>
      <c r="H16" s="306" t="s">
        <v>541</v>
      </c>
      <c r="I16" s="306" t="s">
        <v>539</v>
      </c>
      <c r="J16" s="458" t="s">
        <v>542</v>
      </c>
      <c r="K16" s="460" t="s">
        <v>546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539</v>
      </c>
      <c r="F17" s="452" t="s">
        <v>539</v>
      </c>
      <c r="G17" s="452" t="s">
        <v>545</v>
      </c>
      <c r="H17" s="306" t="s">
        <v>466</v>
      </c>
      <c r="I17" s="306" t="s">
        <v>539</v>
      </c>
      <c r="J17" s="458" t="s">
        <v>542</v>
      </c>
      <c r="K17" s="460" t="s">
        <v>547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543</v>
      </c>
      <c r="F18" s="452" t="s">
        <v>539</v>
      </c>
      <c r="G18" s="452" t="s">
        <v>548</v>
      </c>
      <c r="H18" s="452" t="s">
        <v>549</v>
      </c>
      <c r="I18" s="306" t="s">
        <v>539</v>
      </c>
      <c r="J18" s="458" t="s">
        <v>542</v>
      </c>
      <c r="K18" s="460" t="s">
        <v>547</v>
      </c>
      <c r="L18" s="61"/>
      <c r="M18" s="414" t="s">
        <v>468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543</v>
      </c>
      <c r="F19" s="452" t="s">
        <v>266</v>
      </c>
      <c r="G19" s="452" t="s">
        <v>550</v>
      </c>
      <c r="H19" s="452" t="s">
        <v>551</v>
      </c>
      <c r="I19" s="306" t="s">
        <v>552</v>
      </c>
      <c r="J19" s="458" t="s">
        <v>542</v>
      </c>
      <c r="K19" s="460" t="s">
        <v>547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543</v>
      </c>
      <c r="F20" s="452" t="s">
        <v>543</v>
      </c>
      <c r="G20" s="452" t="s">
        <v>553</v>
      </c>
      <c r="H20" s="452" t="s">
        <v>554</v>
      </c>
      <c r="I20" s="306" t="s">
        <v>555</v>
      </c>
      <c r="J20" s="458" t="s">
        <v>542</v>
      </c>
      <c r="K20" s="460" t="s">
        <v>547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543</v>
      </c>
      <c r="F21" s="452" t="s">
        <v>543</v>
      </c>
      <c r="G21" s="452" t="s">
        <v>553</v>
      </c>
      <c r="H21" s="452" t="s">
        <v>554</v>
      </c>
      <c r="I21" s="306" t="s">
        <v>556</v>
      </c>
      <c r="J21" s="458" t="s">
        <v>542</v>
      </c>
      <c r="K21" s="460" t="s">
        <v>547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543</v>
      </c>
      <c r="F22" s="452" t="s">
        <v>543</v>
      </c>
      <c r="G22" s="452" t="s">
        <v>557</v>
      </c>
      <c r="H22" s="452" t="s">
        <v>558</v>
      </c>
      <c r="I22" s="306" t="s">
        <v>559</v>
      </c>
      <c r="J22" s="458" t="s">
        <v>542</v>
      </c>
      <c r="K22" s="460" t="s">
        <v>560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543</v>
      </c>
      <c r="F23" s="452" t="s">
        <v>543</v>
      </c>
      <c r="G23" s="452" t="s">
        <v>557</v>
      </c>
      <c r="H23" s="452" t="s">
        <v>558</v>
      </c>
      <c r="I23" s="306" t="s">
        <v>561</v>
      </c>
      <c r="J23" s="458" t="s">
        <v>542</v>
      </c>
      <c r="K23" s="460" t="s">
        <v>560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543</v>
      </c>
      <c r="F24" s="452" t="s">
        <v>543</v>
      </c>
      <c r="G24" s="452" t="s">
        <v>562</v>
      </c>
      <c r="H24" s="452" t="s">
        <v>558</v>
      </c>
      <c r="I24" s="306" t="s">
        <v>561</v>
      </c>
      <c r="J24" s="458" t="s">
        <v>542</v>
      </c>
      <c r="K24" s="460" t="s">
        <v>560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563</v>
      </c>
      <c r="F25" s="452" t="s">
        <v>543</v>
      </c>
      <c r="G25" s="452" t="s">
        <v>562</v>
      </c>
      <c r="H25" s="452" t="s">
        <v>558</v>
      </c>
      <c r="I25" s="306" t="s">
        <v>561</v>
      </c>
      <c r="J25" s="458" t="s">
        <v>542</v>
      </c>
      <c r="K25" s="460" t="s">
        <v>560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563</v>
      </c>
      <c r="F26" s="452" t="s">
        <v>543</v>
      </c>
      <c r="G26" s="452" t="s">
        <v>564</v>
      </c>
      <c r="H26" s="452" t="s">
        <v>565</v>
      </c>
      <c r="I26" s="306" t="s">
        <v>561</v>
      </c>
      <c r="J26" s="458" t="s">
        <v>566</v>
      </c>
      <c r="K26" s="460" t="s">
        <v>567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563</v>
      </c>
      <c r="F27" s="452" t="s">
        <v>543</v>
      </c>
      <c r="G27" s="452" t="s">
        <v>564</v>
      </c>
      <c r="H27" s="452" t="s">
        <v>568</v>
      </c>
      <c r="I27" s="306" t="s">
        <v>561</v>
      </c>
      <c r="J27" s="458" t="s">
        <v>566</v>
      </c>
      <c r="K27" s="460" t="s">
        <v>567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563</v>
      </c>
      <c r="F28" s="452" t="s">
        <v>543</v>
      </c>
      <c r="G28" s="452" t="s">
        <v>569</v>
      </c>
      <c r="H28" s="452" t="s">
        <v>570</v>
      </c>
      <c r="I28" s="306" t="s">
        <v>571</v>
      </c>
      <c r="J28" s="458" t="s">
        <v>566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572</v>
      </c>
      <c r="G29" s="438" t="s">
        <v>573</v>
      </c>
      <c r="H29" s="438" t="s">
        <v>574</v>
      </c>
      <c r="I29" s="439" t="s">
        <v>575</v>
      </c>
      <c r="J29" s="458" t="s">
        <v>566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576</v>
      </c>
      <c r="G30" s="438" t="s">
        <v>573</v>
      </c>
      <c r="H30" s="438" t="s">
        <v>574</v>
      </c>
      <c r="I30" s="439" t="s">
        <v>577</v>
      </c>
      <c r="J30" s="458" t="s">
        <v>566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576</v>
      </c>
      <c r="G31" s="438" t="s">
        <v>573</v>
      </c>
      <c r="H31" s="438" t="s">
        <v>578</v>
      </c>
      <c r="I31" s="439" t="s">
        <v>577</v>
      </c>
      <c r="J31" s="458" t="s">
        <v>566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579</v>
      </c>
      <c r="G32" s="438" t="s">
        <v>573</v>
      </c>
      <c r="H32" s="438" t="s">
        <v>580</v>
      </c>
      <c r="I32" s="439" t="s">
        <v>577</v>
      </c>
      <c r="J32" s="458" t="s">
        <v>566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579</v>
      </c>
      <c r="G33" s="438" t="s">
        <v>573</v>
      </c>
      <c r="H33" s="438" t="s">
        <v>580</v>
      </c>
      <c r="I33" s="439" t="s">
        <v>577</v>
      </c>
      <c r="J33" s="458" t="s">
        <v>566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576</v>
      </c>
      <c r="G34" s="438" t="s">
        <v>581</v>
      </c>
      <c r="H34" s="438" t="s">
        <v>582</v>
      </c>
      <c r="I34" s="439" t="s">
        <v>577</v>
      </c>
      <c r="J34" s="458" t="s">
        <v>566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576</v>
      </c>
      <c r="G35" s="438" t="s">
        <v>581</v>
      </c>
      <c r="H35" s="438" t="s">
        <v>582</v>
      </c>
      <c r="I35" s="439" t="s">
        <v>577</v>
      </c>
      <c r="J35" s="458" t="s">
        <v>566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576</v>
      </c>
      <c r="G36" s="438" t="s">
        <v>581</v>
      </c>
      <c r="H36" s="438" t="s">
        <v>582</v>
      </c>
      <c r="I36" s="439" t="s">
        <v>577</v>
      </c>
      <c r="J36" s="458" t="s">
        <v>566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576</v>
      </c>
      <c r="G37" s="438" t="s">
        <v>583</v>
      </c>
      <c r="H37" s="438" t="s">
        <v>582</v>
      </c>
      <c r="I37" s="439" t="s">
        <v>577</v>
      </c>
      <c r="J37" s="458" t="s">
        <v>566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576</v>
      </c>
      <c r="G38" s="438" t="s">
        <v>583</v>
      </c>
      <c r="H38" s="438" t="s">
        <v>582</v>
      </c>
      <c r="I38" s="439" t="s">
        <v>577</v>
      </c>
      <c r="J38" s="458" t="s">
        <v>542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576</v>
      </c>
      <c r="G39" s="350" t="s">
        <v>60</v>
      </c>
      <c r="H39" s="276" t="s">
        <v>60</v>
      </c>
      <c r="I39" s="439" t="s">
        <v>575</v>
      </c>
      <c r="J39" s="458" t="s">
        <v>542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524</v>
      </c>
      <c r="M50" s="61"/>
      <c r="N50" s="62"/>
    </row>
    <row r="51" spans="2:14">
      <c r="B51" s="387" t="s">
        <v>138</v>
      </c>
      <c r="D51" t="s">
        <v>478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584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585</v>
      </c>
      <c r="F5" s="223" t="s">
        <v>586</v>
      </c>
      <c r="G5" s="223" t="s">
        <v>587</v>
      </c>
      <c r="H5" s="223" t="s">
        <v>588</v>
      </c>
      <c r="I5" s="223" t="s">
        <v>589</v>
      </c>
      <c r="J5" s="223" t="s">
        <v>590</v>
      </c>
      <c r="K5" s="223" t="s">
        <v>591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592</v>
      </c>
      <c r="I7" s="306" t="s">
        <v>593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594</v>
      </c>
      <c r="H8" s="306" t="s">
        <v>595</v>
      </c>
      <c r="I8" s="306" t="s">
        <v>594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594</v>
      </c>
      <c r="H9" s="306" t="s">
        <v>595</v>
      </c>
      <c r="I9" s="306" t="s">
        <v>594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594</v>
      </c>
      <c r="H10" s="306" t="s">
        <v>595</v>
      </c>
      <c r="I10" s="306" t="s">
        <v>596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594</v>
      </c>
      <c r="H11" s="306" t="s">
        <v>595</v>
      </c>
      <c r="I11" s="306" t="s">
        <v>596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594</v>
      </c>
      <c r="H12" s="306" t="s">
        <v>595</v>
      </c>
      <c r="I12" s="306" t="s">
        <v>596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594</v>
      </c>
      <c r="H13" s="306" t="s">
        <v>595</v>
      </c>
      <c r="I13" s="306" t="s">
        <v>596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594</v>
      </c>
      <c r="H14" s="306" t="s">
        <v>595</v>
      </c>
      <c r="I14" s="306" t="s">
        <v>597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594</v>
      </c>
      <c r="H15" s="306" t="s">
        <v>595</v>
      </c>
      <c r="I15" s="306" t="s">
        <v>597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598</v>
      </c>
      <c r="I16" s="306" t="s">
        <v>599</v>
      </c>
      <c r="J16" s="458" t="s">
        <v>61</v>
      </c>
      <c r="K16" s="459" t="s">
        <v>600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601</v>
      </c>
      <c r="H17" s="306" t="s">
        <v>602</v>
      </c>
      <c r="I17" s="452" t="s">
        <v>603</v>
      </c>
      <c r="J17" s="458" t="s">
        <v>61</v>
      </c>
      <c r="K17" s="459" t="s">
        <v>600</v>
      </c>
      <c r="L17" s="61"/>
      <c r="M17" s="414" t="s">
        <v>65</v>
      </c>
      <c r="N17" s="326">
        <f>COUNTIF(E7:K39, "*Michael*")/2</f>
        <v>15</v>
      </c>
      <c r="O17" s="547" t="s">
        <v>604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601</v>
      </c>
      <c r="H18" s="306" t="s">
        <v>605</v>
      </c>
      <c r="I18" s="452" t="s">
        <v>603</v>
      </c>
      <c r="J18" s="458" t="s">
        <v>61</v>
      </c>
      <c r="K18" s="459" t="s">
        <v>600</v>
      </c>
      <c r="L18" s="61"/>
      <c r="M18" s="414" t="s">
        <v>468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601</v>
      </c>
      <c r="H19" s="306" t="s">
        <v>605</v>
      </c>
      <c r="I19" s="452" t="s">
        <v>603</v>
      </c>
      <c r="J19" s="458" t="s">
        <v>61</v>
      </c>
      <c r="K19" s="459" t="s">
        <v>600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606</v>
      </c>
      <c r="H20" s="306" t="s">
        <v>607</v>
      </c>
      <c r="I20" s="452" t="s">
        <v>608</v>
      </c>
      <c r="J20" s="458" t="s">
        <v>61</v>
      </c>
      <c r="K20" s="459" t="s">
        <v>600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609</v>
      </c>
      <c r="H21" s="306" t="s">
        <v>605</v>
      </c>
      <c r="I21" s="452" t="s">
        <v>603</v>
      </c>
      <c r="J21" s="458" t="s">
        <v>61</v>
      </c>
      <c r="K21" s="459" t="s">
        <v>600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606</v>
      </c>
      <c r="H22" s="306" t="s">
        <v>605</v>
      </c>
      <c r="I22" s="452" t="s">
        <v>603</v>
      </c>
      <c r="J22" s="458" t="s">
        <v>61</v>
      </c>
      <c r="K22" s="459" t="s">
        <v>600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610</v>
      </c>
      <c r="H23" s="306" t="s">
        <v>605</v>
      </c>
      <c r="I23" s="452" t="s">
        <v>603</v>
      </c>
      <c r="J23" s="458" t="s">
        <v>61</v>
      </c>
      <c r="K23" s="459" t="s">
        <v>600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610</v>
      </c>
      <c r="H24" s="306" t="s">
        <v>602</v>
      </c>
      <c r="I24" s="452" t="s">
        <v>611</v>
      </c>
      <c r="J24" s="458" t="s">
        <v>61</v>
      </c>
      <c r="K24" s="459" t="s">
        <v>600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610</v>
      </c>
      <c r="H25" s="452" t="s">
        <v>612</v>
      </c>
      <c r="I25" s="452" t="s">
        <v>612</v>
      </c>
      <c r="J25" s="458" t="s">
        <v>61</v>
      </c>
      <c r="K25" s="459" t="s">
        <v>600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610</v>
      </c>
      <c r="H26" s="452" t="s">
        <v>612</v>
      </c>
      <c r="I26" s="452" t="s">
        <v>613</v>
      </c>
      <c r="J26" s="458"/>
      <c r="K26" s="459" t="s">
        <v>600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469</v>
      </c>
      <c r="H27" s="452" t="s">
        <v>469</v>
      </c>
      <c r="I27" s="452" t="s">
        <v>468</v>
      </c>
      <c r="J27" s="458"/>
      <c r="K27" s="459" t="s">
        <v>600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468</v>
      </c>
      <c r="H28" s="452" t="s">
        <v>469</v>
      </c>
      <c r="I28" s="452" t="s">
        <v>468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615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616</v>
      </c>
      <c r="K5" s="223" t="s">
        <v>617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618</v>
      </c>
      <c r="F6" s="282" t="s">
        <v>618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619</v>
      </c>
      <c r="F7" s="452" t="s">
        <v>620</v>
      </c>
      <c r="G7" s="452" t="s">
        <v>620</v>
      </c>
      <c r="H7" s="306" t="s">
        <v>266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619</v>
      </c>
      <c r="F8" s="452" t="s">
        <v>620</v>
      </c>
      <c r="G8" s="452" t="s">
        <v>621</v>
      </c>
      <c r="H8" s="306" t="s">
        <v>622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619</v>
      </c>
      <c r="F9" s="452" t="s">
        <v>620</v>
      </c>
      <c r="G9" s="452" t="s">
        <v>621</v>
      </c>
      <c r="H9" s="306" t="s">
        <v>623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619</v>
      </c>
      <c r="F10" s="452" t="s">
        <v>620</v>
      </c>
      <c r="G10" s="452" t="s">
        <v>621</v>
      </c>
      <c r="H10" s="306" t="s">
        <v>623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619</v>
      </c>
      <c r="F11" s="452" t="s">
        <v>620</v>
      </c>
      <c r="G11" s="452" t="s">
        <v>621</v>
      </c>
      <c r="H11" s="306" t="s">
        <v>623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619</v>
      </c>
      <c r="F12" s="452" t="s">
        <v>620</v>
      </c>
      <c r="G12" s="452" t="s">
        <v>621</v>
      </c>
      <c r="H12" s="306" t="s">
        <v>623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619</v>
      </c>
      <c r="F13" s="452" t="s">
        <v>624</v>
      </c>
      <c r="G13" s="452" t="s">
        <v>621</v>
      </c>
      <c r="H13" s="306" t="s">
        <v>623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625</v>
      </c>
      <c r="F14" s="452" t="s">
        <v>624</v>
      </c>
      <c r="G14" s="452" t="s">
        <v>621</v>
      </c>
      <c r="H14" s="306" t="s">
        <v>623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625</v>
      </c>
      <c r="F15" s="452" t="s">
        <v>624</v>
      </c>
      <c r="G15" s="452" t="s">
        <v>621</v>
      </c>
      <c r="H15" s="306" t="s">
        <v>623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625</v>
      </c>
      <c r="F16" s="452" t="s">
        <v>624</v>
      </c>
      <c r="G16" s="452" t="s">
        <v>621</v>
      </c>
      <c r="H16" s="452" t="s">
        <v>626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627</v>
      </c>
      <c r="F17" s="452" t="s">
        <v>624</v>
      </c>
      <c r="G17" s="306" t="s">
        <v>628</v>
      </c>
      <c r="H17" s="452" t="s">
        <v>626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625</v>
      </c>
      <c r="F18" s="452" t="s">
        <v>620</v>
      </c>
      <c r="G18" s="306" t="s">
        <v>628</v>
      </c>
      <c r="H18" s="452" t="s">
        <v>626</v>
      </c>
      <c r="I18" s="308"/>
      <c r="J18" s="458"/>
      <c r="K18" s="460" t="s">
        <v>57</v>
      </c>
      <c r="L18" s="61"/>
      <c r="M18" s="414" t="s">
        <v>468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289</v>
      </c>
      <c r="F19" s="452" t="s">
        <v>464</v>
      </c>
      <c r="G19" s="452" t="s">
        <v>630</v>
      </c>
      <c r="H19" s="452" t="s">
        <v>631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632</v>
      </c>
      <c r="F20" s="452" t="s">
        <v>464</v>
      </c>
      <c r="G20" s="452" t="s">
        <v>633</v>
      </c>
      <c r="H20" s="452" t="s">
        <v>634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632</v>
      </c>
      <c r="F21" s="452" t="s">
        <v>464</v>
      </c>
      <c r="G21" s="452" t="s">
        <v>635</v>
      </c>
      <c r="H21" s="452" t="s">
        <v>636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637</v>
      </c>
      <c r="F22" s="452" t="s">
        <v>638</v>
      </c>
      <c r="G22" s="452" t="s">
        <v>635</v>
      </c>
      <c r="H22" s="452" t="s">
        <v>639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637</v>
      </c>
      <c r="F23" s="452" t="s">
        <v>638</v>
      </c>
      <c r="G23" s="452" t="s">
        <v>635</v>
      </c>
      <c r="H23" s="452" t="s">
        <v>640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637</v>
      </c>
      <c r="F24" s="452" t="s">
        <v>641</v>
      </c>
      <c r="G24" s="452" t="s">
        <v>635</v>
      </c>
      <c r="H24" s="452" t="s">
        <v>640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637</v>
      </c>
      <c r="F25" s="452" t="s">
        <v>641</v>
      </c>
      <c r="G25" s="452" t="s">
        <v>635</v>
      </c>
      <c r="H25" s="452" t="s">
        <v>642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637</v>
      </c>
      <c r="F26" s="452" t="s">
        <v>643</v>
      </c>
      <c r="G26" s="452" t="s">
        <v>635</v>
      </c>
      <c r="H26" s="452" t="s">
        <v>642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643</v>
      </c>
      <c r="G27" s="452" t="s">
        <v>635</v>
      </c>
      <c r="H27" s="452" t="s">
        <v>642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643</v>
      </c>
      <c r="G28" s="452" t="s">
        <v>450</v>
      </c>
      <c r="H28" s="452" t="s">
        <v>642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649</v>
      </c>
      <c r="I6" s="282" t="s">
        <v>650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652</v>
      </c>
      <c r="J10" s="458"/>
      <c r="K10" s="459" t="s">
        <v>653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652</v>
      </c>
      <c r="J11" s="458"/>
      <c r="K11" s="459" t="s">
        <v>653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654</v>
      </c>
      <c r="J12" s="458"/>
      <c r="K12" s="459" t="s">
        <v>653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655</v>
      </c>
      <c r="J13" s="458"/>
      <c r="K13" s="459" t="s">
        <v>653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656</v>
      </c>
      <c r="J14" s="458"/>
      <c r="K14" s="459" t="s">
        <v>653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656</v>
      </c>
      <c r="J15" s="458"/>
      <c r="K15" s="459" t="s">
        <v>653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656</v>
      </c>
      <c r="J16" s="458" t="s">
        <v>583</v>
      </c>
      <c r="K16" s="459" t="s">
        <v>653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656</v>
      </c>
      <c r="J17" s="458" t="s">
        <v>583</v>
      </c>
      <c r="K17" s="459" t="s">
        <v>653</v>
      </c>
      <c r="L17" s="61"/>
      <c r="M17" s="414" t="s">
        <v>65</v>
      </c>
      <c r="N17" s="326">
        <f>COUNTIF(E7:K39, "*Michael*")/2</f>
        <v>4.5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656</v>
      </c>
      <c r="J18" s="458" t="s">
        <v>583</v>
      </c>
      <c r="K18" s="459" t="s">
        <v>653</v>
      </c>
      <c r="L18" s="61"/>
      <c r="M18" s="414" t="s">
        <v>468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657</v>
      </c>
      <c r="J19" s="458" t="s">
        <v>583</v>
      </c>
      <c r="K19" s="459" t="s">
        <v>653</v>
      </c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658</v>
      </c>
      <c r="J20" s="458" t="s">
        <v>583</v>
      </c>
      <c r="K20" s="459" t="s">
        <v>653</v>
      </c>
      <c r="L20" s="61"/>
      <c r="M20" s="414" t="s">
        <v>68</v>
      </c>
      <c r="N20" s="326">
        <f>COUNTIF(E7:K39, "*Shaun*")/2</f>
        <v>4</v>
      </c>
      <c r="O20" s="547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659</v>
      </c>
      <c r="J21" s="458" t="s">
        <v>583</v>
      </c>
      <c r="K21" s="459" t="s">
        <v>653</v>
      </c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659</v>
      </c>
      <c r="J22" s="458" t="s">
        <v>583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659</v>
      </c>
      <c r="J23" s="458" t="s">
        <v>583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660</v>
      </c>
      <c r="F6" s="282" t="s">
        <v>650</v>
      </c>
      <c r="G6" s="282" t="s">
        <v>650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661</v>
      </c>
      <c r="F7" s="452" t="s">
        <v>662</v>
      </c>
      <c r="G7" s="452" t="s">
        <v>662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661</v>
      </c>
      <c r="F8" s="452" t="s">
        <v>662</v>
      </c>
      <c r="G8" s="452" t="s">
        <v>662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446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661</v>
      </c>
      <c r="F9" s="452" t="s">
        <v>662</v>
      </c>
      <c r="G9" s="452" t="s">
        <v>662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661</v>
      </c>
      <c r="F10" s="452" t="s">
        <v>662</v>
      </c>
      <c r="G10" s="452" t="s">
        <v>662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661</v>
      </c>
      <c r="F11" s="452" t="s">
        <v>662</v>
      </c>
      <c r="G11" s="452" t="s">
        <v>662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661</v>
      </c>
      <c r="F12" s="452" t="s">
        <v>63</v>
      </c>
      <c r="G12" s="452" t="s">
        <v>662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661</v>
      </c>
      <c r="F13" s="452" t="s">
        <v>68</v>
      </c>
      <c r="G13" s="306" t="s">
        <v>663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664</v>
      </c>
      <c r="F14" s="452" t="s">
        <v>68</v>
      </c>
      <c r="G14" s="452" t="s">
        <v>663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664</v>
      </c>
      <c r="F15" s="452" t="s">
        <v>665</v>
      </c>
      <c r="G15" s="452" t="s">
        <v>663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664</v>
      </c>
      <c r="F16" s="452" t="s">
        <v>666</v>
      </c>
      <c r="G16" s="452" t="s">
        <v>663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664</v>
      </c>
      <c r="F17" s="452" t="s">
        <v>666</v>
      </c>
      <c r="G17" s="452" t="s">
        <v>663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667</v>
      </c>
      <c r="F18" s="452" t="s">
        <v>668</v>
      </c>
      <c r="G18" s="452" t="s">
        <v>338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669</v>
      </c>
      <c r="F19" s="452" t="s">
        <v>236</v>
      </c>
      <c r="G19" s="452" t="s">
        <v>338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670</v>
      </c>
      <c r="G20" s="452" t="s">
        <v>338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671</v>
      </c>
      <c r="F21" s="452" t="s">
        <v>670</v>
      </c>
      <c r="G21" s="452" t="s">
        <v>338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671</v>
      </c>
      <c r="F22" s="452" t="s">
        <v>670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671</v>
      </c>
      <c r="F23" s="452" t="s">
        <v>672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671</v>
      </c>
      <c r="F24" s="452" t="s">
        <v>672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672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672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673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673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675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676</v>
      </c>
      <c r="F5" s="223" t="s">
        <v>677</v>
      </c>
      <c r="G5" s="223" t="s">
        <v>678</v>
      </c>
      <c r="H5" s="223" t="s">
        <v>679</v>
      </c>
      <c r="I5" s="223" t="s">
        <v>680</v>
      </c>
      <c r="J5" s="223" t="s">
        <v>681</v>
      </c>
      <c r="K5" s="223" t="s">
        <v>682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683</v>
      </c>
      <c r="F7" s="452" t="s">
        <v>684</v>
      </c>
      <c r="G7" s="452" t="s">
        <v>683</v>
      </c>
      <c r="H7" s="828"/>
      <c r="I7" s="306" t="s">
        <v>685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683</v>
      </c>
      <c r="F8" s="452" t="s">
        <v>684</v>
      </c>
      <c r="G8" s="452" t="s">
        <v>683</v>
      </c>
      <c r="H8" s="828"/>
      <c r="I8" s="306" t="s">
        <v>685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683</v>
      </c>
      <c r="F9" s="452" t="s">
        <v>684</v>
      </c>
      <c r="G9" s="452" t="s">
        <v>683</v>
      </c>
      <c r="H9" s="828"/>
      <c r="I9" s="306" t="s">
        <v>685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683</v>
      </c>
      <c r="F10" s="452" t="s">
        <v>684</v>
      </c>
      <c r="G10" s="452" t="s">
        <v>683</v>
      </c>
      <c r="H10" s="828"/>
      <c r="I10" s="306" t="s">
        <v>685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683</v>
      </c>
      <c r="F11" s="452" t="s">
        <v>684</v>
      </c>
      <c r="G11" s="452" t="s">
        <v>683</v>
      </c>
      <c r="H11" s="828"/>
      <c r="I11" s="306" t="s">
        <v>685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683</v>
      </c>
      <c r="F12" s="452" t="s">
        <v>686</v>
      </c>
      <c r="G12" s="306" t="s">
        <v>683</v>
      </c>
      <c r="H12" s="828"/>
      <c r="I12" s="306" t="s">
        <v>685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338</v>
      </c>
      <c r="F13" s="452" t="s">
        <v>665</v>
      </c>
      <c r="G13" s="452" t="s">
        <v>683</v>
      </c>
      <c r="H13" s="828"/>
      <c r="I13" s="306" t="s">
        <v>685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338</v>
      </c>
      <c r="F14" s="452" t="s">
        <v>666</v>
      </c>
      <c r="G14" s="452" t="s">
        <v>683</v>
      </c>
      <c r="H14" s="828"/>
      <c r="I14" s="306" t="s">
        <v>685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338</v>
      </c>
      <c r="F15" s="452" t="s">
        <v>666</v>
      </c>
      <c r="G15" s="452" t="s">
        <v>56</v>
      </c>
      <c r="H15" s="828"/>
      <c r="I15" s="306" t="s">
        <v>231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687</v>
      </c>
      <c r="F16" s="452" t="s">
        <v>666</v>
      </c>
      <c r="G16" s="452" t="s">
        <v>56</v>
      </c>
      <c r="H16" s="828"/>
      <c r="I16" s="306" t="s">
        <v>231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688</v>
      </c>
      <c r="F17" s="452" t="s">
        <v>328</v>
      </c>
      <c r="G17" s="452" t="s">
        <v>314</v>
      </c>
      <c r="H17" s="828"/>
      <c r="I17" s="306" t="s">
        <v>689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402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328</v>
      </c>
      <c r="F18" s="452" t="s">
        <v>684</v>
      </c>
      <c r="G18" s="452" t="s">
        <v>314</v>
      </c>
      <c r="H18" s="828"/>
      <c r="I18" s="306" t="s">
        <v>689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328</v>
      </c>
      <c r="F19" s="452" t="s">
        <v>684</v>
      </c>
      <c r="G19" s="452" t="s">
        <v>314</v>
      </c>
      <c r="H19" s="828"/>
      <c r="I19" s="306" t="s">
        <v>689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328</v>
      </c>
      <c r="F20" s="452" t="s">
        <v>690</v>
      </c>
      <c r="G20" s="452" t="s">
        <v>314</v>
      </c>
      <c r="H20" s="828"/>
      <c r="I20" s="306" t="s">
        <v>689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328</v>
      </c>
      <c r="F21" s="452" t="s">
        <v>690</v>
      </c>
      <c r="G21" s="452" t="s">
        <v>314</v>
      </c>
      <c r="H21" s="828"/>
      <c r="I21" s="306" t="s">
        <v>689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684</v>
      </c>
      <c r="F22" s="452" t="s">
        <v>691</v>
      </c>
      <c r="G22" s="452" t="s">
        <v>314</v>
      </c>
      <c r="H22" s="828"/>
      <c r="I22" s="306" t="s">
        <v>689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684</v>
      </c>
      <c r="F23" s="452" t="s">
        <v>691</v>
      </c>
      <c r="G23" s="452" t="s">
        <v>692</v>
      </c>
      <c r="H23" s="828"/>
      <c r="I23" s="306" t="s">
        <v>689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236</v>
      </c>
      <c r="F24" s="452" t="s">
        <v>691</v>
      </c>
      <c r="G24" s="452" t="s">
        <v>693</v>
      </c>
      <c r="H24" s="828"/>
      <c r="I24" s="306" t="s">
        <v>694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236</v>
      </c>
      <c r="F25" s="452" t="s">
        <v>695</v>
      </c>
      <c r="G25" s="452" t="s">
        <v>696</v>
      </c>
      <c r="H25" s="828"/>
      <c r="I25" s="306" t="s">
        <v>694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236</v>
      </c>
      <c r="F26" s="452" t="s">
        <v>697</v>
      </c>
      <c r="G26" s="452" t="s">
        <v>696</v>
      </c>
      <c r="H26" s="828"/>
      <c r="I26" s="306" t="s">
        <v>694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236</v>
      </c>
      <c r="F27" s="452" t="s">
        <v>697</v>
      </c>
      <c r="G27" s="452" t="s">
        <v>696</v>
      </c>
      <c r="H27" s="829"/>
      <c r="I27" s="306" t="s">
        <v>694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699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700</v>
      </c>
      <c r="F5" s="223" t="s">
        <v>701</v>
      </c>
      <c r="G5" s="223" t="s">
        <v>702</v>
      </c>
      <c r="H5" s="223" t="s">
        <v>703</v>
      </c>
      <c r="I5" s="223" t="s">
        <v>704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424" t="s">
        <v>707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340</v>
      </c>
      <c r="F7" s="452" t="s">
        <v>708</v>
      </c>
      <c r="G7" s="452" t="s">
        <v>326</v>
      </c>
      <c r="H7" s="306" t="s">
        <v>709</v>
      </c>
      <c r="I7" s="452" t="s">
        <v>710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340</v>
      </c>
      <c r="F8" s="452" t="s">
        <v>429</v>
      </c>
      <c r="G8" s="452" t="s">
        <v>711</v>
      </c>
      <c r="H8" s="306" t="s">
        <v>707</v>
      </c>
      <c r="I8" s="452" t="s">
        <v>710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712</v>
      </c>
      <c r="G9" s="452" t="s">
        <v>711</v>
      </c>
      <c r="H9" s="306" t="s">
        <v>707</v>
      </c>
      <c r="I9" s="452" t="s">
        <v>710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712</v>
      </c>
      <c r="G10" s="452" t="s">
        <v>711</v>
      </c>
      <c r="H10" s="306" t="s">
        <v>707</v>
      </c>
      <c r="I10" s="452" t="s">
        <v>710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712</v>
      </c>
      <c r="G11" s="452" t="s">
        <v>711</v>
      </c>
      <c r="H11" s="306" t="s">
        <v>707</v>
      </c>
      <c r="I11" s="452" t="s">
        <v>450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429</v>
      </c>
      <c r="G12" s="452" t="s">
        <v>683</v>
      </c>
      <c r="H12" s="452" t="s">
        <v>707</v>
      </c>
      <c r="I12" s="452" t="s">
        <v>450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593</v>
      </c>
      <c r="F13" s="452" t="s">
        <v>429</v>
      </c>
      <c r="G13" s="452" t="s">
        <v>683</v>
      </c>
      <c r="H13" s="452" t="s">
        <v>707</v>
      </c>
      <c r="I13" s="452" t="s">
        <v>450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593</v>
      </c>
      <c r="F14" s="452" t="s">
        <v>429</v>
      </c>
      <c r="G14" s="452" t="s">
        <v>683</v>
      </c>
      <c r="H14" s="452"/>
      <c r="I14" s="452" t="s">
        <v>450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593</v>
      </c>
      <c r="F15" s="452" t="s">
        <v>429</v>
      </c>
      <c r="G15" s="452" t="s">
        <v>683</v>
      </c>
      <c r="H15" s="452" t="s">
        <v>593</v>
      </c>
      <c r="I15" s="452" t="s">
        <v>450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593</v>
      </c>
      <c r="F16" s="452" t="s">
        <v>635</v>
      </c>
      <c r="G16" s="452" t="s">
        <v>683</v>
      </c>
      <c r="H16" s="452" t="s">
        <v>593</v>
      </c>
      <c r="I16" s="452" t="s">
        <v>713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593</v>
      </c>
      <c r="F17" s="452" t="s">
        <v>711</v>
      </c>
      <c r="G17" s="452" t="s">
        <v>714</v>
      </c>
      <c r="H17" s="452" t="s">
        <v>593</v>
      </c>
      <c r="I17" s="452" t="s">
        <v>713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711</v>
      </c>
      <c r="G18" s="452" t="s">
        <v>715</v>
      </c>
      <c r="H18" s="452" t="s">
        <v>593</v>
      </c>
      <c r="I18" s="452" t="s">
        <v>713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402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716</v>
      </c>
      <c r="G19" s="452" t="s">
        <v>717</v>
      </c>
      <c r="H19" s="452" t="s">
        <v>593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716</v>
      </c>
      <c r="G20" s="452" t="s">
        <v>717</v>
      </c>
      <c r="H20" s="452" t="s">
        <v>593</v>
      </c>
      <c r="I20" s="452" t="s">
        <v>707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718</v>
      </c>
      <c r="G21" s="452" t="s">
        <v>717</v>
      </c>
      <c r="H21" s="452"/>
      <c r="I21" s="452" t="s">
        <v>707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323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719</v>
      </c>
      <c r="F22" s="452" t="s">
        <v>291</v>
      </c>
      <c r="G22" s="452" t="s">
        <v>620</v>
      </c>
      <c r="H22" s="452"/>
      <c r="I22" s="452" t="s">
        <v>707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719</v>
      </c>
      <c r="F23" s="452" t="s">
        <v>720</v>
      </c>
      <c r="G23" s="452" t="s">
        <v>63</v>
      </c>
      <c r="H23" s="452"/>
      <c r="I23" s="452" t="s">
        <v>707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719</v>
      </c>
      <c r="F24" s="452" t="s">
        <v>720</v>
      </c>
      <c r="G24" s="452" t="s">
        <v>63</v>
      </c>
      <c r="H24" s="452"/>
      <c r="I24" s="452" t="s">
        <v>707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719</v>
      </c>
      <c r="F25" s="452" t="s">
        <v>720</v>
      </c>
      <c r="G25" s="452" t="s">
        <v>63</v>
      </c>
      <c r="H25" s="452"/>
      <c r="I25" s="452" t="s">
        <v>707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719</v>
      </c>
      <c r="F26" s="452" t="s">
        <v>720</v>
      </c>
      <c r="G26" s="452" t="s">
        <v>63</v>
      </c>
      <c r="H26" s="452" t="s">
        <v>707</v>
      </c>
      <c r="I26" s="452" t="s">
        <v>707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719</v>
      </c>
      <c r="F27" s="452" t="s">
        <v>720</v>
      </c>
      <c r="G27" s="452" t="s">
        <v>63</v>
      </c>
      <c r="H27" s="452" t="s">
        <v>707</v>
      </c>
      <c r="I27" s="452" t="s">
        <v>707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721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722</v>
      </c>
      <c r="K5" s="223" t="s">
        <v>723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707</v>
      </c>
      <c r="F11" s="452" t="s">
        <v>53</v>
      </c>
      <c r="G11" s="306"/>
      <c r="H11" s="306" t="s">
        <v>724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725</v>
      </c>
      <c r="F12" s="452" t="s">
        <v>53</v>
      </c>
      <c r="G12" s="306"/>
      <c r="H12" s="306" t="s">
        <v>707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726</v>
      </c>
      <c r="F13" s="452" t="s">
        <v>53</v>
      </c>
      <c r="G13" s="452"/>
      <c r="H13" s="306" t="s">
        <v>707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727</v>
      </c>
      <c r="F14" s="452" t="s">
        <v>53</v>
      </c>
      <c r="G14" s="452"/>
      <c r="H14" s="306" t="s">
        <v>707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727</v>
      </c>
      <c r="F15" s="452" t="s">
        <v>728</v>
      </c>
      <c r="G15" s="452"/>
      <c r="H15" s="306" t="s">
        <v>707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727</v>
      </c>
      <c r="F16" s="452" t="s">
        <v>728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729</v>
      </c>
      <c r="F17" s="452" t="s">
        <v>728</v>
      </c>
      <c r="G17" s="452" t="s">
        <v>450</v>
      </c>
      <c r="H17" s="452" t="s">
        <v>730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707</v>
      </c>
      <c r="F18" s="452" t="s">
        <v>450</v>
      </c>
      <c r="G18" s="452" t="s">
        <v>450</v>
      </c>
      <c r="H18" s="452" t="s">
        <v>730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707</v>
      </c>
      <c r="F19" s="452" t="s">
        <v>450</v>
      </c>
      <c r="G19" s="452" t="s">
        <v>450</v>
      </c>
      <c r="H19" s="452" t="s">
        <v>730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707</v>
      </c>
      <c r="F20" s="452" t="s">
        <v>731</v>
      </c>
      <c r="G20" s="452" t="s">
        <v>450</v>
      </c>
      <c r="H20" s="452" t="s">
        <v>730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732</v>
      </c>
      <c r="F21" s="452" t="s">
        <v>731</v>
      </c>
      <c r="G21" s="452" t="s">
        <v>450</v>
      </c>
      <c r="H21" s="452" t="s">
        <v>730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323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732</v>
      </c>
      <c r="F22" s="452" t="s">
        <v>733</v>
      </c>
      <c r="G22" s="452" t="s">
        <v>450</v>
      </c>
      <c r="H22" s="452" t="s">
        <v>730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666</v>
      </c>
      <c r="G23" s="452" t="s">
        <v>734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666</v>
      </c>
      <c r="G24" s="452" t="s">
        <v>734</v>
      </c>
      <c r="H24" s="452" t="s">
        <v>707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666</v>
      </c>
      <c r="G25" s="452" t="s">
        <v>735</v>
      </c>
      <c r="H25" s="452" t="s">
        <v>707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666</v>
      </c>
      <c r="G26" s="452" t="s">
        <v>696</v>
      </c>
      <c r="H26" s="452" t="s">
        <v>707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666</v>
      </c>
      <c r="G27" s="452" t="s">
        <v>735</v>
      </c>
      <c r="H27" s="452" t="s">
        <v>707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736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744</v>
      </c>
      <c r="F6" s="282" t="s">
        <v>744</v>
      </c>
      <c r="G6" s="282" t="s">
        <v>744</v>
      </c>
      <c r="H6" s="282" t="s">
        <v>744</v>
      </c>
      <c r="I6" s="282" t="s">
        <v>744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235</v>
      </c>
      <c r="F7" s="452" t="s">
        <v>707</v>
      </c>
      <c r="G7" s="306" t="s">
        <v>235</v>
      </c>
      <c r="H7" s="306" t="s">
        <v>235</v>
      </c>
      <c r="I7" s="306" t="s">
        <v>745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235</v>
      </c>
      <c r="F8" s="452" t="s">
        <v>707</v>
      </c>
      <c r="G8" s="306" t="s">
        <v>235</v>
      </c>
      <c r="H8" s="306" t="s">
        <v>235</v>
      </c>
      <c r="I8" s="306" t="s">
        <v>745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235</v>
      </c>
      <c r="F9" s="452" t="s">
        <v>707</v>
      </c>
      <c r="G9" s="306" t="s">
        <v>235</v>
      </c>
      <c r="H9" s="306" t="s">
        <v>235</v>
      </c>
      <c r="I9" s="306" t="s">
        <v>745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235</v>
      </c>
      <c r="F10" s="452" t="s">
        <v>707</v>
      </c>
      <c r="G10" s="306" t="s">
        <v>235</v>
      </c>
      <c r="H10" s="306" t="s">
        <v>235</v>
      </c>
      <c r="I10" s="306" t="s">
        <v>747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323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235</v>
      </c>
      <c r="F11" s="452" t="s">
        <v>707</v>
      </c>
      <c r="G11" s="306" t="s">
        <v>406</v>
      </c>
      <c r="H11" s="452" t="s">
        <v>235</v>
      </c>
      <c r="I11" s="306" t="s">
        <v>748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235</v>
      </c>
      <c r="F12" s="452" t="s">
        <v>707</v>
      </c>
      <c r="G12" s="306" t="s">
        <v>406</v>
      </c>
      <c r="H12" s="452" t="s">
        <v>235</v>
      </c>
      <c r="I12" s="306" t="s">
        <v>749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235</v>
      </c>
      <c r="F13" s="452"/>
      <c r="G13" s="306" t="s">
        <v>406</v>
      </c>
      <c r="H13" s="452" t="s">
        <v>235</v>
      </c>
      <c r="I13" s="306" t="s">
        <v>749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750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235</v>
      </c>
      <c r="F14" s="452"/>
      <c r="G14" s="306" t="s">
        <v>751</v>
      </c>
      <c r="H14" s="452" t="s">
        <v>752</v>
      </c>
      <c r="I14" s="306" t="s">
        <v>753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235</v>
      </c>
      <c r="F15" s="452"/>
      <c r="G15" s="306" t="s">
        <v>751</v>
      </c>
      <c r="H15" s="452" t="s">
        <v>754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364</v>
      </c>
      <c r="F16" s="452" t="s">
        <v>67</v>
      </c>
      <c r="G16" s="306" t="s">
        <v>751</v>
      </c>
      <c r="H16" s="452" t="s">
        <v>754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364</v>
      </c>
      <c r="F17" s="452" t="s">
        <v>67</v>
      </c>
      <c r="G17" s="452" t="s">
        <v>243</v>
      </c>
      <c r="H17" s="452" t="s">
        <v>754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756</v>
      </c>
      <c r="F18" s="452"/>
      <c r="G18" s="452" t="s">
        <v>243</v>
      </c>
      <c r="H18" s="452" t="s">
        <v>757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758</v>
      </c>
      <c r="F19" s="452" t="s">
        <v>67</v>
      </c>
      <c r="G19" s="306" t="s">
        <v>759</v>
      </c>
      <c r="H19" s="452" t="s">
        <v>364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758</v>
      </c>
      <c r="F20" s="452" t="s">
        <v>67</v>
      </c>
      <c r="G20" s="306" t="s">
        <v>759</v>
      </c>
      <c r="H20" s="452" t="s">
        <v>364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758</v>
      </c>
      <c r="F21" s="452" t="s">
        <v>67</v>
      </c>
      <c r="G21" s="306" t="s">
        <v>759</v>
      </c>
      <c r="H21" s="452" t="s">
        <v>760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761</v>
      </c>
      <c r="F22" s="452"/>
      <c r="G22" s="452" t="s">
        <v>762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761</v>
      </c>
      <c r="F23" s="452"/>
      <c r="G23" s="452" t="s">
        <v>763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761</v>
      </c>
      <c r="F24" s="452"/>
      <c r="G24" s="452" t="s">
        <v>763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764</v>
      </c>
    </row>
    <row r="49" spans="2:15">
      <c r="B49" s="387" t="s">
        <v>138</v>
      </c>
      <c r="D49" t="s">
        <v>765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767</v>
      </c>
      <c r="H5" s="452" t="s">
        <v>755</v>
      </c>
      <c r="I5" s="223" t="s">
        <v>768</v>
      </c>
      <c r="J5" s="223" t="s">
        <v>769</v>
      </c>
      <c r="K5" s="223" t="s">
        <v>770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771</v>
      </c>
      <c r="F6" s="282" t="s">
        <v>771</v>
      </c>
      <c r="G6" s="282" t="s">
        <v>771</v>
      </c>
      <c r="H6" s="452" t="s">
        <v>755</v>
      </c>
      <c r="I6" s="282" t="s">
        <v>771</v>
      </c>
      <c r="J6" s="456"/>
      <c r="K6" s="457"/>
      <c r="L6" s="61"/>
      <c r="M6" s="424" t="s">
        <v>707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707</v>
      </c>
      <c r="F7" s="452" t="s">
        <v>707</v>
      </c>
      <c r="G7" s="306" t="s">
        <v>772</v>
      </c>
      <c r="H7" s="452" t="s">
        <v>755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707</v>
      </c>
      <c r="F8" s="452" t="s">
        <v>707</v>
      </c>
      <c r="G8" s="306" t="s">
        <v>772</v>
      </c>
      <c r="H8" s="452" t="s">
        <v>755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53</v>
      </c>
      <c r="G9" s="306" t="s">
        <v>773</v>
      </c>
      <c r="H9" s="452" t="s">
        <v>755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53</v>
      </c>
      <c r="G10" s="306" t="s">
        <v>773</v>
      </c>
      <c r="H10" s="452" t="s">
        <v>755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53</v>
      </c>
      <c r="G11" s="306" t="s">
        <v>773</v>
      </c>
      <c r="H11" s="452" t="s">
        <v>755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774</v>
      </c>
      <c r="H12" s="452" t="s">
        <v>755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774</v>
      </c>
      <c r="H13" s="452" t="s">
        <v>755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775</v>
      </c>
      <c r="G14" s="452" t="s">
        <v>772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776</v>
      </c>
      <c r="G15" s="452" t="s">
        <v>772</v>
      </c>
      <c r="H15" s="452" t="s">
        <v>62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776</v>
      </c>
      <c r="G16" s="452" t="s">
        <v>777</v>
      </c>
      <c r="H16" s="452" t="s">
        <v>752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778</v>
      </c>
      <c r="F17" s="452" t="s">
        <v>776</v>
      </c>
      <c r="G17" s="452" t="s">
        <v>779</v>
      </c>
      <c r="H17" s="452" t="s">
        <v>780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781</v>
      </c>
      <c r="F18" s="452" t="s">
        <v>782</v>
      </c>
      <c r="G18" s="452" t="s">
        <v>783</v>
      </c>
      <c r="H18" s="452" t="s">
        <v>780</v>
      </c>
      <c r="I18" s="452" t="s">
        <v>364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781</v>
      </c>
      <c r="F19" s="452" t="s">
        <v>782</v>
      </c>
      <c r="G19" s="452" t="s">
        <v>319</v>
      </c>
      <c r="H19" s="452" t="s">
        <v>780</v>
      </c>
      <c r="I19" s="452" t="s">
        <v>364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781</v>
      </c>
      <c r="F20" s="452" t="s">
        <v>784</v>
      </c>
      <c r="G20" s="452" t="s">
        <v>319</v>
      </c>
      <c r="H20" s="452" t="s">
        <v>785</v>
      </c>
      <c r="I20" s="452" t="s">
        <v>786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787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788</v>
      </c>
      <c r="F21" s="452" t="s">
        <v>784</v>
      </c>
      <c r="G21" s="452" t="s">
        <v>68</v>
      </c>
      <c r="H21" s="452" t="s">
        <v>785</v>
      </c>
      <c r="I21" s="452" t="s">
        <v>789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787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790</v>
      </c>
      <c r="F22" s="452" t="s">
        <v>791</v>
      </c>
      <c r="G22" s="452" t="s">
        <v>296</v>
      </c>
      <c r="H22" s="452" t="s">
        <v>473</v>
      </c>
      <c r="I22" s="452" t="s">
        <v>364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790</v>
      </c>
      <c r="F23" s="452" t="s">
        <v>792</v>
      </c>
      <c r="G23" s="452" t="s">
        <v>296</v>
      </c>
      <c r="H23" s="452" t="s">
        <v>473</v>
      </c>
      <c r="I23" s="452" t="s">
        <v>364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792</v>
      </c>
      <c r="G24" s="452" t="s">
        <v>57</v>
      </c>
      <c r="H24" s="452" t="s">
        <v>473</v>
      </c>
      <c r="I24" s="452" t="s">
        <v>364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792</v>
      </c>
      <c r="G25" s="452" t="s">
        <v>57</v>
      </c>
      <c r="H25" s="452" t="s">
        <v>793</v>
      </c>
      <c r="I25" s="452" t="s">
        <v>364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792</v>
      </c>
      <c r="G26" s="452"/>
      <c r="H26" s="452" t="s">
        <v>793</v>
      </c>
      <c r="I26" s="452" t="s">
        <v>364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764</v>
      </c>
    </row>
    <row r="49" spans="2:15">
      <c r="B49" s="387" t="s">
        <v>138</v>
      </c>
      <c r="D49" t="s">
        <v>765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796</v>
      </c>
      <c r="F6" s="282" t="s">
        <v>796</v>
      </c>
      <c r="G6" s="282" t="s">
        <v>796</v>
      </c>
      <c r="H6" s="282" t="s">
        <v>796</v>
      </c>
      <c r="I6" s="282" t="s">
        <v>796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797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364</v>
      </c>
      <c r="G9" s="306" t="s">
        <v>798</v>
      </c>
      <c r="H9" s="306" t="s">
        <v>57</v>
      </c>
      <c r="I9" s="306" t="s">
        <v>662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799</v>
      </c>
      <c r="G10" s="306" t="s">
        <v>798</v>
      </c>
      <c r="H10" s="306" t="s">
        <v>800</v>
      </c>
      <c r="I10" s="306" t="s">
        <v>662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56</v>
      </c>
      <c r="G11" s="306" t="s">
        <v>242</v>
      </c>
      <c r="H11" s="452" t="s">
        <v>707</v>
      </c>
      <c r="I11" s="306" t="s">
        <v>662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707</v>
      </c>
      <c r="F12" s="452" t="s">
        <v>801</v>
      </c>
      <c r="G12" s="452" t="s">
        <v>56</v>
      </c>
      <c r="H12" s="452" t="s">
        <v>802</v>
      </c>
      <c r="I12" s="306" t="s">
        <v>662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707</v>
      </c>
      <c r="F13" s="452" t="s">
        <v>801</v>
      </c>
      <c r="G13" s="452" t="s">
        <v>56</v>
      </c>
      <c r="H13" s="452" t="s">
        <v>802</v>
      </c>
      <c r="I13" s="306" t="s">
        <v>662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707</v>
      </c>
      <c r="F14" s="452" t="s">
        <v>801</v>
      </c>
      <c r="G14" s="452" t="s">
        <v>803</v>
      </c>
      <c r="H14" s="452" t="s">
        <v>56</v>
      </c>
      <c r="I14" s="452" t="s">
        <v>804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707</v>
      </c>
      <c r="F15" s="452" t="s">
        <v>801</v>
      </c>
      <c r="G15" s="452" t="s">
        <v>805</v>
      </c>
      <c r="H15" s="452" t="s">
        <v>731</v>
      </c>
      <c r="I15" s="452" t="s">
        <v>804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707</v>
      </c>
      <c r="F16" s="452" t="s">
        <v>801</v>
      </c>
      <c r="G16" s="452" t="s">
        <v>805</v>
      </c>
      <c r="H16" s="452" t="s">
        <v>806</v>
      </c>
      <c r="I16" s="452" t="s">
        <v>807</v>
      </c>
      <c r="J16" s="458"/>
      <c r="K16" s="460"/>
      <c r="L16" s="61"/>
      <c r="M16" s="414" t="s">
        <v>755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808</v>
      </c>
      <c r="F17" s="452" t="s">
        <v>809</v>
      </c>
      <c r="G17" s="452" t="s">
        <v>803</v>
      </c>
      <c r="H17" s="452" t="s">
        <v>810</v>
      </c>
      <c r="I17" s="452" t="s">
        <v>811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755</v>
      </c>
      <c r="F18" s="452" t="s">
        <v>809</v>
      </c>
      <c r="G18" s="452" t="s">
        <v>803</v>
      </c>
      <c r="H18" s="452" t="s">
        <v>810</v>
      </c>
      <c r="I18" s="452" t="s">
        <v>811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809</v>
      </c>
      <c r="G19" s="452" t="s">
        <v>803</v>
      </c>
      <c r="H19" s="452" t="s">
        <v>810</v>
      </c>
      <c r="I19" s="452" t="s">
        <v>812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813</v>
      </c>
      <c r="F20" s="452" t="s">
        <v>809</v>
      </c>
      <c r="G20" s="452" t="s">
        <v>803</v>
      </c>
      <c r="H20" s="452" t="s">
        <v>810</v>
      </c>
      <c r="I20" s="452" t="s">
        <v>814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813</v>
      </c>
      <c r="F21" s="452" t="s">
        <v>809</v>
      </c>
      <c r="G21" s="452" t="s">
        <v>56</v>
      </c>
      <c r="H21" s="452" t="s">
        <v>364</v>
      </c>
      <c r="I21" s="452" t="s">
        <v>815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816</v>
      </c>
      <c r="G22" s="452" t="s">
        <v>291</v>
      </c>
      <c r="H22" s="452" t="s">
        <v>364</v>
      </c>
      <c r="I22" s="452" t="s">
        <v>793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816</v>
      </c>
      <c r="G23" s="452" t="s">
        <v>291</v>
      </c>
      <c r="H23" s="452" t="s">
        <v>817</v>
      </c>
      <c r="I23" s="452" t="s">
        <v>793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818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816</v>
      </c>
      <c r="G24" s="452" t="s">
        <v>291</v>
      </c>
      <c r="H24" s="452" t="s">
        <v>817</v>
      </c>
      <c r="I24" s="452" t="s">
        <v>793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816</v>
      </c>
      <c r="G25" s="452" t="s">
        <v>291</v>
      </c>
      <c r="H25" s="452" t="s">
        <v>56</v>
      </c>
      <c r="I25" s="452" t="s">
        <v>793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819</v>
      </c>
      <c r="G26" s="452" t="s">
        <v>291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820</v>
      </c>
    </row>
    <row r="49" spans="2:15">
      <c r="B49" s="387" t="s">
        <v>138</v>
      </c>
      <c r="D49" t="s">
        <v>821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822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823</v>
      </c>
      <c r="F5" s="223" t="s">
        <v>824</v>
      </c>
      <c r="G5" s="223" t="s">
        <v>825</v>
      </c>
      <c r="H5" s="223" t="s">
        <v>826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828</v>
      </c>
      <c r="G6" s="282" t="s">
        <v>829</v>
      </c>
      <c r="H6" s="282" t="s">
        <v>830</v>
      </c>
      <c r="I6" s="282" t="s">
        <v>831</v>
      </c>
      <c r="J6" s="456" t="s">
        <v>832</v>
      </c>
      <c r="K6" s="457"/>
      <c r="L6" s="61"/>
      <c r="M6" s="424" t="s">
        <v>707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828</v>
      </c>
      <c r="G7" s="306" t="s">
        <v>426</v>
      </c>
      <c r="H7" s="306" t="s">
        <v>833</v>
      </c>
      <c r="I7" s="306" t="s">
        <v>426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828</v>
      </c>
      <c r="G8" s="306" t="s">
        <v>426</v>
      </c>
      <c r="H8" s="306" t="s">
        <v>833</v>
      </c>
      <c r="I8" s="306" t="s">
        <v>426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828</v>
      </c>
      <c r="G9" s="306" t="s">
        <v>426</v>
      </c>
      <c r="H9" s="306" t="s">
        <v>833</v>
      </c>
      <c r="I9" s="306" t="s">
        <v>426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828</v>
      </c>
      <c r="G10" s="306" t="s">
        <v>426</v>
      </c>
      <c r="H10" s="306" t="s">
        <v>67</v>
      </c>
      <c r="I10" s="306" t="s">
        <v>426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834</v>
      </c>
      <c r="H11" s="452"/>
      <c r="I11" s="452" t="s">
        <v>835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834</v>
      </c>
      <c r="H12" s="452"/>
      <c r="I12" s="452" t="s">
        <v>835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834</v>
      </c>
      <c r="H13" s="452"/>
      <c r="I13" s="452" t="s">
        <v>835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834</v>
      </c>
      <c r="H14" s="452"/>
      <c r="I14" s="452" t="s">
        <v>836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834</v>
      </c>
      <c r="H15" s="452"/>
      <c r="I15" s="452" t="s">
        <v>836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835</v>
      </c>
      <c r="G16" s="452" t="s">
        <v>834</v>
      </c>
      <c r="H16" s="452" t="s">
        <v>837</v>
      </c>
      <c r="I16" s="452" t="s">
        <v>836</v>
      </c>
      <c r="J16" s="458"/>
      <c r="K16" s="460"/>
      <c r="L16" s="61"/>
      <c r="M16" s="414" t="s">
        <v>755</v>
      </c>
      <c r="N16" s="417">
        <f>COUNTIF(E7:I27, "*Casey*")/2</f>
        <v>1.5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838</v>
      </c>
      <c r="G17" s="452" t="s">
        <v>839</v>
      </c>
      <c r="H17" s="452" t="s">
        <v>837</v>
      </c>
      <c r="I17" s="452" t="s">
        <v>838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840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838</v>
      </c>
      <c r="G18" s="452" t="s">
        <v>839</v>
      </c>
      <c r="H18" s="452" t="s">
        <v>837</v>
      </c>
      <c r="I18" s="452" t="s">
        <v>838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841</v>
      </c>
      <c r="F19" s="452" t="s">
        <v>842</v>
      </c>
      <c r="G19" s="452" t="s">
        <v>839</v>
      </c>
      <c r="H19" s="452" t="s">
        <v>837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841</v>
      </c>
      <c r="F20" s="452" t="s">
        <v>279</v>
      </c>
      <c r="G20" s="452" t="s">
        <v>839</v>
      </c>
      <c r="H20" s="452" t="s">
        <v>837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841</v>
      </c>
      <c r="F21" s="452" t="s">
        <v>279</v>
      </c>
      <c r="G21" s="452" t="s">
        <v>839</v>
      </c>
      <c r="H21" s="452" t="s">
        <v>837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841</v>
      </c>
      <c r="F22" s="452" t="s">
        <v>842</v>
      </c>
      <c r="G22" s="452" t="s">
        <v>843</v>
      </c>
      <c r="H22" s="452" t="s">
        <v>837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841</v>
      </c>
      <c r="F23" s="452" t="s">
        <v>793</v>
      </c>
      <c r="G23" s="452" t="s">
        <v>843</v>
      </c>
      <c r="H23" s="452" t="s">
        <v>837</v>
      </c>
      <c r="I23" s="452" t="s">
        <v>838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841</v>
      </c>
      <c r="F24" s="452" t="s">
        <v>793</v>
      </c>
      <c r="G24" s="452" t="s">
        <v>843</v>
      </c>
      <c r="H24" s="452" t="s">
        <v>837</v>
      </c>
      <c r="I24" s="452" t="s">
        <v>838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279</v>
      </c>
      <c r="F25" s="452" t="s">
        <v>793</v>
      </c>
      <c r="G25" s="452" t="s">
        <v>834</v>
      </c>
      <c r="H25" s="452" t="s">
        <v>837</v>
      </c>
      <c r="I25" s="452" t="s">
        <v>838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279</v>
      </c>
      <c r="F26" s="452" t="s">
        <v>838</v>
      </c>
      <c r="G26" s="452" t="s">
        <v>843</v>
      </c>
      <c r="H26" s="452" t="s">
        <v>837</v>
      </c>
      <c r="I26" s="452" t="s">
        <v>838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844</v>
      </c>
    </row>
    <row r="49" spans="2:15">
      <c r="B49" s="387" t="s">
        <v>138</v>
      </c>
      <c r="D49" t="s">
        <v>845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847</v>
      </c>
      <c r="F5" s="223" t="s">
        <v>848</v>
      </c>
      <c r="G5" s="223" t="s">
        <v>849</v>
      </c>
      <c r="H5" s="223" t="s">
        <v>850</v>
      </c>
      <c r="I5" s="223" t="s">
        <v>851</v>
      </c>
      <c r="J5" s="223" t="s">
        <v>852</v>
      </c>
      <c r="K5" s="223" t="s">
        <v>853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854</v>
      </c>
      <c r="F6" s="282" t="s">
        <v>854</v>
      </c>
      <c r="G6" s="282" t="s">
        <v>854</v>
      </c>
      <c r="H6" s="282" t="s">
        <v>854</v>
      </c>
      <c r="I6" s="282" t="s">
        <v>854</v>
      </c>
      <c r="J6" s="392"/>
      <c r="K6" s="276"/>
      <c r="L6" s="61"/>
      <c r="M6" s="424" t="s">
        <v>707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855</v>
      </c>
      <c r="F7" s="452" t="s">
        <v>856</v>
      </c>
      <c r="G7" s="306" t="s">
        <v>242</v>
      </c>
      <c r="H7" s="306" t="s">
        <v>67</v>
      </c>
      <c r="I7" s="372" t="s">
        <v>857</v>
      </c>
      <c r="J7" s="393" t="s">
        <v>858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856</v>
      </c>
      <c r="F8" s="452" t="s">
        <v>859</v>
      </c>
      <c r="G8" s="306" t="s">
        <v>242</v>
      </c>
      <c r="H8" s="306" t="s">
        <v>67</v>
      </c>
      <c r="I8" s="372" t="s">
        <v>857</v>
      </c>
      <c r="J8" s="393" t="s">
        <v>858</v>
      </c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856</v>
      </c>
      <c r="F9" s="452" t="s">
        <v>859</v>
      </c>
      <c r="G9" s="306" t="s">
        <v>242</v>
      </c>
      <c r="H9" s="306" t="s">
        <v>67</v>
      </c>
      <c r="I9" s="372" t="s">
        <v>857</v>
      </c>
      <c r="J9" s="393" t="s">
        <v>858</v>
      </c>
      <c r="K9" s="300" t="s">
        <v>210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859</v>
      </c>
      <c r="F10" s="452" t="s">
        <v>859</v>
      </c>
      <c r="G10" s="306" t="s">
        <v>242</v>
      </c>
      <c r="H10" s="306" t="s">
        <v>67</v>
      </c>
      <c r="I10" s="372" t="s">
        <v>857</v>
      </c>
      <c r="J10" s="393" t="s">
        <v>858</v>
      </c>
      <c r="K10" s="300" t="s">
        <v>860</v>
      </c>
      <c r="L10" s="61"/>
      <c r="M10" s="414" t="s">
        <v>56</v>
      </c>
      <c r="N10" s="417">
        <f>COUNTIF(E7:I27, "*Alex*")/2</f>
        <v>0</v>
      </c>
      <c r="O10" s="419" t="s">
        <v>861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859</v>
      </c>
      <c r="F11" s="452" t="s">
        <v>859</v>
      </c>
      <c r="G11" s="306" t="s">
        <v>319</v>
      </c>
      <c r="H11" s="372" t="s">
        <v>68</v>
      </c>
      <c r="I11" s="306" t="s">
        <v>68</v>
      </c>
      <c r="J11" s="393" t="s">
        <v>858</v>
      </c>
      <c r="K11" s="300" t="s">
        <v>860</v>
      </c>
      <c r="L11" s="61"/>
      <c r="M11" s="414" t="s">
        <v>57</v>
      </c>
      <c r="N11" s="417">
        <f>COUNTIF(E7:I27, "*Rafi*")/2</f>
        <v>0</v>
      </c>
      <c r="O11" s="419" t="s">
        <v>797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859</v>
      </c>
      <c r="F12" s="452" t="s">
        <v>859</v>
      </c>
      <c r="G12" s="306" t="s">
        <v>319</v>
      </c>
      <c r="H12" s="372" t="s">
        <v>68</v>
      </c>
      <c r="I12" s="306" t="s">
        <v>68</v>
      </c>
      <c r="J12" s="393" t="s">
        <v>858</v>
      </c>
      <c r="K12" s="300" t="s">
        <v>860</v>
      </c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859</v>
      </c>
      <c r="F13" s="452" t="s">
        <v>859</v>
      </c>
      <c r="G13" s="306" t="s">
        <v>319</v>
      </c>
      <c r="H13" s="372" t="s">
        <v>68</v>
      </c>
      <c r="I13" s="306" t="s">
        <v>68</v>
      </c>
      <c r="J13" s="393" t="s">
        <v>858</v>
      </c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859</v>
      </c>
      <c r="F14" s="452" t="s">
        <v>862</v>
      </c>
      <c r="G14" s="306" t="s">
        <v>319</v>
      </c>
      <c r="H14" s="372" t="s">
        <v>68</v>
      </c>
      <c r="I14" s="306" t="s">
        <v>68</v>
      </c>
      <c r="J14" s="393" t="s">
        <v>858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863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859</v>
      </c>
      <c r="F15" s="452" t="s">
        <v>864</v>
      </c>
      <c r="G15" s="306" t="s">
        <v>319</v>
      </c>
      <c r="H15" s="372" t="s">
        <v>68</v>
      </c>
      <c r="I15" s="306" t="s">
        <v>68</v>
      </c>
      <c r="J15" s="393" t="s">
        <v>858</v>
      </c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859</v>
      </c>
      <c r="F16" s="452" t="s">
        <v>865</v>
      </c>
      <c r="G16" s="306" t="s">
        <v>67</v>
      </c>
      <c r="H16" s="336" t="s">
        <v>319</v>
      </c>
      <c r="I16" s="306" t="s">
        <v>406</v>
      </c>
      <c r="J16" s="393" t="s">
        <v>858</v>
      </c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859</v>
      </c>
      <c r="F17" s="466" t="s">
        <v>866</v>
      </c>
      <c r="G17" s="306" t="s">
        <v>242</v>
      </c>
      <c r="H17" s="336" t="s">
        <v>319</v>
      </c>
      <c r="I17" s="306" t="s">
        <v>406</v>
      </c>
      <c r="J17" s="393" t="s">
        <v>858</v>
      </c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859</v>
      </c>
      <c r="F18" s="466" t="s">
        <v>866</v>
      </c>
      <c r="G18" s="306" t="s">
        <v>242</v>
      </c>
      <c r="H18" s="372" t="s">
        <v>867</v>
      </c>
      <c r="I18" s="306" t="s">
        <v>406</v>
      </c>
      <c r="J18" s="393" t="s">
        <v>858</v>
      </c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859</v>
      </c>
      <c r="F19" s="466" t="s">
        <v>866</v>
      </c>
      <c r="G19" s="306" t="s">
        <v>67</v>
      </c>
      <c r="H19" s="372" t="s">
        <v>867</v>
      </c>
      <c r="I19" s="372" t="s">
        <v>857</v>
      </c>
      <c r="J19" s="393" t="s">
        <v>858</v>
      </c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859</v>
      </c>
      <c r="F20" s="452" t="s">
        <v>66</v>
      </c>
      <c r="G20" s="306" t="s">
        <v>67</v>
      </c>
      <c r="H20" s="372" t="s">
        <v>867</v>
      </c>
      <c r="I20" s="372" t="s">
        <v>857</v>
      </c>
      <c r="J20" s="393" t="s">
        <v>858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859</v>
      </c>
      <c r="F21" s="452" t="s">
        <v>65</v>
      </c>
      <c r="G21" s="306" t="s">
        <v>67</v>
      </c>
      <c r="H21" s="372" t="s">
        <v>867</v>
      </c>
      <c r="I21" s="306" t="s">
        <v>859</v>
      </c>
      <c r="J21" s="393" t="s">
        <v>858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868</v>
      </c>
      <c r="H22" s="372" t="s">
        <v>867</v>
      </c>
      <c r="I22" s="306" t="s">
        <v>859</v>
      </c>
      <c r="J22" s="393" t="s">
        <v>858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458</v>
      </c>
      <c r="G23" s="306" t="s">
        <v>868</v>
      </c>
      <c r="H23" s="372" t="s">
        <v>867</v>
      </c>
      <c r="I23" s="306" t="s">
        <v>869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458</v>
      </c>
      <c r="G24" s="306" t="s">
        <v>868</v>
      </c>
      <c r="H24" s="372" t="s">
        <v>857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859</v>
      </c>
      <c r="F25" s="452" t="s">
        <v>458</v>
      </c>
      <c r="G25" s="306" t="s">
        <v>868</v>
      </c>
      <c r="H25" s="372" t="s">
        <v>857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859</v>
      </c>
      <c r="F26" s="452" t="s">
        <v>458</v>
      </c>
      <c r="G26" s="306" t="s">
        <v>868</v>
      </c>
      <c r="H26" s="372" t="s">
        <v>857</v>
      </c>
      <c r="I26" s="372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873</v>
      </c>
      <c r="F5" s="223" t="s">
        <v>874</v>
      </c>
      <c r="G5" s="223" t="s">
        <v>875</v>
      </c>
      <c r="H5" s="223" t="s">
        <v>876</v>
      </c>
      <c r="I5" s="223" t="s">
        <v>877</v>
      </c>
      <c r="J5" s="223" t="s">
        <v>878</v>
      </c>
      <c r="K5" s="223" t="s">
        <v>879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402</v>
      </c>
      <c r="F6" s="282" t="s">
        <v>402</v>
      </c>
      <c r="G6" s="282" t="s">
        <v>880</v>
      </c>
      <c r="H6" s="282" t="s">
        <v>880</v>
      </c>
      <c r="I6" s="282" t="s">
        <v>880</v>
      </c>
      <c r="J6" s="392"/>
      <c r="K6" s="276"/>
      <c r="L6" s="61"/>
      <c r="M6" s="424" t="s">
        <v>707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265</v>
      </c>
      <c r="H7" s="306" t="s">
        <v>881</v>
      </c>
      <c r="I7" s="306" t="s">
        <v>265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426</v>
      </c>
      <c r="H8" s="336" t="s">
        <v>426</v>
      </c>
      <c r="I8" s="306" t="s">
        <v>210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426</v>
      </c>
      <c r="H9" s="336" t="s">
        <v>210</v>
      </c>
      <c r="I9" s="306" t="s">
        <v>210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265</v>
      </c>
      <c r="H10" s="336" t="s">
        <v>426</v>
      </c>
      <c r="I10" s="306" t="s">
        <v>210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265</v>
      </c>
      <c r="H11" s="336" t="s">
        <v>882</v>
      </c>
      <c r="I11" s="306" t="s">
        <v>210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265</v>
      </c>
      <c r="H12" s="336" t="s">
        <v>883</v>
      </c>
      <c r="I12" s="306" t="s">
        <v>210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265</v>
      </c>
      <c r="H13" s="336" t="s">
        <v>883</v>
      </c>
      <c r="I13" s="306" t="s">
        <v>210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884</v>
      </c>
      <c r="F14" s="308"/>
      <c r="G14" s="306" t="s">
        <v>265</v>
      </c>
      <c r="H14" s="336" t="s">
        <v>883</v>
      </c>
      <c r="I14" s="306" t="s">
        <v>210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265</v>
      </c>
      <c r="H15" s="336" t="s">
        <v>883</v>
      </c>
      <c r="I15" s="306" t="s">
        <v>210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885</v>
      </c>
      <c r="H16" s="336" t="s">
        <v>883</v>
      </c>
      <c r="I16" s="306" t="s">
        <v>210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886</v>
      </c>
      <c r="H17" s="372" t="s">
        <v>887</v>
      </c>
      <c r="I17" s="306" t="s">
        <v>210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886</v>
      </c>
      <c r="H18" s="372" t="s">
        <v>887</v>
      </c>
      <c r="I18" s="306" t="s">
        <v>210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210</v>
      </c>
      <c r="H19" s="372" t="s">
        <v>888</v>
      </c>
      <c r="I19" s="306" t="s">
        <v>210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210</v>
      </c>
      <c r="H20" s="372" t="s">
        <v>888</v>
      </c>
      <c r="I20" s="306" t="s">
        <v>210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886</v>
      </c>
      <c r="H21" s="372" t="s">
        <v>888</v>
      </c>
      <c r="I21" s="306" t="s">
        <v>210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886</v>
      </c>
      <c r="H22" s="372" t="s">
        <v>888</v>
      </c>
      <c r="I22" s="306" t="s">
        <v>210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889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886</v>
      </c>
      <c r="H23" s="372" t="s">
        <v>888</v>
      </c>
      <c r="I23" s="306" t="s">
        <v>210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886</v>
      </c>
      <c r="H24" s="372" t="s">
        <v>888</v>
      </c>
      <c r="I24" s="306" t="s">
        <v>210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885</v>
      </c>
      <c r="H25" s="372" t="s">
        <v>888</v>
      </c>
      <c r="I25" s="306" t="s">
        <v>210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885</v>
      </c>
      <c r="H26" s="372" t="s">
        <v>887</v>
      </c>
      <c r="I26" s="306" t="s">
        <v>210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890</v>
      </c>
      <c r="I27" s="439" t="s">
        <v>891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890</v>
      </c>
      <c r="I28" s="439" t="s">
        <v>891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890</v>
      </c>
      <c r="I29" s="439" t="s">
        <v>891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890</v>
      </c>
      <c r="I30" s="439" t="s">
        <v>891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890</v>
      </c>
      <c r="I31" s="439" t="s">
        <v>891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890</v>
      </c>
      <c r="I32" s="439" t="s">
        <v>891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890</v>
      </c>
      <c r="I33" s="439" t="s">
        <v>891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890</v>
      </c>
      <c r="I34" s="439" t="s">
        <v>891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890</v>
      </c>
      <c r="I35" s="439" t="s">
        <v>891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890</v>
      </c>
      <c r="I36" s="439" t="s">
        <v>891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890</v>
      </c>
      <c r="I37" s="439" t="s">
        <v>891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895</v>
      </c>
      <c r="F6" s="282" t="s">
        <v>895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707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426</v>
      </c>
      <c r="F7" s="306" t="s">
        <v>426</v>
      </c>
      <c r="G7" s="306" t="s">
        <v>210</v>
      </c>
      <c r="H7" s="336" t="s">
        <v>426</v>
      </c>
      <c r="I7" s="306" t="s">
        <v>426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426</v>
      </c>
      <c r="F8" s="306" t="s">
        <v>426</v>
      </c>
      <c r="G8" s="306" t="s">
        <v>426</v>
      </c>
      <c r="H8" s="336" t="s">
        <v>426</v>
      </c>
      <c r="I8" s="306" t="s">
        <v>426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426</v>
      </c>
      <c r="F9" s="306" t="s">
        <v>426</v>
      </c>
      <c r="G9" s="306" t="s">
        <v>426</v>
      </c>
      <c r="H9" s="336" t="s">
        <v>897</v>
      </c>
      <c r="I9" s="306" t="s">
        <v>426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426</v>
      </c>
      <c r="F10" s="306" t="s">
        <v>426</v>
      </c>
      <c r="G10" s="306" t="s">
        <v>426</v>
      </c>
      <c r="H10" s="336" t="s">
        <v>897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426</v>
      </c>
      <c r="G11" s="306" t="s">
        <v>210</v>
      </c>
      <c r="H11" s="336" t="s">
        <v>898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899</v>
      </c>
      <c r="F12" s="306" t="s">
        <v>426</v>
      </c>
      <c r="G12" s="306" t="s">
        <v>210</v>
      </c>
      <c r="H12" s="336" t="s">
        <v>898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900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899</v>
      </c>
      <c r="F13" s="306" t="s">
        <v>426</v>
      </c>
      <c r="G13" s="306" t="s">
        <v>210</v>
      </c>
      <c r="H13" s="336" t="s">
        <v>898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899</v>
      </c>
      <c r="F14" s="306" t="s">
        <v>426</v>
      </c>
      <c r="G14" s="306" t="s">
        <v>426</v>
      </c>
      <c r="H14" s="336" t="s">
        <v>901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899</v>
      </c>
      <c r="F15" s="306" t="s">
        <v>426</v>
      </c>
      <c r="G15" s="306" t="s">
        <v>66</v>
      </c>
      <c r="H15" s="336" t="s">
        <v>902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899</v>
      </c>
      <c r="F16" s="306" t="s">
        <v>426</v>
      </c>
      <c r="G16" s="306" t="s">
        <v>66</v>
      </c>
      <c r="H16" s="336" t="s">
        <v>902</v>
      </c>
      <c r="I16" s="306" t="s">
        <v>237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899</v>
      </c>
      <c r="F17" s="306" t="s">
        <v>903</v>
      </c>
      <c r="G17" s="306" t="s">
        <v>904</v>
      </c>
      <c r="H17" s="336" t="s">
        <v>902</v>
      </c>
      <c r="I17" s="306" t="s">
        <v>905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899</v>
      </c>
      <c r="F18" s="306" t="s">
        <v>906</v>
      </c>
      <c r="G18" s="306" t="s">
        <v>904</v>
      </c>
      <c r="H18" s="336" t="s">
        <v>902</v>
      </c>
      <c r="I18" s="306" t="s">
        <v>905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899</v>
      </c>
      <c r="F19" s="306" t="s">
        <v>906</v>
      </c>
      <c r="G19" s="306" t="s">
        <v>904</v>
      </c>
      <c r="H19" s="336" t="s">
        <v>902</v>
      </c>
      <c r="I19" s="306" t="s">
        <v>907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906</v>
      </c>
      <c r="G20" s="306" t="s">
        <v>904</v>
      </c>
      <c r="H20" s="372" t="s">
        <v>908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903</v>
      </c>
      <c r="G21" s="306" t="s">
        <v>904</v>
      </c>
      <c r="H21" s="372" t="s">
        <v>908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903</v>
      </c>
      <c r="G22" s="306" t="s">
        <v>904</v>
      </c>
      <c r="H22" s="372" t="s">
        <v>908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903</v>
      </c>
      <c r="G23" s="306" t="s">
        <v>904</v>
      </c>
      <c r="H23" s="372" t="s">
        <v>908</v>
      </c>
      <c r="I23" s="306" t="s">
        <v>909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903</v>
      </c>
      <c r="G24" s="306" t="s">
        <v>904</v>
      </c>
      <c r="H24" s="372" t="s">
        <v>908</v>
      </c>
      <c r="I24" s="306" t="s">
        <v>891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910</v>
      </c>
      <c r="G25" s="306" t="s">
        <v>904</v>
      </c>
      <c r="H25" s="372" t="s">
        <v>908</v>
      </c>
      <c r="I25" s="306" t="s">
        <v>891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910</v>
      </c>
      <c r="G26" s="306" t="s">
        <v>904</v>
      </c>
      <c r="H26" s="372" t="s">
        <v>210</v>
      </c>
      <c r="I26" s="306" t="s">
        <v>891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911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912</v>
      </c>
      <c r="F5" s="223" t="s">
        <v>913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43" t="s">
        <v>707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915</v>
      </c>
      <c r="H7" s="306" t="s">
        <v>915</v>
      </c>
      <c r="I7" s="306" t="s">
        <v>915</v>
      </c>
      <c r="J7" s="393"/>
      <c r="K7" s="301" t="s">
        <v>210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235</v>
      </c>
      <c r="G8" s="306" t="s">
        <v>66</v>
      </c>
      <c r="H8" s="306" t="s">
        <v>916</v>
      </c>
      <c r="I8" s="306" t="s">
        <v>426</v>
      </c>
      <c r="J8" s="393"/>
      <c r="K8" s="300" t="s">
        <v>210</v>
      </c>
      <c r="L8" s="61"/>
      <c r="M8" s="446" t="s">
        <v>54</v>
      </c>
      <c r="N8" s="440">
        <f>COUNTIF(E7:I27, "*YZ*")/2</f>
        <v>2</v>
      </c>
      <c r="O8" s="447" t="s">
        <v>323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916</v>
      </c>
      <c r="I9" s="306" t="s">
        <v>426</v>
      </c>
      <c r="J9" s="393"/>
      <c r="K9" s="300" t="s">
        <v>210</v>
      </c>
      <c r="L9" s="61"/>
      <c r="M9" s="446" t="s">
        <v>55</v>
      </c>
      <c r="N9" s="440">
        <f>COUNTIF(E7:I27, "*James*")/2</f>
        <v>0</v>
      </c>
      <c r="O9" s="447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453</v>
      </c>
      <c r="G10" s="306" t="s">
        <v>66</v>
      </c>
      <c r="H10" s="306" t="s">
        <v>916</v>
      </c>
      <c r="I10" s="306" t="s">
        <v>917</v>
      </c>
      <c r="J10" s="393"/>
      <c r="K10" s="300" t="s">
        <v>210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235</v>
      </c>
      <c r="F11" s="306" t="s">
        <v>453</v>
      </c>
      <c r="G11" s="306" t="s">
        <v>53</v>
      </c>
      <c r="H11" s="372" t="s">
        <v>58</v>
      </c>
      <c r="I11" s="306" t="s">
        <v>340</v>
      </c>
      <c r="J11" s="393"/>
      <c r="K11" s="300" t="s">
        <v>210</v>
      </c>
      <c r="L11" s="61"/>
      <c r="M11" s="446" t="s">
        <v>57</v>
      </c>
      <c r="N11" s="440">
        <f>COUNTIF(E7:I27, "*Rafi*")/2</f>
        <v>0</v>
      </c>
      <c r="O11" s="447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453</v>
      </c>
      <c r="G12" s="306" t="s">
        <v>53</v>
      </c>
      <c r="H12" s="372" t="s">
        <v>58</v>
      </c>
      <c r="I12" s="306" t="s">
        <v>340</v>
      </c>
      <c r="J12" s="393"/>
      <c r="K12" s="300" t="s">
        <v>210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453</v>
      </c>
      <c r="G13" s="306" t="s">
        <v>707</v>
      </c>
      <c r="H13" s="372" t="s">
        <v>58</v>
      </c>
      <c r="I13" s="306" t="s">
        <v>340</v>
      </c>
      <c r="J13" s="393"/>
      <c r="K13" s="300" t="s">
        <v>210</v>
      </c>
      <c r="L13" s="61"/>
      <c r="M13" s="446" t="s">
        <v>59</v>
      </c>
      <c r="N13" s="440">
        <f>COUNTIF(E7:I27, "*Nicholas*")/2</f>
        <v>0</v>
      </c>
      <c r="O13" s="447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210</v>
      </c>
      <c r="F14" s="306" t="s">
        <v>783</v>
      </c>
      <c r="G14" s="306" t="s">
        <v>707</v>
      </c>
      <c r="H14" s="372" t="s">
        <v>58</v>
      </c>
      <c r="I14" s="306" t="s">
        <v>340</v>
      </c>
      <c r="J14" s="393" t="s">
        <v>918</v>
      </c>
      <c r="K14" s="300" t="s">
        <v>210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210</v>
      </c>
      <c r="F15" s="306" t="s">
        <v>707</v>
      </c>
      <c r="G15" s="306" t="s">
        <v>707</v>
      </c>
      <c r="H15" s="372" t="s">
        <v>58</v>
      </c>
      <c r="I15" s="306" t="s">
        <v>340</v>
      </c>
      <c r="J15" s="393" t="s">
        <v>918</v>
      </c>
      <c r="K15" s="300" t="s">
        <v>210</v>
      </c>
      <c r="L15" s="61"/>
      <c r="M15" s="446" t="s">
        <v>61</v>
      </c>
      <c r="N15" s="440">
        <f>COUNTIF(E7:I27, "*Tai Wei*")/2</f>
        <v>0</v>
      </c>
      <c r="O15" s="447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210</v>
      </c>
      <c r="F16" s="306" t="s">
        <v>724</v>
      </c>
      <c r="G16" s="306" t="s">
        <v>919</v>
      </c>
      <c r="H16" s="336" t="s">
        <v>920</v>
      </c>
      <c r="I16" s="306" t="s">
        <v>921</v>
      </c>
      <c r="J16" s="393" t="s">
        <v>918</v>
      </c>
      <c r="K16" s="300"/>
      <c r="L16" s="61"/>
      <c r="M16" s="446" t="s">
        <v>755</v>
      </c>
      <c r="N16" s="440">
        <f>COUNTIF(E7:I27, "*Casey*")/2</f>
        <v>0</v>
      </c>
      <c r="O16" s="447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210</v>
      </c>
      <c r="F17" s="306" t="s">
        <v>724</v>
      </c>
      <c r="G17" s="306" t="s">
        <v>919</v>
      </c>
      <c r="H17" s="336" t="s">
        <v>920</v>
      </c>
      <c r="I17" s="306" t="s">
        <v>922</v>
      </c>
      <c r="J17" s="393" t="s">
        <v>918</v>
      </c>
      <c r="K17" s="300"/>
      <c r="L17" s="61"/>
      <c r="M17" s="446" t="s">
        <v>62</v>
      </c>
      <c r="N17" s="440">
        <f>COUNTIF(E7:I27, "*Vijay*")/2</f>
        <v>0</v>
      </c>
      <c r="O17" s="447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210</v>
      </c>
      <c r="F18" s="306" t="s">
        <v>724</v>
      </c>
      <c r="G18" s="306" t="s">
        <v>919</v>
      </c>
      <c r="H18" s="336" t="s">
        <v>920</v>
      </c>
      <c r="I18" s="306" t="s">
        <v>922</v>
      </c>
      <c r="J18" s="393" t="s">
        <v>918</v>
      </c>
      <c r="K18" s="300"/>
      <c r="L18" s="61"/>
      <c r="M18" s="446" t="s">
        <v>63</v>
      </c>
      <c r="N18" s="440">
        <f>COUNTIF(E7:I27, "*Griselda*")/2</f>
        <v>0</v>
      </c>
      <c r="O18" s="447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426</v>
      </c>
      <c r="F19" s="306" t="s">
        <v>724</v>
      </c>
      <c r="G19" s="306" t="s">
        <v>919</v>
      </c>
      <c r="H19" s="336" t="s">
        <v>920</v>
      </c>
      <c r="I19" s="306" t="s">
        <v>426</v>
      </c>
      <c r="J19" s="393" t="s">
        <v>918</v>
      </c>
      <c r="K19" s="300"/>
      <c r="L19" s="61"/>
      <c r="M19" s="446" t="s">
        <v>64</v>
      </c>
      <c r="N19" s="440">
        <f>COUNTIF(E7:I27, "*Haikal*")/2</f>
        <v>0</v>
      </c>
      <c r="O19" s="447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923</v>
      </c>
      <c r="F20" s="306" t="s">
        <v>724</v>
      </c>
      <c r="G20" s="306" t="s">
        <v>919</v>
      </c>
      <c r="H20" s="336" t="s">
        <v>920</v>
      </c>
      <c r="I20" s="306" t="s">
        <v>426</v>
      </c>
      <c r="J20" s="393" t="s">
        <v>918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923</v>
      </c>
      <c r="F21" s="306" t="s">
        <v>485</v>
      </c>
      <c r="G21" s="306" t="s">
        <v>924</v>
      </c>
      <c r="H21" s="336" t="s">
        <v>920</v>
      </c>
      <c r="I21" s="306" t="s">
        <v>426</v>
      </c>
      <c r="J21" s="393" t="s">
        <v>918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925</v>
      </c>
      <c r="F22" s="306" t="s">
        <v>926</v>
      </c>
      <c r="G22" s="306" t="s">
        <v>66</v>
      </c>
      <c r="H22" s="336" t="s">
        <v>920</v>
      </c>
      <c r="I22" s="306" t="s">
        <v>67</v>
      </c>
      <c r="J22" s="393" t="s">
        <v>918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925</v>
      </c>
      <c r="F23" s="306" t="s">
        <v>926</v>
      </c>
      <c r="G23" s="306" t="s">
        <v>66</v>
      </c>
      <c r="H23" s="336" t="s">
        <v>920</v>
      </c>
      <c r="I23" s="306" t="s">
        <v>67</v>
      </c>
      <c r="J23" s="393" t="s">
        <v>918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923</v>
      </c>
      <c r="F24" s="306" t="s">
        <v>926</v>
      </c>
      <c r="G24" s="306" t="s">
        <v>924</v>
      </c>
      <c r="H24" s="336" t="s">
        <v>67</v>
      </c>
      <c r="I24" s="306" t="s">
        <v>67</v>
      </c>
      <c r="J24" s="393" t="s">
        <v>918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923</v>
      </c>
      <c r="F25" s="306" t="s">
        <v>927</v>
      </c>
      <c r="G25" s="306" t="s">
        <v>924</v>
      </c>
      <c r="H25" s="336" t="s">
        <v>67</v>
      </c>
      <c r="I25" s="306" t="s">
        <v>67</v>
      </c>
      <c r="J25" s="393" t="s">
        <v>918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923</v>
      </c>
      <c r="F26" s="306" t="s">
        <v>927</v>
      </c>
      <c r="G26" s="306" t="s">
        <v>924</v>
      </c>
      <c r="H26" s="372"/>
      <c r="I26" s="372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929</v>
      </c>
      <c r="F5" s="223" t="s">
        <v>930</v>
      </c>
      <c r="G5" s="223" t="s">
        <v>931</v>
      </c>
      <c r="H5" s="223" t="s">
        <v>932</v>
      </c>
      <c r="I5" s="223" t="s">
        <v>933</v>
      </c>
      <c r="J5" s="223" t="s">
        <v>934</v>
      </c>
      <c r="K5" s="223" t="s">
        <v>935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936</v>
      </c>
      <c r="F6" s="282" t="s">
        <v>936</v>
      </c>
      <c r="G6" s="282" t="s">
        <v>936</v>
      </c>
      <c r="H6" s="282" t="s">
        <v>936</v>
      </c>
      <c r="I6" s="282" t="s">
        <v>936</v>
      </c>
      <c r="J6" s="392"/>
      <c r="K6" s="276"/>
      <c r="L6" s="61"/>
      <c r="M6" s="424" t="s">
        <v>707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937</v>
      </c>
      <c r="F7" s="306" t="s">
        <v>937</v>
      </c>
      <c r="G7" s="306" t="s">
        <v>707</v>
      </c>
      <c r="H7" s="336"/>
      <c r="I7" s="306"/>
      <c r="J7" s="393" t="s">
        <v>917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937</v>
      </c>
      <c r="F8" s="306" t="s">
        <v>937</v>
      </c>
      <c r="G8" s="306" t="s">
        <v>707</v>
      </c>
      <c r="H8" s="336" t="s">
        <v>58</v>
      </c>
      <c r="I8" s="306"/>
      <c r="J8" s="393" t="s">
        <v>917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937</v>
      </c>
      <c r="F9" s="306" t="s">
        <v>937</v>
      </c>
      <c r="G9" s="306" t="s">
        <v>938</v>
      </c>
      <c r="H9" s="336" t="s">
        <v>58</v>
      </c>
      <c r="I9" s="306" t="s">
        <v>210</v>
      </c>
      <c r="J9" s="393" t="s">
        <v>939</v>
      </c>
      <c r="K9" s="300" t="s">
        <v>940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941</v>
      </c>
      <c r="F10" s="306" t="s">
        <v>937</v>
      </c>
      <c r="G10" s="306" t="s">
        <v>942</v>
      </c>
      <c r="H10" s="336" t="s">
        <v>58</v>
      </c>
      <c r="I10" s="306" t="s">
        <v>210</v>
      </c>
      <c r="J10" s="393" t="s">
        <v>939</v>
      </c>
      <c r="K10" s="300" t="s">
        <v>943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941</v>
      </c>
      <c r="F11" s="306" t="s">
        <v>944</v>
      </c>
      <c r="G11" s="306" t="s">
        <v>210</v>
      </c>
      <c r="H11" s="372" t="s">
        <v>58</v>
      </c>
      <c r="I11" s="306" t="s">
        <v>210</v>
      </c>
      <c r="J11" s="393" t="s">
        <v>939</v>
      </c>
      <c r="K11" s="300" t="s">
        <v>943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941</v>
      </c>
      <c r="F12" s="306" t="s">
        <v>944</v>
      </c>
      <c r="G12" s="306" t="s">
        <v>210</v>
      </c>
      <c r="H12" s="372" t="s">
        <v>58</v>
      </c>
      <c r="I12" s="306" t="s">
        <v>210</v>
      </c>
      <c r="J12" s="393" t="s">
        <v>939</v>
      </c>
      <c r="K12" s="300" t="s">
        <v>943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941</v>
      </c>
      <c r="F13" s="306" t="s">
        <v>944</v>
      </c>
      <c r="G13" s="306" t="s">
        <v>210</v>
      </c>
      <c r="H13" s="372" t="s">
        <v>58</v>
      </c>
      <c r="I13" s="306" t="s">
        <v>210</v>
      </c>
      <c r="J13" s="393" t="s">
        <v>939</v>
      </c>
      <c r="K13" s="300" t="s">
        <v>943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945</v>
      </c>
      <c r="F14" s="306" t="s">
        <v>944</v>
      </c>
      <c r="G14" s="306" t="s">
        <v>210</v>
      </c>
      <c r="H14" s="372" t="s">
        <v>58</v>
      </c>
      <c r="I14" s="306" t="s">
        <v>210</v>
      </c>
      <c r="J14" s="393" t="s">
        <v>939</v>
      </c>
      <c r="K14" s="300" t="s">
        <v>943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944</v>
      </c>
      <c r="G15" s="306" t="s">
        <v>426</v>
      </c>
      <c r="H15" s="372" t="s">
        <v>58</v>
      </c>
      <c r="I15" s="306" t="s">
        <v>210</v>
      </c>
      <c r="J15" s="393" t="s">
        <v>939</v>
      </c>
      <c r="K15" s="300" t="s">
        <v>943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946</v>
      </c>
      <c r="F16" s="306" t="s">
        <v>944</v>
      </c>
      <c r="G16" s="306" t="s">
        <v>65</v>
      </c>
      <c r="H16" s="336" t="s">
        <v>947</v>
      </c>
      <c r="I16" s="306" t="s">
        <v>917</v>
      </c>
      <c r="J16" s="393" t="s">
        <v>939</v>
      </c>
      <c r="K16" s="300" t="s">
        <v>943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949</v>
      </c>
      <c r="G17" s="306" t="s">
        <v>950</v>
      </c>
      <c r="H17" s="336" t="s">
        <v>947</v>
      </c>
      <c r="I17" s="306" t="s">
        <v>917</v>
      </c>
      <c r="J17" s="393" t="s">
        <v>939</v>
      </c>
      <c r="K17" s="300" t="s">
        <v>943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951</v>
      </c>
      <c r="G18" s="306" t="s">
        <v>950</v>
      </c>
      <c r="H18" s="336" t="s">
        <v>947</v>
      </c>
      <c r="I18" s="306" t="s">
        <v>917</v>
      </c>
      <c r="J18" s="393" t="s">
        <v>939</v>
      </c>
      <c r="K18" s="300" t="s">
        <v>943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951</v>
      </c>
      <c r="G19" s="306" t="s">
        <v>950</v>
      </c>
      <c r="H19" s="336" t="s">
        <v>952</v>
      </c>
      <c r="I19" s="306" t="s">
        <v>917</v>
      </c>
      <c r="J19" s="393" t="s">
        <v>939</v>
      </c>
      <c r="K19" s="300" t="s">
        <v>943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951</v>
      </c>
      <c r="G20" s="306" t="s">
        <v>950</v>
      </c>
      <c r="H20" s="336" t="s">
        <v>952</v>
      </c>
      <c r="I20" s="306" t="s">
        <v>917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259</v>
      </c>
      <c r="G21" s="306" t="s">
        <v>950</v>
      </c>
      <c r="H21" s="336" t="s">
        <v>947</v>
      </c>
      <c r="I21" s="306" t="s">
        <v>917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953</v>
      </c>
      <c r="G22" s="306" t="s">
        <v>65</v>
      </c>
      <c r="H22" s="336" t="s">
        <v>947</v>
      </c>
      <c r="I22" s="306" t="s">
        <v>917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953</v>
      </c>
      <c r="G23" s="306" t="s">
        <v>65</v>
      </c>
      <c r="H23" s="336" t="s">
        <v>947</v>
      </c>
      <c r="I23" s="306" t="s">
        <v>917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953</v>
      </c>
      <c r="G24" s="306" t="s">
        <v>65</v>
      </c>
      <c r="H24" s="336" t="s">
        <v>468</v>
      </c>
      <c r="I24" s="306" t="s">
        <v>917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954</v>
      </c>
      <c r="G25" s="306" t="s">
        <v>65</v>
      </c>
      <c r="H25" s="336" t="s">
        <v>955</v>
      </c>
      <c r="I25" s="306" t="s">
        <v>917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956</v>
      </c>
      <c r="G26" s="306" t="s">
        <v>65</v>
      </c>
      <c r="H26" s="336" t="s">
        <v>955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958</v>
      </c>
      <c r="F5" s="223" t="s">
        <v>959</v>
      </c>
      <c r="G5" s="223" t="s">
        <v>960</v>
      </c>
      <c r="H5" s="223" t="s">
        <v>961</v>
      </c>
      <c r="I5" s="223" t="s">
        <v>962</v>
      </c>
      <c r="J5" s="223" t="s">
        <v>963</v>
      </c>
      <c r="K5" s="223" t="s">
        <v>964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2"/>
      <c r="K6" s="276"/>
      <c r="L6" s="61"/>
      <c r="M6" s="424" t="s">
        <v>707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965</v>
      </c>
      <c r="K7" s="393" t="s">
        <v>966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967</v>
      </c>
      <c r="K8" s="393" t="s">
        <v>966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210</v>
      </c>
      <c r="F9" s="306"/>
      <c r="G9" s="306" t="s">
        <v>485</v>
      </c>
      <c r="H9" s="336"/>
      <c r="I9" s="306"/>
      <c r="J9" s="393" t="s">
        <v>967</v>
      </c>
      <c r="K9" s="393" t="s">
        <v>966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426</v>
      </c>
      <c r="F10" s="306"/>
      <c r="G10" s="306" t="s">
        <v>210</v>
      </c>
      <c r="H10" s="336"/>
      <c r="I10" s="306"/>
      <c r="J10" s="393" t="s">
        <v>967</v>
      </c>
      <c r="K10" s="393" t="s">
        <v>966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707</v>
      </c>
      <c r="G11" s="306" t="s">
        <v>210</v>
      </c>
      <c r="H11" s="372" t="s">
        <v>54</v>
      </c>
      <c r="I11" s="306"/>
      <c r="J11" s="393" t="s">
        <v>967</v>
      </c>
      <c r="K11" s="393" t="s">
        <v>966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707</v>
      </c>
      <c r="G12" s="306" t="s">
        <v>210</v>
      </c>
      <c r="H12" s="372" t="s">
        <v>54</v>
      </c>
      <c r="I12" s="306"/>
      <c r="J12" s="393" t="s">
        <v>967</v>
      </c>
      <c r="K12" s="393" t="s">
        <v>966</v>
      </c>
      <c r="L12" s="61"/>
      <c r="M12" s="414" t="s">
        <v>58</v>
      </c>
      <c r="N12" s="417">
        <f>COUNTIF(E7:I27, "*Wei Yen*")/2</f>
        <v>0</v>
      </c>
      <c r="O12" s="419" t="s">
        <v>968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426</v>
      </c>
      <c r="F13" s="306" t="s">
        <v>707</v>
      </c>
      <c r="G13" s="306" t="s">
        <v>426</v>
      </c>
      <c r="H13" s="372" t="s">
        <v>54</v>
      </c>
      <c r="I13" s="306"/>
      <c r="J13" s="393" t="s">
        <v>967</v>
      </c>
      <c r="K13" s="393" t="s">
        <v>966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707</v>
      </c>
      <c r="F14" s="306" t="s">
        <v>707</v>
      </c>
      <c r="G14" s="306" t="s">
        <v>54</v>
      </c>
      <c r="H14" s="372" t="s">
        <v>54</v>
      </c>
      <c r="I14" s="306"/>
      <c r="J14" s="393" t="s">
        <v>967</v>
      </c>
      <c r="K14" s="393" t="s">
        <v>966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948</v>
      </c>
      <c r="F15" s="306" t="s">
        <v>707</v>
      </c>
      <c r="G15" s="306" t="s">
        <v>54</v>
      </c>
      <c r="H15" s="372" t="s">
        <v>969</v>
      </c>
      <c r="I15" s="306" t="s">
        <v>970</v>
      </c>
      <c r="J15" s="393" t="s">
        <v>967</v>
      </c>
      <c r="K15" s="393" t="s">
        <v>966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948</v>
      </c>
      <c r="F16" s="306" t="s">
        <v>707</v>
      </c>
      <c r="G16" s="306" t="s">
        <v>54</v>
      </c>
      <c r="H16" s="336" t="s">
        <v>971</v>
      </c>
      <c r="I16" s="306" t="s">
        <v>972</v>
      </c>
      <c r="J16" s="393" t="s">
        <v>967</v>
      </c>
      <c r="K16" s="393" t="s">
        <v>966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745</v>
      </c>
      <c r="G17" s="306" t="s">
        <v>65</v>
      </c>
      <c r="H17" s="336" t="s">
        <v>891</v>
      </c>
      <c r="I17" s="306" t="s">
        <v>972</v>
      </c>
      <c r="J17" s="393" t="s">
        <v>967</v>
      </c>
      <c r="K17" s="393" t="s">
        <v>966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709</v>
      </c>
      <c r="G18" s="306" t="s">
        <v>65</v>
      </c>
      <c r="H18" s="372" t="s">
        <v>908</v>
      </c>
      <c r="I18" s="306" t="s">
        <v>972</v>
      </c>
      <c r="J18" s="393" t="s">
        <v>967</v>
      </c>
      <c r="K18" s="393" t="s">
        <v>966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973</v>
      </c>
      <c r="G19" s="306" t="s">
        <v>65</v>
      </c>
      <c r="H19" s="372" t="s">
        <v>908</v>
      </c>
      <c r="I19" s="306" t="s">
        <v>969</v>
      </c>
      <c r="J19" s="393" t="s">
        <v>967</v>
      </c>
      <c r="K19" s="393" t="s">
        <v>966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974</v>
      </c>
      <c r="F20" s="306" t="s">
        <v>975</v>
      </c>
      <c r="G20" s="306" t="s">
        <v>266</v>
      </c>
      <c r="H20" s="372" t="s">
        <v>976</v>
      </c>
      <c r="I20" s="306" t="s">
        <v>908</v>
      </c>
      <c r="J20" s="393" t="s">
        <v>967</v>
      </c>
      <c r="K20" s="393" t="s">
        <v>966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266</v>
      </c>
      <c r="H21" s="372" t="s">
        <v>976</v>
      </c>
      <c r="I21" s="306" t="s">
        <v>908</v>
      </c>
      <c r="J21" s="393" t="s">
        <v>967</v>
      </c>
      <c r="K21" s="393" t="s">
        <v>966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449</v>
      </c>
      <c r="F22" s="306" t="s">
        <v>978</v>
      </c>
      <c r="G22" s="306" t="s">
        <v>266</v>
      </c>
      <c r="H22" s="372" t="s">
        <v>976</v>
      </c>
      <c r="I22" s="306" t="s">
        <v>979</v>
      </c>
      <c r="J22" s="393" t="s">
        <v>967</v>
      </c>
      <c r="K22" s="393" t="s">
        <v>966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449</v>
      </c>
      <c r="F23" s="306" t="s">
        <v>978</v>
      </c>
      <c r="G23" s="306" t="s">
        <v>266</v>
      </c>
      <c r="H23" s="372" t="s">
        <v>976</v>
      </c>
      <c r="I23" s="306" t="s">
        <v>979</v>
      </c>
      <c r="J23" s="393" t="s">
        <v>967</v>
      </c>
      <c r="K23" s="393" t="s">
        <v>966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978</v>
      </c>
      <c r="G24" s="306" t="s">
        <v>266</v>
      </c>
      <c r="H24" s="372" t="s">
        <v>908</v>
      </c>
      <c r="I24" s="306" t="s">
        <v>979</v>
      </c>
      <c r="J24" s="393" t="s">
        <v>967</v>
      </c>
      <c r="K24" s="393" t="s">
        <v>966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978</v>
      </c>
      <c r="G25" s="306" t="s">
        <v>266</v>
      </c>
      <c r="H25" s="372" t="s">
        <v>908</v>
      </c>
      <c r="I25" s="306" t="s">
        <v>979</v>
      </c>
      <c r="J25" s="393" t="s">
        <v>967</v>
      </c>
      <c r="K25" s="393" t="s">
        <v>966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980</v>
      </c>
      <c r="G26" s="306"/>
      <c r="H26" s="372" t="s">
        <v>56</v>
      </c>
      <c r="I26" s="372" t="s">
        <v>981</v>
      </c>
      <c r="J26" s="393" t="s">
        <v>967</v>
      </c>
      <c r="K26" s="393" t="s">
        <v>966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982</v>
      </c>
      <c r="J27" s="393" t="s">
        <v>967</v>
      </c>
      <c r="K27" s="393" t="s">
        <v>966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982</v>
      </c>
      <c r="J28" s="393" t="s">
        <v>967</v>
      </c>
      <c r="K28" s="393" t="s">
        <v>966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982</v>
      </c>
      <c r="J29" s="393" t="s">
        <v>967</v>
      </c>
      <c r="K29" s="393" t="s">
        <v>966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982</v>
      </c>
      <c r="J30" s="393" t="s">
        <v>967</v>
      </c>
      <c r="K30" s="393" t="s">
        <v>966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982</v>
      </c>
      <c r="J31" s="393" t="s">
        <v>967</v>
      </c>
      <c r="K31" s="393" t="s">
        <v>966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982</v>
      </c>
      <c r="J32" s="393" t="s">
        <v>967</v>
      </c>
      <c r="K32" s="393" t="s">
        <v>966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982</v>
      </c>
      <c r="J33" s="393" t="s">
        <v>967</v>
      </c>
      <c r="K33" s="393" t="s">
        <v>966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982</v>
      </c>
      <c r="J34" s="393" t="s">
        <v>967</v>
      </c>
      <c r="K34" s="393" t="s">
        <v>966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982</v>
      </c>
      <c r="J35" s="393" t="s">
        <v>967</v>
      </c>
      <c r="K35" s="393" t="s">
        <v>966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982</v>
      </c>
      <c r="J36" s="393" t="s">
        <v>967</v>
      </c>
      <c r="K36" s="393" t="s">
        <v>966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983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985</v>
      </c>
      <c r="J5" s="223" t="s">
        <v>986</v>
      </c>
      <c r="K5" s="223" t="s">
        <v>987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24" t="s">
        <v>707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989</v>
      </c>
      <c r="F7" s="306" t="s">
        <v>210</v>
      </c>
      <c r="G7" s="306" t="s">
        <v>990</v>
      </c>
      <c r="H7" s="336" t="s">
        <v>210</v>
      </c>
      <c r="I7" s="306" t="s">
        <v>989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991</v>
      </c>
      <c r="F8" s="306" t="s">
        <v>210</v>
      </c>
      <c r="G8" s="306" t="s">
        <v>990</v>
      </c>
      <c r="H8" s="336" t="s">
        <v>210</v>
      </c>
      <c r="I8" s="306" t="s">
        <v>989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991</v>
      </c>
      <c r="F9" s="306" t="s">
        <v>210</v>
      </c>
      <c r="G9" s="306" t="s">
        <v>888</v>
      </c>
      <c r="H9" s="336" t="s">
        <v>210</v>
      </c>
      <c r="I9" s="306" t="s">
        <v>992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969</v>
      </c>
      <c r="F10" s="306" t="s">
        <v>210</v>
      </c>
      <c r="G10" s="306" t="s">
        <v>888</v>
      </c>
      <c r="H10" s="336" t="s">
        <v>56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210</v>
      </c>
      <c r="F11" s="306" t="s">
        <v>210</v>
      </c>
      <c r="G11" s="306" t="s">
        <v>993</v>
      </c>
      <c r="H11" s="372" t="s">
        <v>212</v>
      </c>
      <c r="I11" s="306" t="s">
        <v>426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56</v>
      </c>
      <c r="G12" s="306" t="s">
        <v>993</v>
      </c>
      <c r="H12" s="372" t="s">
        <v>212</v>
      </c>
      <c r="I12" s="306" t="s">
        <v>426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56</v>
      </c>
      <c r="G13" s="306" t="s">
        <v>993</v>
      </c>
      <c r="H13" s="372" t="s">
        <v>212</v>
      </c>
      <c r="I13" s="306" t="s">
        <v>426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969</v>
      </c>
      <c r="F14" s="306" t="s">
        <v>56</v>
      </c>
      <c r="G14" s="306" t="s">
        <v>993</v>
      </c>
      <c r="H14" s="372" t="s">
        <v>212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888</v>
      </c>
      <c r="H15" s="372" t="s">
        <v>212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994</v>
      </c>
      <c r="G16" s="306" t="s">
        <v>53</v>
      </c>
      <c r="H16" s="372" t="s">
        <v>995</v>
      </c>
      <c r="I16" s="306" t="s">
        <v>408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996</v>
      </c>
      <c r="G17" s="306" t="s">
        <v>669</v>
      </c>
      <c r="H17" s="61" t="s">
        <v>408</v>
      </c>
      <c r="I17" s="306" t="s">
        <v>408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996</v>
      </c>
      <c r="G18" s="306" t="s">
        <v>669</v>
      </c>
      <c r="H18" s="336" t="s">
        <v>997</v>
      </c>
      <c r="I18" s="306" t="s">
        <v>256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996</v>
      </c>
      <c r="G19" s="306" t="s">
        <v>669</v>
      </c>
      <c r="H19" s="336" t="s">
        <v>210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998</v>
      </c>
      <c r="F20" s="306" t="s">
        <v>996</v>
      </c>
      <c r="G20" s="306" t="s">
        <v>669</v>
      </c>
      <c r="H20" s="372" t="s">
        <v>408</v>
      </c>
      <c r="I20" s="306" t="s">
        <v>426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999</v>
      </c>
      <c r="F21" s="306" t="s">
        <v>1000</v>
      </c>
      <c r="G21" s="306" t="s">
        <v>669</v>
      </c>
      <c r="H21" s="372" t="s">
        <v>408</v>
      </c>
      <c r="I21" s="306" t="s">
        <v>426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707</v>
      </c>
      <c r="F22" s="306" t="s">
        <v>1001</v>
      </c>
      <c r="G22" s="306" t="s">
        <v>669</v>
      </c>
      <c r="H22" s="372" t="s">
        <v>210</v>
      </c>
      <c r="I22" s="306" t="s">
        <v>426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707</v>
      </c>
      <c r="F23" s="306" t="s">
        <v>1001</v>
      </c>
      <c r="G23" s="306" t="s">
        <v>669</v>
      </c>
      <c r="H23" s="372" t="s">
        <v>210</v>
      </c>
      <c r="I23" s="306" t="s">
        <v>426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707</v>
      </c>
      <c r="F24" s="306" t="s">
        <v>1002</v>
      </c>
      <c r="G24" s="306" t="s">
        <v>669</v>
      </c>
      <c r="H24" s="372" t="s">
        <v>210</v>
      </c>
      <c r="I24" s="306" t="s">
        <v>426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1003</v>
      </c>
      <c r="F25" s="306" t="s">
        <v>1004</v>
      </c>
      <c r="G25" s="306" t="s">
        <v>1005</v>
      </c>
      <c r="H25" s="372" t="s">
        <v>210</v>
      </c>
      <c r="I25" s="306" t="s">
        <v>426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1004</v>
      </c>
      <c r="G26" s="306" t="s">
        <v>1006</v>
      </c>
      <c r="H26" s="372" t="s">
        <v>210</v>
      </c>
      <c r="I26" s="306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1007</v>
      </c>
      <c r="G27" s="306" t="s">
        <v>1006</v>
      </c>
      <c r="H27" s="372" t="s">
        <v>210</v>
      </c>
      <c r="I27" s="306" t="s">
        <v>426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1008</v>
      </c>
    </row>
    <row r="49" spans="2:15">
      <c r="B49" s="387" t="s">
        <v>138</v>
      </c>
      <c r="D49" t="s">
        <v>1009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1011</v>
      </c>
      <c r="F6" s="282" t="s">
        <v>1011</v>
      </c>
      <c r="G6" s="282" t="s">
        <v>1011</v>
      </c>
      <c r="H6" s="282" t="s">
        <v>1011</v>
      </c>
      <c r="I6" s="282" t="s">
        <v>1011</v>
      </c>
      <c r="J6" s="392"/>
      <c r="K6" s="276"/>
      <c r="L6" s="61"/>
      <c r="M6" s="424" t="s">
        <v>707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1012</v>
      </c>
      <c r="F7" s="306" t="s">
        <v>1012</v>
      </c>
      <c r="G7" s="306" t="s">
        <v>1012</v>
      </c>
      <c r="H7" s="306" t="s">
        <v>1012</v>
      </c>
      <c r="I7" s="306" t="s">
        <v>1012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707</v>
      </c>
      <c r="F9" s="306" t="s">
        <v>54</v>
      </c>
      <c r="G9" s="306" t="s">
        <v>1013</v>
      </c>
      <c r="H9" s="336" t="s">
        <v>58</v>
      </c>
      <c r="I9" s="306" t="s">
        <v>58</v>
      </c>
      <c r="J9" s="393"/>
      <c r="K9" s="300"/>
      <c r="L9" s="61"/>
      <c r="M9" s="415" t="s">
        <v>1003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707</v>
      </c>
      <c r="F10" s="306" t="s">
        <v>54</v>
      </c>
      <c r="G10" s="306" t="s">
        <v>1013</v>
      </c>
      <c r="H10" s="336" t="s">
        <v>1014</v>
      </c>
      <c r="I10" s="306" t="s">
        <v>1015</v>
      </c>
      <c r="J10" s="353" t="s">
        <v>1003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707</v>
      </c>
      <c r="F11" s="306" t="s">
        <v>54</v>
      </c>
      <c r="G11" s="306" t="s">
        <v>1013</v>
      </c>
      <c r="H11" s="336" t="s">
        <v>1014</v>
      </c>
      <c r="I11" s="306" t="s">
        <v>210</v>
      </c>
      <c r="J11" s="353" t="s">
        <v>1003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1016</v>
      </c>
      <c r="F12" s="306" t="s">
        <v>54</v>
      </c>
      <c r="G12" s="306" t="s">
        <v>1013</v>
      </c>
      <c r="H12" s="336" t="s">
        <v>1014</v>
      </c>
      <c r="I12" s="306" t="s">
        <v>210</v>
      </c>
      <c r="J12" s="353" t="s">
        <v>1003</v>
      </c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1016</v>
      </c>
      <c r="F13" s="306" t="s">
        <v>1012</v>
      </c>
      <c r="G13" s="306" t="s">
        <v>1013</v>
      </c>
      <c r="H13" s="336" t="s">
        <v>1015</v>
      </c>
      <c r="I13" s="306" t="s">
        <v>210</v>
      </c>
      <c r="J13" s="353" t="s">
        <v>1003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1016</v>
      </c>
      <c r="F14" s="306" t="s">
        <v>1012</v>
      </c>
      <c r="G14" s="306" t="s">
        <v>1013</v>
      </c>
      <c r="H14" s="336" t="s">
        <v>1015</v>
      </c>
      <c r="I14" s="306" t="s">
        <v>1017</v>
      </c>
      <c r="J14" s="353" t="s">
        <v>1003</v>
      </c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1016</v>
      </c>
      <c r="F15" s="306" t="s">
        <v>1012</v>
      </c>
      <c r="G15" s="306" t="s">
        <v>1018</v>
      </c>
      <c r="H15" s="336" t="s">
        <v>1015</v>
      </c>
      <c r="I15" s="306" t="s">
        <v>1019</v>
      </c>
      <c r="J15" s="353" t="s">
        <v>1003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1016</v>
      </c>
      <c r="F16" s="306" t="s">
        <v>1012</v>
      </c>
      <c r="G16" s="306" t="s">
        <v>1020</v>
      </c>
      <c r="H16" s="336" t="s">
        <v>1014</v>
      </c>
      <c r="I16" s="306" t="s">
        <v>1017</v>
      </c>
      <c r="J16" s="353" t="s">
        <v>1003</v>
      </c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1016</v>
      </c>
      <c r="F17" s="306" t="s">
        <v>1021</v>
      </c>
      <c r="G17" s="306" t="s">
        <v>1020</v>
      </c>
      <c r="H17" s="336" t="s">
        <v>1022</v>
      </c>
      <c r="I17" s="306" t="s">
        <v>1023</v>
      </c>
      <c r="J17" s="353" t="s">
        <v>1003</v>
      </c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1016</v>
      </c>
      <c r="F18" s="306" t="s">
        <v>1024</v>
      </c>
      <c r="G18" s="306" t="s">
        <v>1025</v>
      </c>
      <c r="H18" s="336" t="s">
        <v>1026</v>
      </c>
      <c r="I18" s="306" t="s">
        <v>1023</v>
      </c>
      <c r="J18" s="353" t="s">
        <v>1003</v>
      </c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1016</v>
      </c>
      <c r="F19" s="306" t="s">
        <v>1027</v>
      </c>
      <c r="G19" s="306" t="s">
        <v>209</v>
      </c>
      <c r="H19" s="336" t="s">
        <v>1026</v>
      </c>
      <c r="I19" s="306" t="s">
        <v>1028</v>
      </c>
      <c r="J19" s="353" t="s">
        <v>1003</v>
      </c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1016</v>
      </c>
      <c r="F20" s="306" t="s">
        <v>1029</v>
      </c>
      <c r="G20" s="306" t="s">
        <v>209</v>
      </c>
      <c r="H20" s="336" t="s">
        <v>1026</v>
      </c>
      <c r="I20" s="306" t="s">
        <v>210</v>
      </c>
      <c r="J20" s="353" t="s">
        <v>1003</v>
      </c>
      <c r="K20" s="300"/>
      <c r="L20" s="61"/>
      <c r="M20" s="414" t="s">
        <v>64</v>
      </c>
      <c r="N20" s="417">
        <f>COUNTIF(E7:I28, "*Haikal*")/2</f>
        <v>0</v>
      </c>
      <c r="O20" s="419" t="s">
        <v>446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711</v>
      </c>
      <c r="F21" s="306" t="s">
        <v>256</v>
      </c>
      <c r="G21" s="306" t="s">
        <v>1030</v>
      </c>
      <c r="H21" s="336" t="s">
        <v>1026</v>
      </c>
      <c r="I21" s="306" t="s">
        <v>210</v>
      </c>
      <c r="J21" s="353" t="s">
        <v>1003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711</v>
      </c>
      <c r="F22" s="306" t="s">
        <v>1031</v>
      </c>
      <c r="G22" s="306" t="s">
        <v>1030</v>
      </c>
      <c r="H22" s="336" t="s">
        <v>942</v>
      </c>
      <c r="I22" s="306" t="s">
        <v>989</v>
      </c>
      <c r="J22" s="353" t="s">
        <v>1003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711</v>
      </c>
      <c r="F23" s="306" t="s">
        <v>54</v>
      </c>
      <c r="G23" s="306" t="s">
        <v>1032</v>
      </c>
      <c r="H23" s="336" t="s">
        <v>942</v>
      </c>
      <c r="I23" s="306" t="s">
        <v>989</v>
      </c>
      <c r="J23" s="353" t="s">
        <v>1003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711</v>
      </c>
      <c r="F24" s="306" t="s">
        <v>948</v>
      </c>
      <c r="G24" s="306" t="s">
        <v>1033</v>
      </c>
      <c r="H24" s="372" t="s">
        <v>426</v>
      </c>
      <c r="I24" s="306" t="s">
        <v>989</v>
      </c>
      <c r="J24" s="353" t="s">
        <v>1003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711</v>
      </c>
      <c r="F25" s="306" t="s">
        <v>1034</v>
      </c>
      <c r="G25" s="306" t="s">
        <v>1033</v>
      </c>
      <c r="H25" s="372" t="s">
        <v>426</v>
      </c>
      <c r="I25" s="306" t="s">
        <v>989</v>
      </c>
      <c r="J25" s="353" t="s">
        <v>1003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711</v>
      </c>
      <c r="F26" s="306" t="s">
        <v>1035</v>
      </c>
      <c r="G26" s="306" t="s">
        <v>1033</v>
      </c>
      <c r="H26" s="372" t="s">
        <v>210</v>
      </c>
      <c r="I26" s="306" t="s">
        <v>989</v>
      </c>
      <c r="J26" s="353" t="s">
        <v>1003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711</v>
      </c>
      <c r="F27" s="306" t="s">
        <v>1036</v>
      </c>
      <c r="G27" s="306" t="s">
        <v>1033</v>
      </c>
      <c r="H27" s="372" t="s">
        <v>210</v>
      </c>
      <c r="I27" s="306" t="s">
        <v>989</v>
      </c>
      <c r="J27" s="353" t="s">
        <v>1003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711</v>
      </c>
      <c r="F28" s="306" t="s">
        <v>1037</v>
      </c>
      <c r="G28" s="306" t="s">
        <v>1038</v>
      </c>
      <c r="H28" s="372" t="s">
        <v>426</v>
      </c>
      <c r="I28" s="306" t="s">
        <v>1039</v>
      </c>
      <c r="J28" s="353" t="s">
        <v>1003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1003</v>
      </c>
      <c r="J29" s="353" t="s">
        <v>1003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1003</v>
      </c>
      <c r="J30" s="353" t="s">
        <v>1003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1003</v>
      </c>
      <c r="J31" s="353" t="s">
        <v>1003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1003</v>
      </c>
      <c r="J32" s="353" t="s">
        <v>1003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1003</v>
      </c>
      <c r="J33" s="353" t="s">
        <v>1003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1003</v>
      </c>
      <c r="J34" s="353" t="s">
        <v>1003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1009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1042</v>
      </c>
      <c r="F5" s="223" t="s">
        <v>1043</v>
      </c>
      <c r="G5" s="223" t="s">
        <v>1044</v>
      </c>
      <c r="H5" s="223" t="s">
        <v>1045</v>
      </c>
      <c r="I5" s="223" t="s">
        <v>1046</v>
      </c>
      <c r="J5" s="223" t="s">
        <v>1047</v>
      </c>
      <c r="K5" s="223">
        <v>44936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1048</v>
      </c>
      <c r="F6" s="282" t="s">
        <v>1048</v>
      </c>
      <c r="G6" s="282" t="s">
        <v>1048</v>
      </c>
      <c r="H6" s="282" t="s">
        <v>1048</v>
      </c>
      <c r="I6" s="282" t="s">
        <v>1048</v>
      </c>
      <c r="J6" s="392"/>
      <c r="K6" s="276"/>
      <c r="L6" s="61"/>
      <c r="M6" s="424" t="s">
        <v>707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1049</v>
      </c>
      <c r="H7" s="362"/>
      <c r="I7" s="306" t="s">
        <v>1049</v>
      </c>
      <c r="J7" s="393" t="s">
        <v>210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1049</v>
      </c>
      <c r="H8" s="362"/>
      <c r="I8" s="306" t="s">
        <v>1049</v>
      </c>
      <c r="J8" s="393" t="s">
        <v>210</v>
      </c>
      <c r="K8" s="300"/>
      <c r="L8" s="61"/>
      <c r="M8" s="414" t="s">
        <v>54</v>
      </c>
      <c r="N8" s="417">
        <f>COUNTIF(E7:I28, "*YZ*")/2</f>
        <v>0</v>
      </c>
      <c r="O8" s="419" t="s">
        <v>797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210</v>
      </c>
      <c r="F9" s="306" t="s">
        <v>53</v>
      </c>
      <c r="G9" s="306" t="s">
        <v>1050</v>
      </c>
      <c r="H9" s="362"/>
      <c r="I9" s="306" t="s">
        <v>1051</v>
      </c>
      <c r="J9" s="393" t="s">
        <v>210</v>
      </c>
      <c r="K9" s="300"/>
      <c r="L9" s="61"/>
      <c r="M9" s="415" t="s">
        <v>1003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210</v>
      </c>
      <c r="F10" s="306" t="s">
        <v>53</v>
      </c>
      <c r="G10" s="306" t="s">
        <v>888</v>
      </c>
      <c r="H10" s="362"/>
      <c r="I10" s="306" t="s">
        <v>1052</v>
      </c>
      <c r="J10" s="393" t="s">
        <v>426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210</v>
      </c>
      <c r="F11" s="306" t="s">
        <v>1053</v>
      </c>
      <c r="G11" s="306" t="s">
        <v>888</v>
      </c>
      <c r="H11" s="362"/>
      <c r="I11" s="306" t="s">
        <v>1051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210</v>
      </c>
      <c r="F12" s="306" t="s">
        <v>1053</v>
      </c>
      <c r="G12" s="306" t="s">
        <v>888</v>
      </c>
      <c r="H12" s="388"/>
      <c r="I12" s="306" t="s">
        <v>1054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210</v>
      </c>
      <c r="F13" s="306" t="s">
        <v>1055</v>
      </c>
      <c r="G13" s="306" t="s">
        <v>888</v>
      </c>
      <c r="H13" s="388"/>
      <c r="I13" s="306" t="s">
        <v>1054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210</v>
      </c>
      <c r="F14" s="306" t="s">
        <v>1056</v>
      </c>
      <c r="G14" s="306" t="s">
        <v>888</v>
      </c>
      <c r="H14" s="388"/>
      <c r="I14" s="306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210</v>
      </c>
      <c r="F15" s="306" t="s">
        <v>1056</v>
      </c>
      <c r="G15" s="306" t="s">
        <v>888</v>
      </c>
      <c r="H15" s="388"/>
      <c r="I15" s="306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1059</v>
      </c>
      <c r="F16" s="306" t="s">
        <v>1056</v>
      </c>
      <c r="G16" s="306" t="s">
        <v>888</v>
      </c>
      <c r="H16" s="388"/>
      <c r="I16" s="306" t="s">
        <v>1057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1059</v>
      </c>
      <c r="F17" s="306" t="s">
        <v>1056</v>
      </c>
      <c r="G17" s="306" t="s">
        <v>1038</v>
      </c>
      <c r="H17" s="362"/>
      <c r="I17" s="306" t="s">
        <v>1057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1059</v>
      </c>
      <c r="F18" s="306" t="s">
        <v>1060</v>
      </c>
      <c r="G18" s="306" t="s">
        <v>1061</v>
      </c>
      <c r="H18" s="362"/>
      <c r="I18" s="306" t="s">
        <v>1057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908</v>
      </c>
      <c r="F19" s="306" t="s">
        <v>1062</v>
      </c>
      <c r="G19" s="306" t="s">
        <v>1061</v>
      </c>
      <c r="H19" s="388"/>
      <c r="I19" s="306" t="s">
        <v>1057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982</v>
      </c>
      <c r="F20" s="306" t="s">
        <v>1063</v>
      </c>
      <c r="G20" s="306" t="s">
        <v>1061</v>
      </c>
      <c r="H20" s="388"/>
      <c r="I20" s="306" t="s">
        <v>990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1064</v>
      </c>
      <c r="G21" s="306" t="s">
        <v>1006</v>
      </c>
      <c r="H21" s="388"/>
      <c r="I21" s="306" t="s">
        <v>990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1064</v>
      </c>
      <c r="G22" s="306" t="s">
        <v>1038</v>
      </c>
      <c r="H22" s="388"/>
      <c r="I22" s="306" t="s">
        <v>990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1064</v>
      </c>
      <c r="G23" s="306" t="s">
        <v>1065</v>
      </c>
      <c r="H23" s="388"/>
      <c r="I23" s="306" t="s">
        <v>990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1064</v>
      </c>
      <c r="G24" s="306" t="s">
        <v>1066</v>
      </c>
      <c r="H24" s="388"/>
      <c r="I24" s="306" t="s">
        <v>990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1067</v>
      </c>
      <c r="G25" s="306" t="s">
        <v>1066</v>
      </c>
      <c r="H25" s="388"/>
      <c r="I25" s="306" t="s">
        <v>990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1068</v>
      </c>
      <c r="G26" s="306" t="s">
        <v>1066</v>
      </c>
      <c r="H26" s="388"/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1069</v>
      </c>
      <c r="G27" s="372" t="s">
        <v>468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1069</v>
      </c>
      <c r="G28" s="372" t="s">
        <v>468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1009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1071</v>
      </c>
      <c r="F5" s="223" t="s">
        <v>1072</v>
      </c>
      <c r="G5" s="223" t="s">
        <v>1073</v>
      </c>
      <c r="H5" s="223" t="s">
        <v>1074</v>
      </c>
      <c r="I5" s="223" t="s">
        <v>1075</v>
      </c>
      <c r="J5" s="223" t="s">
        <v>1076</v>
      </c>
      <c r="K5" s="223" t="s">
        <v>1077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392"/>
      <c r="K6" s="276"/>
      <c r="L6" s="61"/>
      <c r="M6" s="424" t="s">
        <v>707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211</v>
      </c>
      <c r="F7" s="306" t="s">
        <v>1078</v>
      </c>
      <c r="G7" s="306" t="s">
        <v>54</v>
      </c>
      <c r="H7" s="306" t="s">
        <v>256</v>
      </c>
      <c r="I7" s="336" t="s">
        <v>1079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992</v>
      </c>
      <c r="G8" s="306" t="s">
        <v>54</v>
      </c>
      <c r="H8" s="306" t="s">
        <v>256</v>
      </c>
      <c r="I8" s="372" t="s">
        <v>1038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1080</v>
      </c>
      <c r="G9" s="372" t="s">
        <v>210</v>
      </c>
      <c r="H9" s="306" t="s">
        <v>256</v>
      </c>
      <c r="I9" s="372" t="s">
        <v>1038</v>
      </c>
      <c r="J9" s="393"/>
      <c r="K9" s="300"/>
      <c r="L9" s="61"/>
      <c r="M9" s="415" t="s">
        <v>1003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1081</v>
      </c>
      <c r="G10" s="372" t="s">
        <v>210</v>
      </c>
      <c r="H10" s="306" t="s">
        <v>256</v>
      </c>
      <c r="I10" s="372" t="s">
        <v>1038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1081</v>
      </c>
      <c r="G11" s="213" t="s">
        <v>210</v>
      </c>
      <c r="H11" s="306" t="s">
        <v>1082</v>
      </c>
      <c r="I11" s="372" t="s">
        <v>1038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1083</v>
      </c>
      <c r="G12" s="336" t="s">
        <v>908</v>
      </c>
      <c r="H12" s="306" t="s">
        <v>1082</v>
      </c>
      <c r="I12" s="372" t="s">
        <v>1038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1059</v>
      </c>
      <c r="G13" s="336" t="s">
        <v>908</v>
      </c>
      <c r="H13" s="306" t="s">
        <v>1082</v>
      </c>
      <c r="I13" s="372" t="s">
        <v>1038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265</v>
      </c>
      <c r="G14" s="336" t="s">
        <v>908</v>
      </c>
      <c r="H14" s="306" t="s">
        <v>1082</v>
      </c>
      <c r="I14" s="372" t="s">
        <v>1038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265</v>
      </c>
      <c r="G15" s="336" t="s">
        <v>908</v>
      </c>
      <c r="H15" s="306" t="s">
        <v>1082</v>
      </c>
      <c r="I15" s="372" t="s">
        <v>1038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1084</v>
      </c>
      <c r="G16" s="336" t="s">
        <v>908</v>
      </c>
      <c r="H16" s="306" t="s">
        <v>1082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1086</v>
      </c>
      <c r="F17" s="374" t="s">
        <v>1087</v>
      </c>
      <c r="G17" s="336" t="s">
        <v>908</v>
      </c>
      <c r="H17" s="306" t="s">
        <v>1082</v>
      </c>
      <c r="I17" s="336" t="s">
        <v>209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449</v>
      </c>
      <c r="F18" s="374" t="s">
        <v>1084</v>
      </c>
      <c r="G18" s="372" t="s">
        <v>1088</v>
      </c>
      <c r="H18" s="306" t="s">
        <v>1082</v>
      </c>
      <c r="I18" s="336" t="s">
        <v>1086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449</v>
      </c>
      <c r="F19" s="374" t="s">
        <v>265</v>
      </c>
      <c r="G19" s="213" t="s">
        <v>1088</v>
      </c>
      <c r="H19" s="306" t="s">
        <v>1082</v>
      </c>
      <c r="I19" s="336" t="s">
        <v>1089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449</v>
      </c>
      <c r="F20" s="374" t="s">
        <v>265</v>
      </c>
      <c r="G20" s="213" t="s">
        <v>1090</v>
      </c>
      <c r="H20" s="306" t="s">
        <v>1082</v>
      </c>
      <c r="I20" s="372" t="s">
        <v>1091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1092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449</v>
      </c>
      <c r="F21" s="374" t="s">
        <v>1093</v>
      </c>
      <c r="G21" s="213" t="s">
        <v>1059</v>
      </c>
      <c r="H21" s="336" t="s">
        <v>1094</v>
      </c>
      <c r="I21" s="372" t="s">
        <v>1091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449</v>
      </c>
      <c r="F22" s="374" t="s">
        <v>1093</v>
      </c>
      <c r="G22" s="372" t="s">
        <v>994</v>
      </c>
      <c r="H22" s="336" t="s">
        <v>1094</v>
      </c>
      <c r="I22" s="372" t="s">
        <v>1091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449</v>
      </c>
      <c r="F23" s="374" t="s">
        <v>426</v>
      </c>
      <c r="G23" s="372" t="s">
        <v>1095</v>
      </c>
      <c r="H23" s="336" t="s">
        <v>1096</v>
      </c>
      <c r="I23" s="372" t="s">
        <v>1097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449</v>
      </c>
      <c r="F24" s="374" t="s">
        <v>426</v>
      </c>
      <c r="G24" s="372" t="s">
        <v>1098</v>
      </c>
      <c r="H24" s="336" t="s">
        <v>1096</v>
      </c>
      <c r="I24" s="372" t="s">
        <v>1097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1086</v>
      </c>
      <c r="F25" s="374" t="s">
        <v>426</v>
      </c>
      <c r="G25" s="372" t="s">
        <v>1099</v>
      </c>
      <c r="H25" s="372" t="s">
        <v>53</v>
      </c>
      <c r="I25" s="372" t="s">
        <v>1100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212</v>
      </c>
      <c r="F26" s="374" t="s">
        <v>1101</v>
      </c>
      <c r="G26" s="372" t="s">
        <v>1099</v>
      </c>
      <c r="H26" s="372" t="s">
        <v>53</v>
      </c>
      <c r="I26" s="372" t="s">
        <v>1100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212</v>
      </c>
      <c r="F27" s="374" t="s">
        <v>1101</v>
      </c>
      <c r="G27" s="372" t="s">
        <v>1099</v>
      </c>
      <c r="H27" s="372" t="s">
        <v>53</v>
      </c>
      <c r="I27" s="372" t="s">
        <v>1100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212</v>
      </c>
      <c r="F28" s="374" t="s">
        <v>1101</v>
      </c>
      <c r="G28" s="372" t="s">
        <v>1099</v>
      </c>
      <c r="H28" s="372" t="s">
        <v>53</v>
      </c>
      <c r="I28" s="372" t="s">
        <v>1100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1104</v>
      </c>
      <c r="H5" s="223" t="s">
        <v>1105</v>
      </c>
      <c r="I5" s="223" t="s">
        <v>1106</v>
      </c>
      <c r="J5" s="360" t="s">
        <v>1107</v>
      </c>
      <c r="K5" s="223" t="s">
        <v>1108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0"/>
      <c r="K6" s="276"/>
      <c r="L6" s="61"/>
      <c r="M6" s="424" t="s">
        <v>707</v>
      </c>
      <c r="N6" s="417">
        <f>COUNTIF(E7:I28, "*Rowvan*")/2</f>
        <v>0</v>
      </c>
      <c r="O6" s="432" t="s">
        <v>1109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1110</v>
      </c>
      <c r="F7" s="373" t="s">
        <v>992</v>
      </c>
      <c r="G7" s="372" t="s">
        <v>1110</v>
      </c>
      <c r="H7" s="336" t="s">
        <v>969</v>
      </c>
      <c r="I7" s="336" t="s">
        <v>210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1109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1110</v>
      </c>
      <c r="F8" s="373" t="s">
        <v>992</v>
      </c>
      <c r="G8" s="436" t="s">
        <v>1110</v>
      </c>
      <c r="H8" s="336" t="s">
        <v>969</v>
      </c>
      <c r="I8" s="372" t="s">
        <v>210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1110</v>
      </c>
      <c r="F9" s="372" t="s">
        <v>992</v>
      </c>
      <c r="G9" s="302" t="s">
        <v>1111</v>
      </c>
      <c r="H9" s="336" t="s">
        <v>969</v>
      </c>
      <c r="I9" s="372" t="s">
        <v>210</v>
      </c>
      <c r="J9" s="391"/>
      <c r="K9" s="300"/>
      <c r="L9" s="61"/>
      <c r="M9" s="415" t="s">
        <v>1003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1110</v>
      </c>
      <c r="F10" s="336" t="s">
        <v>1112</v>
      </c>
      <c r="G10" s="302" t="s">
        <v>1111</v>
      </c>
      <c r="H10" s="336" t="s">
        <v>969</v>
      </c>
      <c r="I10" s="372" t="s">
        <v>210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1110</v>
      </c>
      <c r="F11" s="336" t="s">
        <v>1000</v>
      </c>
      <c r="G11" s="302" t="s">
        <v>1113</v>
      </c>
      <c r="H11" s="336" t="s">
        <v>969</v>
      </c>
      <c r="I11" s="372" t="s">
        <v>210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1111</v>
      </c>
      <c r="F12" s="336" t="s">
        <v>58</v>
      </c>
      <c r="G12" s="302" t="s">
        <v>1113</v>
      </c>
      <c r="H12" s="336" t="s">
        <v>969</v>
      </c>
      <c r="I12" s="372" t="s">
        <v>210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1111</v>
      </c>
      <c r="F13" s="434" t="s">
        <v>54</v>
      </c>
      <c r="G13" s="302" t="s">
        <v>1113</v>
      </c>
      <c r="H13" s="372" t="s">
        <v>210</v>
      </c>
      <c r="I13" s="372" t="s">
        <v>210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1111</v>
      </c>
      <c r="F14" s="435" t="s">
        <v>1114</v>
      </c>
      <c r="G14" s="302" t="s">
        <v>1113</v>
      </c>
      <c r="H14" s="372" t="s">
        <v>210</v>
      </c>
      <c r="I14" s="372" t="s">
        <v>210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1111</v>
      </c>
      <c r="F15" s="435" t="s">
        <v>1114</v>
      </c>
      <c r="G15" s="302" t="s">
        <v>54</v>
      </c>
      <c r="H15" s="372" t="s">
        <v>210</v>
      </c>
      <c r="I15" s="372" t="s">
        <v>210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1115</v>
      </c>
      <c r="F16" s="374" t="s">
        <v>1114</v>
      </c>
      <c r="G16" s="355" t="s">
        <v>54</v>
      </c>
      <c r="H16" s="372" t="s">
        <v>1116</v>
      </c>
      <c r="I16" s="372" t="s">
        <v>210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1115</v>
      </c>
      <c r="F17" s="306" t="s">
        <v>1118</v>
      </c>
      <c r="G17" s="336" t="s">
        <v>449</v>
      </c>
      <c r="H17" s="372" t="s">
        <v>408</v>
      </c>
      <c r="I17" s="372" t="s">
        <v>54</v>
      </c>
      <c r="J17" s="391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1119</v>
      </c>
      <c r="F18" s="374" t="s">
        <v>1114</v>
      </c>
      <c r="G18" s="372" t="s">
        <v>449</v>
      </c>
      <c r="H18" s="372" t="s">
        <v>1120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408</v>
      </c>
      <c r="F19" s="374" t="s">
        <v>1121</v>
      </c>
      <c r="G19" s="372" t="s">
        <v>449</v>
      </c>
      <c r="H19" s="372" t="s">
        <v>1120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1122</v>
      </c>
      <c r="F20" s="374" t="s">
        <v>1123</v>
      </c>
      <c r="G20" s="372" t="s">
        <v>449</v>
      </c>
      <c r="H20" s="372" t="s">
        <v>1120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1122</v>
      </c>
      <c r="F21" s="374" t="s">
        <v>1124</v>
      </c>
      <c r="G21" s="372" t="s">
        <v>449</v>
      </c>
      <c r="H21" s="372" t="s">
        <v>1125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1122</v>
      </c>
      <c r="F22" s="374" t="s">
        <v>1124</v>
      </c>
      <c r="G22" s="437" t="s">
        <v>1126</v>
      </c>
      <c r="H22" s="372" t="s">
        <v>1125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1127</v>
      </c>
      <c r="G23" s="437" t="s">
        <v>1126</v>
      </c>
      <c r="H23" s="372" t="s">
        <v>1125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1127</v>
      </c>
      <c r="G24" s="370" t="s">
        <v>56</v>
      </c>
      <c r="H24" s="372" t="s">
        <v>1003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1128</v>
      </c>
      <c r="G25" s="370" t="s">
        <v>56</v>
      </c>
      <c r="H25" s="372" t="s">
        <v>1003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1130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1131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1132</v>
      </c>
      <c r="F6" s="282" t="s">
        <v>1132</v>
      </c>
      <c r="G6" s="282" t="s">
        <v>1132</v>
      </c>
      <c r="H6" s="282" t="s">
        <v>1132</v>
      </c>
      <c r="I6" s="282" t="s">
        <v>1132</v>
      </c>
      <c r="J6" s="298"/>
      <c r="K6" s="276"/>
      <c r="L6" s="61"/>
      <c r="M6" s="424" t="s">
        <v>707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1133</v>
      </c>
      <c r="F7" s="373" t="s">
        <v>1134</v>
      </c>
      <c r="G7" s="372" t="s">
        <v>1135</v>
      </c>
      <c r="H7" s="336" t="s">
        <v>1135</v>
      </c>
      <c r="I7" s="336" t="s">
        <v>1135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1133</v>
      </c>
      <c r="F8" s="306" t="s">
        <v>942</v>
      </c>
      <c r="G8" s="372" t="s">
        <v>1135</v>
      </c>
      <c r="H8" s="372" t="s">
        <v>210</v>
      </c>
      <c r="I8" s="372" t="s">
        <v>210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942</v>
      </c>
      <c r="F9" s="306" t="s">
        <v>1136</v>
      </c>
      <c r="G9" s="372" t="s">
        <v>1137</v>
      </c>
      <c r="H9" s="372" t="s">
        <v>210</v>
      </c>
      <c r="I9" s="372" t="s">
        <v>210</v>
      </c>
      <c r="J9" s="318"/>
      <c r="K9" s="300"/>
      <c r="L9" s="61"/>
      <c r="M9" s="415" t="s">
        <v>1003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942</v>
      </c>
      <c r="F10" s="306" t="s">
        <v>1136</v>
      </c>
      <c r="G10" s="372" t="s">
        <v>1138</v>
      </c>
      <c r="H10" s="372" t="s">
        <v>210</v>
      </c>
      <c r="I10" s="372" t="s">
        <v>210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942</v>
      </c>
      <c r="F11" s="306" t="s">
        <v>1136</v>
      </c>
      <c r="G11" s="372" t="s">
        <v>1138</v>
      </c>
      <c r="H11" s="372" t="s">
        <v>210</v>
      </c>
      <c r="I11" s="372" t="s">
        <v>210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942</v>
      </c>
      <c r="F12" s="431" t="s">
        <v>58</v>
      </c>
      <c r="G12" s="372" t="s">
        <v>1138</v>
      </c>
      <c r="H12" s="372" t="s">
        <v>210</v>
      </c>
      <c r="I12" s="372" t="s">
        <v>908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942</v>
      </c>
      <c r="F13" s="373" t="s">
        <v>58</v>
      </c>
      <c r="G13" s="372" t="s">
        <v>1138</v>
      </c>
      <c r="H13" s="372" t="s">
        <v>210</v>
      </c>
      <c r="I13" s="372" t="s">
        <v>908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1139</v>
      </c>
      <c r="F14" s="430" t="s">
        <v>1140</v>
      </c>
      <c r="G14" s="372" t="s">
        <v>1138</v>
      </c>
      <c r="H14" s="372" t="s">
        <v>210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1139</v>
      </c>
      <c r="F15" s="374" t="s">
        <v>56</v>
      </c>
      <c r="G15" s="372" t="s">
        <v>1138</v>
      </c>
      <c r="H15" s="372" t="s">
        <v>210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942</v>
      </c>
      <c r="F16" s="374" t="s">
        <v>1114</v>
      </c>
      <c r="G16" s="372" t="s">
        <v>1116</v>
      </c>
      <c r="H16" s="372" t="s">
        <v>210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1141</v>
      </c>
      <c r="F17" s="374" t="s">
        <v>1114</v>
      </c>
      <c r="G17" s="372" t="s">
        <v>1116</v>
      </c>
      <c r="H17" s="336" t="s">
        <v>53</v>
      </c>
      <c r="I17" s="372" t="s">
        <v>56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265</v>
      </c>
      <c r="F18" s="374" t="s">
        <v>1114</v>
      </c>
      <c r="G18" s="372" t="s">
        <v>1116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265</v>
      </c>
      <c r="F19" s="374" t="s">
        <v>56</v>
      </c>
      <c r="G19" s="372" t="s">
        <v>1142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265</v>
      </c>
      <c r="F20" s="374" t="s">
        <v>56</v>
      </c>
      <c r="G20" s="372" t="s">
        <v>1142</v>
      </c>
      <c r="H20" s="336" t="s">
        <v>53</v>
      </c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265</v>
      </c>
      <c r="F21" s="374" t="s">
        <v>707</v>
      </c>
      <c r="G21" s="372" t="s">
        <v>1144</v>
      </c>
      <c r="H21" s="336" t="s">
        <v>53</v>
      </c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265</v>
      </c>
      <c r="F22" s="374" t="s">
        <v>707</v>
      </c>
      <c r="G22" s="372" t="s">
        <v>1144</v>
      </c>
      <c r="H22" s="336" t="s">
        <v>53</v>
      </c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1139</v>
      </c>
      <c r="F23" s="374" t="s">
        <v>1146</v>
      </c>
      <c r="G23" s="372" t="s">
        <v>1147</v>
      </c>
      <c r="H23" s="336" t="s">
        <v>53</v>
      </c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1139</v>
      </c>
      <c r="F24" s="374" t="s">
        <v>1146</v>
      </c>
      <c r="G24" s="372" t="s">
        <v>1148</v>
      </c>
      <c r="H24" s="374" t="s">
        <v>937</v>
      </c>
      <c r="I24" s="336" t="s">
        <v>908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1139</v>
      </c>
      <c r="F25" s="374" t="s">
        <v>1149</v>
      </c>
      <c r="G25" s="372" t="s">
        <v>1150</v>
      </c>
      <c r="H25" s="374" t="s">
        <v>937</v>
      </c>
      <c r="I25" s="336" t="s">
        <v>908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1139</v>
      </c>
      <c r="F26" s="374" t="s">
        <v>1149</v>
      </c>
      <c r="G26" s="372" t="s">
        <v>1150</v>
      </c>
      <c r="H26" s="374" t="s">
        <v>937</v>
      </c>
      <c r="I26" s="336" t="s">
        <v>908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1149</v>
      </c>
      <c r="G27" s="372" t="s">
        <v>1150</v>
      </c>
      <c r="H27" s="374" t="s">
        <v>937</v>
      </c>
      <c r="I27" s="336" t="s">
        <v>908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1149</v>
      </c>
      <c r="G28" s="372" t="s">
        <v>1150</v>
      </c>
      <c r="H28" s="374" t="s">
        <v>937</v>
      </c>
      <c r="I28" s="336" t="s">
        <v>908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1151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1152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1153</v>
      </c>
      <c r="F5" s="223" t="s">
        <v>1154</v>
      </c>
      <c r="G5" s="223" t="s">
        <v>1155</v>
      </c>
      <c r="H5" s="360" t="s">
        <v>1156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1011</v>
      </c>
      <c r="F6" s="427" t="s">
        <v>1011</v>
      </c>
      <c r="G6" s="429" t="s">
        <v>1011</v>
      </c>
      <c r="H6" s="428"/>
      <c r="I6" s="282" t="s">
        <v>1011</v>
      </c>
      <c r="J6" s="298"/>
      <c r="K6" s="276"/>
      <c r="L6" s="61"/>
      <c r="M6" s="424" t="s">
        <v>707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994</v>
      </c>
      <c r="F7" s="336" t="s">
        <v>1157</v>
      </c>
      <c r="G7" s="374" t="s">
        <v>994</v>
      </c>
      <c r="H7" s="362"/>
      <c r="I7" s="336" t="s">
        <v>994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1158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1157</v>
      </c>
      <c r="G8" s="374" t="s">
        <v>994</v>
      </c>
      <c r="H8" s="362"/>
      <c r="I8" s="336" t="s">
        <v>994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1157</v>
      </c>
      <c r="G9" s="374" t="s">
        <v>994</v>
      </c>
      <c r="H9" s="362"/>
      <c r="I9" s="336" t="s">
        <v>1159</v>
      </c>
      <c r="J9" s="318"/>
      <c r="K9" s="300"/>
      <c r="L9" s="61"/>
      <c r="M9" s="415" t="s">
        <v>1003</v>
      </c>
      <c r="N9" s="417">
        <f>COUNTIF(E7:I28, "*Henry*")/2</f>
        <v>0</v>
      </c>
      <c r="O9" s="413" t="s">
        <v>1160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1157</v>
      </c>
      <c r="G10" s="374" t="s">
        <v>994</v>
      </c>
      <c r="H10" s="362"/>
      <c r="I10" s="336" t="s">
        <v>1159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246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1157</v>
      </c>
      <c r="G11" s="374" t="s">
        <v>994</v>
      </c>
      <c r="H11" s="362"/>
      <c r="I11" s="336" t="s">
        <v>210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994</v>
      </c>
      <c r="G12" s="374" t="s">
        <v>994</v>
      </c>
      <c r="H12" s="388"/>
      <c r="I12" s="336" t="s">
        <v>210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1161</v>
      </c>
      <c r="G13" s="336" t="s">
        <v>1157</v>
      </c>
      <c r="H13" s="388"/>
      <c r="I13" s="336" t="s">
        <v>210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683</v>
      </c>
      <c r="G14" s="336" t="s">
        <v>1157</v>
      </c>
      <c r="H14" s="388"/>
      <c r="I14" s="336" t="s">
        <v>210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683</v>
      </c>
      <c r="G15" s="336" t="s">
        <v>1157</v>
      </c>
      <c r="H15" s="388"/>
      <c r="I15" s="336" t="s">
        <v>1162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212</v>
      </c>
      <c r="F16" s="374" t="s">
        <v>64</v>
      </c>
      <c r="G16" s="336" t="s">
        <v>1157</v>
      </c>
      <c r="H16" s="388"/>
      <c r="I16" s="336" t="s">
        <v>1162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212</v>
      </c>
      <c r="F17" s="374" t="s">
        <v>64</v>
      </c>
      <c r="G17" s="336" t="s">
        <v>1163</v>
      </c>
      <c r="H17" s="362"/>
      <c r="I17" s="336" t="s">
        <v>1110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212</v>
      </c>
      <c r="F18" s="374" t="s">
        <v>707</v>
      </c>
      <c r="G18" s="336" t="s">
        <v>1163</v>
      </c>
      <c r="H18" s="362"/>
      <c r="I18" s="336" t="s">
        <v>1164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212</v>
      </c>
      <c r="F19" s="374" t="s">
        <v>707</v>
      </c>
      <c r="G19" s="336" t="s">
        <v>1163</v>
      </c>
      <c r="H19" s="388"/>
      <c r="I19" s="336" t="s">
        <v>1165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212</v>
      </c>
      <c r="F20" s="374" t="s">
        <v>1166</v>
      </c>
      <c r="G20" s="336" t="s">
        <v>1163</v>
      </c>
      <c r="H20" s="388"/>
      <c r="I20" s="336" t="s">
        <v>1165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1167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212</v>
      </c>
      <c r="F21" s="374" t="s">
        <v>1166</v>
      </c>
      <c r="G21" s="336" t="s">
        <v>1163</v>
      </c>
      <c r="H21" s="388"/>
      <c r="I21" s="336" t="s">
        <v>1165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1145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707</v>
      </c>
      <c r="F22" s="374" t="s">
        <v>1166</v>
      </c>
      <c r="G22" s="336" t="s">
        <v>1157</v>
      </c>
      <c r="H22" s="388"/>
      <c r="I22" s="336" t="s">
        <v>1165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707</v>
      </c>
      <c r="F23" s="374" t="s">
        <v>1166</v>
      </c>
      <c r="G23" s="372" t="s">
        <v>426</v>
      </c>
      <c r="H23" s="388"/>
      <c r="I23" s="336" t="s">
        <v>1165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707</v>
      </c>
      <c r="F24" s="374" t="s">
        <v>1166</v>
      </c>
      <c r="G24" s="372" t="s">
        <v>426</v>
      </c>
      <c r="H24" s="388"/>
      <c r="I24" s="336" t="s">
        <v>1168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707</v>
      </c>
      <c r="F25" s="374" t="s">
        <v>1166</v>
      </c>
      <c r="G25" s="372" t="s">
        <v>426</v>
      </c>
      <c r="H25" s="388"/>
      <c r="I25" s="336" t="s">
        <v>1169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1170</v>
      </c>
      <c r="G26" s="372" t="s">
        <v>426</v>
      </c>
      <c r="H26" s="388"/>
      <c r="I26" s="372" t="s">
        <v>1168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1170</v>
      </c>
      <c r="G27" s="372" t="s">
        <v>426</v>
      </c>
      <c r="H27" s="388"/>
      <c r="I27" s="372" t="s">
        <v>1168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1170</v>
      </c>
      <c r="G28" s="372" t="s">
        <v>426</v>
      </c>
      <c r="H28" s="388"/>
      <c r="I28" s="372" t="s">
        <v>1168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1151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223" t="s">
        <v>1175</v>
      </c>
      <c r="I5" s="223" t="s">
        <v>1176</v>
      </c>
      <c r="J5" s="223" t="s">
        <v>1177</v>
      </c>
      <c r="K5" s="223" t="s">
        <v>1178</v>
      </c>
      <c r="L5" s="61"/>
      <c r="M5" s="376" t="s">
        <v>82</v>
      </c>
      <c r="N5" s="404" t="s">
        <v>83</v>
      </c>
      <c r="O5" s="411" t="s">
        <v>795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97" t="s">
        <v>53</v>
      </c>
      <c r="N6" s="405">
        <f>COUNTIF(E8:I29, "*YB*")/2</f>
        <v>7</v>
      </c>
      <c r="O6" s="408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1186</v>
      </c>
      <c r="F7" s="282" t="s">
        <v>1186</v>
      </c>
      <c r="G7" s="282" t="s">
        <v>1186</v>
      </c>
      <c r="H7" s="282" t="s">
        <v>1186</v>
      </c>
      <c r="I7" s="282" t="s">
        <v>1186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1187</v>
      </c>
      <c r="F8" s="373" t="s">
        <v>55</v>
      </c>
      <c r="G8" s="372" t="s">
        <v>54</v>
      </c>
      <c r="H8" s="412" t="s">
        <v>54</v>
      </c>
      <c r="I8" s="336" t="s">
        <v>1188</v>
      </c>
      <c r="J8" s="318"/>
      <c r="K8" s="301"/>
      <c r="L8" s="61"/>
      <c r="M8" s="399" t="s">
        <v>1003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1187</v>
      </c>
      <c r="F9" s="373" t="s">
        <v>55</v>
      </c>
      <c r="G9" s="372" t="s">
        <v>54</v>
      </c>
      <c r="H9" s="370" t="s">
        <v>54</v>
      </c>
      <c r="I9" s="336" t="s">
        <v>1188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1187</v>
      </c>
      <c r="F10" s="306" t="s">
        <v>55</v>
      </c>
      <c r="G10" s="372" t="s">
        <v>259</v>
      </c>
      <c r="H10" s="370" t="s">
        <v>54</v>
      </c>
      <c r="I10" s="336" t="s">
        <v>1188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1189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1187</v>
      </c>
      <c r="F11" s="306" t="s">
        <v>1190</v>
      </c>
      <c r="G11" s="372" t="s">
        <v>259</v>
      </c>
      <c r="H11" s="370" t="s">
        <v>54</v>
      </c>
      <c r="I11" s="336" t="s">
        <v>1188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446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1187</v>
      </c>
      <c r="F12" s="306" t="s">
        <v>1190</v>
      </c>
      <c r="G12" s="372" t="s">
        <v>259</v>
      </c>
      <c r="H12" s="370" t="s">
        <v>54</v>
      </c>
      <c r="I12" s="336" t="s">
        <v>1188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1187</v>
      </c>
      <c r="F13" s="374" t="s">
        <v>1191</v>
      </c>
      <c r="G13" s="372" t="s">
        <v>54</v>
      </c>
      <c r="H13" s="370" t="s">
        <v>54</v>
      </c>
      <c r="I13" s="336" t="s">
        <v>1188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1187</v>
      </c>
      <c r="F14" s="374" t="s">
        <v>1191</v>
      </c>
      <c r="G14" s="372" t="s">
        <v>54</v>
      </c>
      <c r="H14" s="370" t="s">
        <v>54</v>
      </c>
      <c r="I14" s="336" t="s">
        <v>1188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1192</v>
      </c>
      <c r="G15" s="372" t="s">
        <v>54</v>
      </c>
      <c r="H15" s="370" t="s">
        <v>54</v>
      </c>
      <c r="I15" s="336" t="s">
        <v>1188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1192</v>
      </c>
      <c r="G16" s="372" t="s">
        <v>54</v>
      </c>
      <c r="H16" s="370" t="s">
        <v>1193</v>
      </c>
      <c r="I16" s="372" t="s">
        <v>53</v>
      </c>
      <c r="J16" s="318"/>
      <c r="K16" s="300"/>
      <c r="L16" s="61"/>
      <c r="M16" s="401" t="s">
        <v>755</v>
      </c>
      <c r="N16" s="406">
        <f>COUNTIF(E8:I29, "*Casey*")/2</f>
        <v>0</v>
      </c>
      <c r="O16" s="410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1194</v>
      </c>
      <c r="G17" s="372" t="s">
        <v>54</v>
      </c>
      <c r="H17" s="370" t="s">
        <v>1193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212</v>
      </c>
      <c r="F18" s="374" t="s">
        <v>1195</v>
      </c>
      <c r="G18" s="372" t="s">
        <v>54</v>
      </c>
      <c r="H18" s="336" t="s">
        <v>1196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212</v>
      </c>
      <c r="F19" s="374" t="s">
        <v>1197</v>
      </c>
      <c r="G19" s="372" t="s">
        <v>54</v>
      </c>
      <c r="H19" s="336" t="s">
        <v>1196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212</v>
      </c>
      <c r="F20" s="374" t="s">
        <v>1197</v>
      </c>
      <c r="G20" s="372" t="s">
        <v>54</v>
      </c>
      <c r="H20" s="336" t="s">
        <v>1196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1145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212</v>
      </c>
      <c r="F21" s="374" t="s">
        <v>1197</v>
      </c>
      <c r="G21" s="372" t="s">
        <v>54</v>
      </c>
      <c r="H21" s="336" t="s">
        <v>1196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1197</v>
      </c>
      <c r="G22" s="372" t="s">
        <v>54</v>
      </c>
      <c r="H22" s="336" t="s">
        <v>1196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1198</v>
      </c>
      <c r="G23" s="372" t="s">
        <v>54</v>
      </c>
      <c r="H23" s="336" t="s">
        <v>1196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1199</v>
      </c>
      <c r="G24" s="370" t="s">
        <v>54</v>
      </c>
      <c r="H24" s="336" t="s">
        <v>1196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1200</v>
      </c>
      <c r="G25" s="370" t="s">
        <v>54</v>
      </c>
      <c r="H25" s="336" t="s">
        <v>1196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1200</v>
      </c>
      <c r="G26" s="370" t="s">
        <v>54</v>
      </c>
      <c r="H26" s="370" t="s">
        <v>1201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1200</v>
      </c>
      <c r="G27" s="372" t="s">
        <v>54</v>
      </c>
      <c r="H27" s="370" t="s">
        <v>1201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1200</v>
      </c>
      <c r="G28" s="372" t="s">
        <v>54</v>
      </c>
      <c r="H28" s="370" t="s">
        <v>1201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1200</v>
      </c>
      <c r="G29" s="372" t="s">
        <v>54</v>
      </c>
      <c r="H29" s="370" t="s">
        <v>1201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1202</v>
      </c>
    </row>
    <row r="51" spans="2:15">
      <c r="B51" s="387" t="s">
        <v>138</v>
      </c>
      <c r="D51" t="s">
        <v>1102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conditionalFormatting sqref="N14">
    <cfRule type="expression" dxfId="257" priority="9">
      <formula>AND(ISNUMBER(N14), N14&gt;=5, NOT(ISBLANK(O15)))</formula>
    </cfRule>
    <cfRule type="expression" dxfId="256" priority="10">
      <formula>AND(ISNUMBER(N14), N14&gt;=5)</formula>
    </cfRule>
    <cfRule type="expression" dxfId="255" priority="11">
      <formula>AND(ISNUMBER(N14), N14&lt;5, NOT(ISBLANK(O15)))</formula>
    </cfRule>
    <cfRule type="expression" dxfId="254" priority="12">
      <formula>AND(ISNUMBER(N14), N14&lt;5, ISBLANK(O15))</formula>
    </cfRule>
  </conditionalFormatting>
  <conditionalFormatting sqref="N15">
    <cfRule type="expression" dxfId="253" priority="13">
      <formula>AND(ISNUMBER(N15), N15&gt;=5, NOT(ISBLANK(#REF!)))</formula>
    </cfRule>
    <cfRule type="expression" dxfId="252" priority="14">
      <formula>AND(ISNUMBER(N15), N15&gt;=5)</formula>
    </cfRule>
    <cfRule type="expression" dxfId="251" priority="15">
      <formula>AND(ISNUMBER(N15), N15&lt;5, NOT(ISBLANK(#REF!)))</formula>
    </cfRule>
    <cfRule type="expression" dxfId="25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77" t="s">
        <v>53</v>
      </c>
      <c r="N6" s="383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210</v>
      </c>
      <c r="F7" s="282" t="s">
        <v>210</v>
      </c>
      <c r="G7" s="282" t="s">
        <v>210</v>
      </c>
      <c r="H7" s="282" t="s">
        <v>210</v>
      </c>
      <c r="I7" s="282" t="s">
        <v>210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942</v>
      </c>
      <c r="F8" s="373" t="s">
        <v>54</v>
      </c>
      <c r="G8" s="372" t="s">
        <v>942</v>
      </c>
      <c r="H8" s="336" t="s">
        <v>942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942</v>
      </c>
      <c r="F9" s="373" t="s">
        <v>54</v>
      </c>
      <c r="G9" s="372" t="s">
        <v>210</v>
      </c>
      <c r="H9" s="336" t="s">
        <v>942</v>
      </c>
      <c r="I9" s="372" t="s">
        <v>210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446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942</v>
      </c>
      <c r="F10" s="306" t="s">
        <v>54</v>
      </c>
      <c r="G10" s="372" t="s">
        <v>210</v>
      </c>
      <c r="H10" s="336" t="s">
        <v>942</v>
      </c>
      <c r="I10" s="372" t="s">
        <v>210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942</v>
      </c>
      <c r="F11" s="306" t="s">
        <v>54</v>
      </c>
      <c r="G11" s="372" t="s">
        <v>210</v>
      </c>
      <c r="H11" s="336" t="s">
        <v>942</v>
      </c>
      <c r="I11" s="372" t="s">
        <v>210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942</v>
      </c>
      <c r="F12" s="306" t="s">
        <v>54</v>
      </c>
      <c r="G12" s="213" t="s">
        <v>210</v>
      </c>
      <c r="H12" s="336" t="s">
        <v>942</v>
      </c>
      <c r="I12" s="372" t="s">
        <v>210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942</v>
      </c>
      <c r="F13" s="374" t="s">
        <v>1204</v>
      </c>
      <c r="G13" s="336" t="s">
        <v>942</v>
      </c>
      <c r="H13" s="372" t="s">
        <v>210</v>
      </c>
      <c r="I13" s="372" t="s">
        <v>210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942</v>
      </c>
      <c r="F14" s="374" t="s">
        <v>1204</v>
      </c>
      <c r="G14" s="336" t="s">
        <v>942</v>
      </c>
      <c r="H14" s="372" t="s">
        <v>210</v>
      </c>
      <c r="I14" s="372" t="s">
        <v>210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210</v>
      </c>
      <c r="F15" s="374" t="s">
        <v>1204</v>
      </c>
      <c r="G15" s="336" t="s">
        <v>942</v>
      </c>
      <c r="H15" s="372" t="s">
        <v>210</v>
      </c>
      <c r="I15" s="372" t="s">
        <v>210</v>
      </c>
      <c r="J15" s="318"/>
      <c r="K15" s="300"/>
      <c r="L15" s="61"/>
      <c r="M15" s="378" t="s">
        <v>755</v>
      </c>
      <c r="N15" s="384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210</v>
      </c>
      <c r="F16" s="374" t="s">
        <v>1204</v>
      </c>
      <c r="G16" s="336" t="s">
        <v>942</v>
      </c>
      <c r="H16" s="372" t="s">
        <v>210</v>
      </c>
      <c r="I16" s="372" t="s">
        <v>210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1205</v>
      </c>
      <c r="F17" s="374" t="s">
        <v>1204</v>
      </c>
      <c r="G17" s="336" t="s">
        <v>942</v>
      </c>
      <c r="H17" s="372" t="s">
        <v>210</v>
      </c>
      <c r="I17" s="372" t="s">
        <v>210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1014</v>
      </c>
      <c r="G18" s="336" t="s">
        <v>942</v>
      </c>
      <c r="H18" s="336" t="s">
        <v>942</v>
      </c>
      <c r="I18" s="336" t="s">
        <v>942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1014</v>
      </c>
      <c r="G19" s="372" t="s">
        <v>210</v>
      </c>
      <c r="H19" s="336" t="s">
        <v>942</v>
      </c>
      <c r="I19" s="336" t="s">
        <v>942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1206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1014</v>
      </c>
      <c r="G20" s="372" t="s">
        <v>265</v>
      </c>
      <c r="H20" s="372" t="s">
        <v>1207</v>
      </c>
      <c r="I20" s="336" t="s">
        <v>942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1014</v>
      </c>
      <c r="G21" s="372" t="s">
        <v>265</v>
      </c>
      <c r="H21" s="372" t="s">
        <v>1207</v>
      </c>
      <c r="I21" s="336" t="s">
        <v>942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1014</v>
      </c>
      <c r="G22" s="372" t="s">
        <v>265</v>
      </c>
      <c r="H22" s="372" t="s">
        <v>1207</v>
      </c>
      <c r="I22" s="336" t="s">
        <v>942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1014</v>
      </c>
      <c r="G23" s="372" t="s">
        <v>265</v>
      </c>
      <c r="H23" s="372" t="s">
        <v>1207</v>
      </c>
      <c r="I23" s="336" t="s">
        <v>942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1014</v>
      </c>
      <c r="G24" s="372" t="s">
        <v>265</v>
      </c>
      <c r="H24" s="372" t="s">
        <v>1207</v>
      </c>
      <c r="I24" s="336" t="s">
        <v>942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1014</v>
      </c>
      <c r="G25" s="372" t="s">
        <v>265</v>
      </c>
      <c r="H25" s="372" t="s">
        <v>265</v>
      </c>
      <c r="I25" s="336" t="s">
        <v>942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1014</v>
      </c>
      <c r="G26" s="372" t="s">
        <v>265</v>
      </c>
      <c r="H26" s="372" t="s">
        <v>265</v>
      </c>
      <c r="I26" s="372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212</v>
      </c>
      <c r="F27" s="374" t="s">
        <v>1014</v>
      </c>
      <c r="G27" s="372" t="s">
        <v>265</v>
      </c>
      <c r="H27" s="372" t="s">
        <v>265</v>
      </c>
      <c r="I27" s="372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1014</v>
      </c>
      <c r="G28" s="372" t="s">
        <v>265</v>
      </c>
      <c r="H28" s="372" t="s">
        <v>265</v>
      </c>
      <c r="I28" s="372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908</v>
      </c>
      <c r="F29" s="374" t="s">
        <v>1014</v>
      </c>
      <c r="G29" s="372" t="s">
        <v>265</v>
      </c>
      <c r="H29" s="372" t="s">
        <v>265</v>
      </c>
      <c r="I29" s="372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1208</v>
      </c>
    </row>
    <row r="51" spans="2:15">
      <c r="M51" s="61"/>
      <c r="N51" s="62"/>
      <c r="O51" s="61"/>
    </row>
    <row r="52" spans="2:15">
      <c r="D52" t="s">
        <v>1209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1212</v>
      </c>
      <c r="G12" s="371" t="s">
        <v>1211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210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210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210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259</v>
      </c>
      <c r="G11" s="336"/>
      <c r="H11" s="358" t="s">
        <v>210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1192</v>
      </c>
      <c r="G16" s="358" t="s">
        <v>1133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1192</v>
      </c>
      <c r="G17" s="358" t="s">
        <v>1133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1192</v>
      </c>
      <c r="G18" s="306" t="s">
        <v>1133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1133</v>
      </c>
      <c r="G24" s="336"/>
      <c r="H24" s="358"/>
      <c r="I24" s="336" t="s">
        <v>1000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1133</v>
      </c>
      <c r="G25" s="336"/>
      <c r="H25" s="358"/>
      <c r="I25" s="336" t="s">
        <v>1000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210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210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210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210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210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1213</v>
      </c>
      <c r="G13" s="336" t="s">
        <v>63</v>
      </c>
      <c r="H13" s="358" t="s">
        <v>210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210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210</v>
      </c>
      <c r="I15" s="358" t="s">
        <v>63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210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1192</v>
      </c>
      <c r="G17" s="336" t="s">
        <v>63</v>
      </c>
      <c r="H17" s="336" t="s">
        <v>210</v>
      </c>
      <c r="I17" s="336" t="s">
        <v>1228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1192</v>
      </c>
      <c r="G18" s="336" t="s">
        <v>63</v>
      </c>
      <c r="H18" s="336" t="s">
        <v>210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210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1229</v>
      </c>
      <c r="G20" s="336" t="s">
        <v>63</v>
      </c>
      <c r="H20" s="336" t="s">
        <v>210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1229</v>
      </c>
      <c r="G21" s="336" t="s">
        <v>63</v>
      </c>
      <c r="H21" s="358" t="s">
        <v>210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1229</v>
      </c>
      <c r="G22" s="336" t="s">
        <v>63</v>
      </c>
      <c r="H22" s="358" t="s">
        <v>210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1229</v>
      </c>
      <c r="G23" s="336" t="s">
        <v>1230</v>
      </c>
      <c r="H23" s="358" t="s">
        <v>210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1059</v>
      </c>
      <c r="F24" s="358" t="s">
        <v>1231</v>
      </c>
      <c r="G24" s="336" t="s">
        <v>58</v>
      </c>
      <c r="H24" s="358" t="s">
        <v>210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1059</v>
      </c>
      <c r="F25" s="358" t="s">
        <v>1231</v>
      </c>
      <c r="G25" s="336" t="s">
        <v>58</v>
      </c>
      <c r="H25" s="358" t="s">
        <v>210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426</v>
      </c>
      <c r="F26" s="358" t="s">
        <v>1231</v>
      </c>
      <c r="G26" s="336"/>
      <c r="H26" s="358" t="s">
        <v>210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426</v>
      </c>
      <c r="F27" s="358" t="s">
        <v>1231</v>
      </c>
      <c r="G27" s="336"/>
      <c r="H27" s="358" t="s">
        <v>210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210</v>
      </c>
      <c r="F28" s="358" t="s">
        <v>1192</v>
      </c>
      <c r="G28" s="294"/>
      <c r="H28" s="358" t="s">
        <v>1232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210</v>
      </c>
      <c r="F29" s="358" t="s">
        <v>1192</v>
      </c>
      <c r="G29" s="294"/>
      <c r="H29" s="358" t="s">
        <v>1232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1233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1234</v>
      </c>
      <c r="F5" s="223" t="s">
        <v>1235</v>
      </c>
      <c r="G5" s="360" t="s">
        <v>1236</v>
      </c>
      <c r="H5" s="223" t="s">
        <v>1237</v>
      </c>
      <c r="I5" s="223" t="s">
        <v>1238</v>
      </c>
      <c r="J5" s="223" t="s">
        <v>1239</v>
      </c>
      <c r="K5" s="223" t="s">
        <v>1240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361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1241</v>
      </c>
      <c r="G12" s="362"/>
      <c r="H12" s="358" t="s">
        <v>1230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1241</v>
      </c>
      <c r="G13" s="362"/>
      <c r="H13" s="358" t="s">
        <v>1230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1241</v>
      </c>
      <c r="G14" s="362"/>
      <c r="H14" s="358" t="s">
        <v>1242</v>
      </c>
      <c r="I14" s="358" t="s">
        <v>1243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1241</v>
      </c>
      <c r="G15" s="362"/>
      <c r="H15" s="336" t="s">
        <v>1242</v>
      </c>
      <c r="I15" s="336" t="s">
        <v>1243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1241</v>
      </c>
      <c r="G16" s="362"/>
      <c r="H16" s="336" t="s">
        <v>61</v>
      </c>
      <c r="I16" s="336" t="s">
        <v>1244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1241</v>
      </c>
      <c r="G17" s="362"/>
      <c r="H17" s="336" t="s">
        <v>61</v>
      </c>
      <c r="I17" s="336" t="s">
        <v>1244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644</v>
      </c>
      <c r="G18" s="362"/>
      <c r="H18" s="336" t="s">
        <v>61</v>
      </c>
      <c r="I18" s="336" t="s">
        <v>1244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644</v>
      </c>
      <c r="G19" s="362"/>
      <c r="H19" s="336" t="s">
        <v>63</v>
      </c>
      <c r="I19" s="336" t="s">
        <v>1245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644</v>
      </c>
      <c r="G20" s="362"/>
      <c r="H20" s="336" t="s">
        <v>63</v>
      </c>
      <c r="I20" s="336" t="s">
        <v>1245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1246</v>
      </c>
      <c r="F21" s="336" t="s">
        <v>644</v>
      </c>
      <c r="G21" s="362"/>
      <c r="H21" s="358" t="s">
        <v>63</v>
      </c>
      <c r="I21" s="358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1246</v>
      </c>
      <c r="F22" s="358" t="s">
        <v>1248</v>
      </c>
      <c r="G22" s="362"/>
      <c r="H22" s="358" t="s">
        <v>63</v>
      </c>
      <c r="I22" s="358" t="s">
        <v>1247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1246</v>
      </c>
      <c r="F23" s="358" t="s">
        <v>1248</v>
      </c>
      <c r="G23" s="362"/>
      <c r="H23" s="358" t="s">
        <v>63</v>
      </c>
      <c r="I23" s="358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1246</v>
      </c>
      <c r="F24" s="358" t="s">
        <v>1248</v>
      </c>
      <c r="G24" s="362"/>
      <c r="H24" s="358" t="s">
        <v>63</v>
      </c>
      <c r="I24" s="358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1246</v>
      </c>
      <c r="F25" s="358" t="s">
        <v>1248</v>
      </c>
      <c r="G25" s="362"/>
      <c r="H25" s="358" t="s">
        <v>63</v>
      </c>
      <c r="I25" s="358" t="s">
        <v>210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1249</v>
      </c>
      <c r="F26" s="358" t="s">
        <v>1248</v>
      </c>
      <c r="G26" s="362"/>
      <c r="H26" s="358" t="s">
        <v>63</v>
      </c>
      <c r="I26" s="358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1249</v>
      </c>
      <c r="F27" s="358" t="s">
        <v>1248</v>
      </c>
      <c r="G27" s="362"/>
      <c r="H27" s="358" t="s">
        <v>63</v>
      </c>
      <c r="I27" s="358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1249</v>
      </c>
      <c r="F28" s="358" t="s">
        <v>1248</v>
      </c>
      <c r="G28" s="321"/>
      <c r="H28" s="358" t="s">
        <v>63</v>
      </c>
      <c r="I28" s="358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1249</v>
      </c>
      <c r="F29" s="358" t="s">
        <v>1248</v>
      </c>
      <c r="G29" s="321"/>
      <c r="H29" s="358" t="s">
        <v>63</v>
      </c>
      <c r="I29" s="358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1250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1255</v>
      </c>
      <c r="F12" s="336" t="s">
        <v>62</v>
      </c>
      <c r="G12" s="336" t="s">
        <v>1255</v>
      </c>
      <c r="H12" s="336" t="s">
        <v>1255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1255</v>
      </c>
      <c r="F13" s="336" t="s">
        <v>62</v>
      </c>
      <c r="G13" s="336" t="s">
        <v>1255</v>
      </c>
      <c r="H13" s="336" t="s">
        <v>1255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1255</v>
      </c>
      <c r="F14" s="336" t="s">
        <v>62</v>
      </c>
      <c r="G14" s="336" t="s">
        <v>1255</v>
      </c>
      <c r="H14" s="336" t="s">
        <v>1255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1255</v>
      </c>
      <c r="F15" s="336" t="s">
        <v>62</v>
      </c>
      <c r="G15" s="336" t="s">
        <v>1255</v>
      </c>
      <c r="H15" s="336" t="s">
        <v>1255</v>
      </c>
      <c r="I15" s="306" t="s">
        <v>54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1255</v>
      </c>
      <c r="F16" s="336" t="s">
        <v>62</v>
      </c>
      <c r="G16" s="336" t="s">
        <v>1256</v>
      </c>
      <c r="H16" s="336" t="s">
        <v>1255</v>
      </c>
      <c r="I16" s="336" t="s">
        <v>1257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1256</v>
      </c>
      <c r="H17" s="336" t="s">
        <v>1255</v>
      </c>
      <c r="I17" s="336" t="s">
        <v>1257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1258</v>
      </c>
      <c r="G18" s="336" t="s">
        <v>1256</v>
      </c>
      <c r="H18" s="336" t="s">
        <v>1255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1258</v>
      </c>
      <c r="G19" s="336" t="s">
        <v>1256</v>
      </c>
      <c r="H19" s="336" t="s">
        <v>1256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1258</v>
      </c>
      <c r="G20" s="336" t="s">
        <v>1260</v>
      </c>
      <c r="H20" s="336" t="s">
        <v>1256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1258</v>
      </c>
      <c r="G21" s="336" t="s">
        <v>1260</v>
      </c>
      <c r="H21" s="336" t="s">
        <v>1256</v>
      </c>
      <c r="I21" s="336" t="s">
        <v>1257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1261</v>
      </c>
      <c r="G22" s="336" t="s">
        <v>1262</v>
      </c>
      <c r="H22" s="336" t="s">
        <v>1258</v>
      </c>
      <c r="I22" s="336" t="s">
        <v>1228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1263</v>
      </c>
      <c r="H23" s="336" t="s">
        <v>1258</v>
      </c>
      <c r="I23" s="336" t="s">
        <v>1264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1265</v>
      </c>
      <c r="G24" s="336" t="s">
        <v>1266</v>
      </c>
      <c r="H24" s="336" t="s">
        <v>1267</v>
      </c>
      <c r="I24" s="336" t="s">
        <v>1264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1265</v>
      </c>
      <c r="G25" s="336" t="s">
        <v>1266</v>
      </c>
      <c r="H25" s="336" t="s">
        <v>1267</v>
      </c>
      <c r="I25" s="336" t="s">
        <v>1264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1265</v>
      </c>
      <c r="G26" s="336" t="s">
        <v>1266</v>
      </c>
      <c r="H26" s="336" t="s">
        <v>1267</v>
      </c>
      <c r="I26" s="336" t="s">
        <v>1264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1265</v>
      </c>
      <c r="G27" s="336" t="s">
        <v>1266</v>
      </c>
      <c r="H27" s="336" t="s">
        <v>1267</v>
      </c>
      <c r="I27" s="336" t="s">
        <v>1268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696</v>
      </c>
      <c r="G28" s="294" t="s">
        <v>696</v>
      </c>
      <c r="H28" s="336" t="s">
        <v>61</v>
      </c>
      <c r="I28" s="336" t="s">
        <v>1264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696</v>
      </c>
      <c r="G29" s="294" t="s">
        <v>696</v>
      </c>
      <c r="H29" s="336" t="s">
        <v>61</v>
      </c>
      <c r="I29" s="336" t="s">
        <v>1264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755</v>
      </c>
      <c r="F8" s="306" t="s">
        <v>1270</v>
      </c>
      <c r="G8" s="306" t="s">
        <v>755</v>
      </c>
      <c r="H8" s="306" t="s">
        <v>210</v>
      </c>
      <c r="I8" s="306"/>
      <c r="J8" s="318" t="s">
        <v>755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755</v>
      </c>
      <c r="F9" s="306" t="s">
        <v>1270</v>
      </c>
      <c r="G9" s="306" t="s">
        <v>755</v>
      </c>
      <c r="H9" s="306" t="s">
        <v>426</v>
      </c>
      <c r="I9" s="306"/>
      <c r="J9" s="318" t="s">
        <v>755</v>
      </c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755</v>
      </c>
      <c r="F10" s="306" t="s">
        <v>1270</v>
      </c>
      <c r="G10" s="306" t="s">
        <v>1271</v>
      </c>
      <c r="H10" s="306" t="s">
        <v>210</v>
      </c>
      <c r="I10" s="306" t="s">
        <v>58</v>
      </c>
      <c r="J10" s="318" t="s">
        <v>755</v>
      </c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755</v>
      </c>
      <c r="F11" s="306" t="s">
        <v>1270</v>
      </c>
      <c r="G11" s="306"/>
      <c r="H11" s="306" t="s">
        <v>210</v>
      </c>
      <c r="I11" s="306" t="s">
        <v>58</v>
      </c>
      <c r="J11" s="318" t="s">
        <v>755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1125</v>
      </c>
      <c r="G12" s="336" t="s">
        <v>62</v>
      </c>
      <c r="H12" s="336" t="s">
        <v>210</v>
      </c>
      <c r="I12" s="336"/>
      <c r="J12" s="318" t="s">
        <v>755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1125</v>
      </c>
      <c r="G13" s="336" t="s">
        <v>62</v>
      </c>
      <c r="H13" s="336" t="s">
        <v>210</v>
      </c>
      <c r="I13" s="336"/>
      <c r="J13" s="318" t="s">
        <v>755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1272</v>
      </c>
      <c r="G14" s="336" t="s">
        <v>62</v>
      </c>
      <c r="H14" s="336" t="s">
        <v>210</v>
      </c>
      <c r="I14" s="336"/>
      <c r="J14" s="318" t="s">
        <v>755</v>
      </c>
      <c r="K14" s="300"/>
      <c r="L14" s="61"/>
      <c r="M14" s="346" t="s">
        <v>61</v>
      </c>
      <c r="N14" s="327">
        <f>COUNTIF(E8:I29, "*Tai Wei*")/2</f>
        <v>0</v>
      </c>
      <c r="O14" s="224" t="s">
        <v>1273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1272</v>
      </c>
      <c r="G15" s="336" t="s">
        <v>62</v>
      </c>
      <c r="H15" s="336" t="s">
        <v>210</v>
      </c>
      <c r="I15" s="336"/>
      <c r="J15" s="318" t="s">
        <v>755</v>
      </c>
      <c r="K15" s="300"/>
      <c r="L15" s="61"/>
      <c r="M15" s="329" t="s">
        <v>755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1274</v>
      </c>
      <c r="G16" s="336" t="s">
        <v>62</v>
      </c>
      <c r="H16" s="336" t="s">
        <v>210</v>
      </c>
      <c r="I16" s="336"/>
      <c r="J16" s="318" t="s">
        <v>755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1274</v>
      </c>
      <c r="G17" s="336" t="s">
        <v>1275</v>
      </c>
      <c r="H17" s="336" t="s">
        <v>210</v>
      </c>
      <c r="I17" s="336" t="s">
        <v>210</v>
      </c>
      <c r="J17" s="318" t="s">
        <v>755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1274</v>
      </c>
      <c r="G18" s="336" t="s">
        <v>1275</v>
      </c>
      <c r="H18" s="336" t="s">
        <v>210</v>
      </c>
      <c r="I18" s="336" t="s">
        <v>210</v>
      </c>
      <c r="J18" s="318" t="s">
        <v>755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1274</v>
      </c>
      <c r="G19" s="336" t="s">
        <v>1275</v>
      </c>
      <c r="H19" s="336" t="s">
        <v>210</v>
      </c>
      <c r="I19" s="336" t="s">
        <v>1276</v>
      </c>
      <c r="J19" s="318" t="s">
        <v>755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1274</v>
      </c>
      <c r="G20" s="336" t="s">
        <v>1275</v>
      </c>
      <c r="H20" s="336" t="s">
        <v>210</v>
      </c>
      <c r="I20" s="336" t="s">
        <v>1190</v>
      </c>
      <c r="J20" s="318" t="s">
        <v>755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1274</v>
      </c>
      <c r="G21" s="336" t="s">
        <v>1275</v>
      </c>
      <c r="H21" s="336" t="s">
        <v>210</v>
      </c>
      <c r="I21" s="336" t="s">
        <v>1190</v>
      </c>
      <c r="J21" s="318" t="s">
        <v>755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1277</v>
      </c>
      <c r="G22" s="336" t="s">
        <v>1275</v>
      </c>
      <c r="H22" s="336" t="s">
        <v>210</v>
      </c>
      <c r="I22" s="355" t="s">
        <v>1276</v>
      </c>
      <c r="J22" s="318" t="s">
        <v>755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1278</v>
      </c>
      <c r="G23" s="336" t="s">
        <v>1275</v>
      </c>
      <c r="H23" s="336" t="s">
        <v>210</v>
      </c>
      <c r="I23" s="355" t="s">
        <v>1276</v>
      </c>
      <c r="J23" s="318" t="s">
        <v>755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1278</v>
      </c>
      <c r="G24" s="336" t="s">
        <v>1275</v>
      </c>
      <c r="H24" s="336" t="s">
        <v>210</v>
      </c>
      <c r="I24" s="355" t="s">
        <v>1276</v>
      </c>
      <c r="J24" s="318" t="s">
        <v>755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1278</v>
      </c>
      <c r="G25" s="336" t="s">
        <v>1275</v>
      </c>
      <c r="H25" s="336" t="s">
        <v>210</v>
      </c>
      <c r="I25" s="336"/>
      <c r="J25" s="318" t="s">
        <v>755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1278</v>
      </c>
      <c r="G26" s="336" t="s">
        <v>1279</v>
      </c>
      <c r="H26" s="336" t="s">
        <v>210</v>
      </c>
      <c r="I26" s="336" t="s">
        <v>63</v>
      </c>
      <c r="J26" s="318" t="s">
        <v>755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1278</v>
      </c>
      <c r="G27" s="336" t="s">
        <v>1279</v>
      </c>
      <c r="H27" s="336" t="s">
        <v>210</v>
      </c>
      <c r="I27" s="336" t="s">
        <v>63</v>
      </c>
      <c r="J27" s="318" t="s">
        <v>755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1278</v>
      </c>
      <c r="G28" s="336" t="s">
        <v>1279</v>
      </c>
      <c r="H28" s="336" t="s">
        <v>210</v>
      </c>
      <c r="I28" s="336"/>
      <c r="J28" s="318" t="s">
        <v>755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1278</v>
      </c>
      <c r="G29" s="294" t="s">
        <v>1279</v>
      </c>
      <c r="H29" s="336" t="s">
        <v>210</v>
      </c>
      <c r="I29" s="336"/>
      <c r="J29" s="318" t="s">
        <v>755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1283</v>
      </c>
      <c r="G12" s="306" t="s">
        <v>59</v>
      </c>
      <c r="H12" s="306" t="s">
        <v>59</v>
      </c>
      <c r="I12" s="306" t="s">
        <v>1284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1285</v>
      </c>
      <c r="F13" s="306" t="s">
        <v>834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834</v>
      </c>
      <c r="G15" s="306"/>
      <c r="H15" s="306"/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834</v>
      </c>
      <c r="G17" s="306" t="s">
        <v>1259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1258</v>
      </c>
      <c r="F18" s="306" t="s">
        <v>834</v>
      </c>
      <c r="G18" s="306" t="s">
        <v>1259</v>
      </c>
      <c r="H18" s="306" t="s">
        <v>1286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1258</v>
      </c>
      <c r="F19" s="306" t="s">
        <v>834</v>
      </c>
      <c r="G19" s="306" t="s">
        <v>1259</v>
      </c>
      <c r="H19" s="306" t="s">
        <v>1286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1258</v>
      </c>
      <c r="F20" s="306" t="s">
        <v>834</v>
      </c>
      <c r="G20" s="306" t="s">
        <v>1259</v>
      </c>
      <c r="H20" s="306" t="s">
        <v>1286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1258</v>
      </c>
      <c r="F21" s="306" t="s">
        <v>834</v>
      </c>
      <c r="G21" s="306" t="s">
        <v>1259</v>
      </c>
      <c r="H21" s="306" t="s">
        <v>1286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1258</v>
      </c>
      <c r="F22" s="336" t="s">
        <v>1287</v>
      </c>
      <c r="G22" s="306" t="s">
        <v>1259</v>
      </c>
      <c r="H22" s="306" t="s">
        <v>1286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1258</v>
      </c>
      <c r="F23" s="336" t="s">
        <v>1288</v>
      </c>
      <c r="G23" s="306" t="s">
        <v>1259</v>
      </c>
      <c r="H23" s="306" t="s">
        <v>1286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1258</v>
      </c>
      <c r="F24" s="336" t="s">
        <v>1288</v>
      </c>
      <c r="G24" s="306" t="s">
        <v>1213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1258</v>
      </c>
      <c r="F25" s="336" t="s">
        <v>1288</v>
      </c>
      <c r="G25" s="306" t="s">
        <v>1213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1258</v>
      </c>
      <c r="F26" s="336" t="s">
        <v>1288</v>
      </c>
      <c r="G26" s="306" t="s">
        <v>1213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1258</v>
      </c>
      <c r="F27" s="336" t="s">
        <v>1288</v>
      </c>
      <c r="G27" s="306" t="s">
        <v>1213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1289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1290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1003</v>
      </c>
      <c r="F12" s="306" t="s">
        <v>58</v>
      </c>
      <c r="G12" s="306"/>
      <c r="H12" s="306" t="s">
        <v>662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1003</v>
      </c>
      <c r="F13" s="306" t="s">
        <v>58</v>
      </c>
      <c r="G13" s="306" t="s">
        <v>60</v>
      </c>
      <c r="H13" s="306" t="s">
        <v>1297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1003</v>
      </c>
      <c r="F14" s="306" t="s">
        <v>58</v>
      </c>
      <c r="G14" t="s">
        <v>60</v>
      </c>
      <c r="H14" s="306" t="s">
        <v>662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1003</v>
      </c>
      <c r="F16" s="306" t="s">
        <v>58</v>
      </c>
      <c r="G16" s="335" t="s">
        <v>60</v>
      </c>
      <c r="H16" s="306" t="s">
        <v>1298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1003</v>
      </c>
      <c r="F18" s="336" t="s">
        <v>1300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1003</v>
      </c>
      <c r="F19" s="336" t="s">
        <v>1300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1003</v>
      </c>
      <c r="F20" s="336" t="s">
        <v>1300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1003</v>
      </c>
      <c r="F21" s="336" t="s">
        <v>1300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1003</v>
      </c>
      <c r="F22" s="336" t="s">
        <v>1301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1229</v>
      </c>
      <c r="F26" s="336" t="s">
        <v>1303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1304</v>
      </c>
      <c r="F27" s="336" t="s">
        <v>1303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1304</v>
      </c>
      <c r="F28" s="336" t="s">
        <v>1305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1304</v>
      </c>
      <c r="F29" s="336" t="s">
        <v>1306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1307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1308</v>
      </c>
      <c r="G5" s="223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1314</v>
      </c>
      <c r="H8" s="306" t="s">
        <v>1315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1314</v>
      </c>
      <c r="H9" s="306" t="s">
        <v>1315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1314</v>
      </c>
      <c r="H10" s="306" t="s">
        <v>1315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1314</v>
      </c>
      <c r="H11" s="306" t="s">
        <v>1315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1281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755</v>
      </c>
      <c r="G12" s="306" t="s">
        <v>1314</v>
      </c>
      <c r="H12" s="306" t="s">
        <v>1315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755</v>
      </c>
      <c r="G13" s="306" t="s">
        <v>1314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1316</v>
      </c>
      <c r="F14" s="302" t="s">
        <v>755</v>
      </c>
      <c r="G14" s="306" t="s">
        <v>1314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1316</v>
      </c>
      <c r="F15" s="302" t="s">
        <v>755</v>
      </c>
      <c r="G15" s="306" t="s">
        <v>1314</v>
      </c>
      <c r="H15" s="306" t="s">
        <v>60</v>
      </c>
      <c r="I15" s="306"/>
      <c r="J15" s="318"/>
      <c r="K15" s="300"/>
      <c r="L15" s="61"/>
      <c r="M15" s="329" t="s">
        <v>755</v>
      </c>
      <c r="N15" s="326">
        <f>COUNTIF(E3:K25, "*Casey*")/2</f>
        <v>2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1316</v>
      </c>
      <c r="F18" s="336" t="s">
        <v>59</v>
      </c>
      <c r="G18" s="335" t="s">
        <v>1317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1319</v>
      </c>
      <c r="G24" s="336" t="s">
        <v>59</v>
      </c>
      <c r="H24" s="336" t="s">
        <v>315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1319</v>
      </c>
      <c r="G25" s="336" t="s">
        <v>59</v>
      </c>
      <c r="H25" s="336" t="s">
        <v>315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1319</v>
      </c>
      <c r="G26" s="336" t="s">
        <v>59</v>
      </c>
      <c r="H26" s="336" t="s">
        <v>315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1320</v>
      </c>
      <c r="F27" s="336" t="s">
        <v>1319</v>
      </c>
      <c r="G27" s="336" t="s">
        <v>59</v>
      </c>
      <c r="H27" s="336" t="s">
        <v>315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1320</v>
      </c>
      <c r="F28" s="336" t="s">
        <v>1321</v>
      </c>
      <c r="G28" s="336" t="s">
        <v>59</v>
      </c>
      <c r="H28" s="336" t="s">
        <v>1322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1320</v>
      </c>
      <c r="F29" s="336" t="s">
        <v>1321</v>
      </c>
      <c r="G29" s="294" t="s">
        <v>59</v>
      </c>
      <c r="H29" s="336" t="s">
        <v>1322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1320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1320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259</v>
      </c>
      <c r="G8" s="306" t="s">
        <v>58</v>
      </c>
      <c r="H8" s="306"/>
      <c r="I8" s="306" t="s">
        <v>1000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259</v>
      </c>
      <c r="G9" s="306" t="s">
        <v>58</v>
      </c>
      <c r="H9" s="306"/>
      <c r="I9" s="306" t="s">
        <v>1000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259</v>
      </c>
      <c r="G10" s="306" t="s">
        <v>58</v>
      </c>
      <c r="H10" s="306"/>
      <c r="I10" s="306" t="s">
        <v>1324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259</v>
      </c>
      <c r="G11" s="306"/>
      <c r="H11" s="306"/>
      <c r="I11" s="306" t="s">
        <v>1324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1326</v>
      </c>
      <c r="G14" s="335"/>
      <c r="H14" s="306" t="s">
        <v>1327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1326</v>
      </c>
      <c r="G15" s="335"/>
      <c r="H15" s="306" t="s">
        <v>1327</v>
      </c>
      <c r="I15" s="306" t="s">
        <v>61</v>
      </c>
      <c r="J15" s="318"/>
      <c r="K15" s="300"/>
      <c r="L15" s="61"/>
      <c r="M15" s="329" t="s">
        <v>755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1328</v>
      </c>
      <c r="I16" s="306" t="s">
        <v>1329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1330</v>
      </c>
      <c r="G17" s="335" t="s">
        <v>64</v>
      </c>
      <c r="H17" s="306" t="s">
        <v>1328</v>
      </c>
      <c r="I17" s="306" t="s">
        <v>1329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1317</v>
      </c>
      <c r="G18" s="335" t="s">
        <v>64</v>
      </c>
      <c r="H18" s="306" t="s">
        <v>1328</v>
      </c>
      <c r="I18" s="336" t="s">
        <v>1331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1317</v>
      </c>
      <c r="G19" s="335" t="s">
        <v>64</v>
      </c>
      <c r="H19" s="306" t="s">
        <v>1328</v>
      </c>
      <c r="I19" s="336" t="s">
        <v>1332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1317</v>
      </c>
      <c r="G20" s="347" t="s">
        <v>64</v>
      </c>
      <c r="H20" s="336" t="s">
        <v>1333</v>
      </c>
      <c r="I20" s="336" t="s">
        <v>1332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1317</v>
      </c>
      <c r="G21" s="302" t="s">
        <v>64</v>
      </c>
      <c r="H21" s="336" t="s">
        <v>1333</v>
      </c>
      <c r="I21" s="336" t="s">
        <v>1332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1317</v>
      </c>
      <c r="G22" s="302" t="s">
        <v>64</v>
      </c>
      <c r="H22" s="336" t="s">
        <v>1333</v>
      </c>
      <c r="I22" s="336" t="s">
        <v>1332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1334</v>
      </c>
      <c r="G23" s="302" t="s">
        <v>64</v>
      </c>
      <c r="H23" s="336" t="s">
        <v>1333</v>
      </c>
      <c r="I23" s="336" t="s">
        <v>1332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1334</v>
      </c>
      <c r="G24" s="336" t="s">
        <v>1282</v>
      </c>
      <c r="H24" s="336" t="s">
        <v>1335</v>
      </c>
      <c r="I24" s="336" t="s">
        <v>1332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1334</v>
      </c>
      <c r="G25" s="336" t="s">
        <v>1282</v>
      </c>
      <c r="H25" s="336" t="s">
        <v>1335</v>
      </c>
      <c r="I25" s="336" t="s">
        <v>1332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1336</v>
      </c>
      <c r="G26" s="336" t="s">
        <v>1284</v>
      </c>
      <c r="H26" s="336" t="s">
        <v>1337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1338</v>
      </c>
      <c r="G27" s="336" t="s">
        <v>1284</v>
      </c>
      <c r="H27" s="336" t="s">
        <v>1339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1338</v>
      </c>
      <c r="G28" s="336" t="s">
        <v>1340</v>
      </c>
      <c r="H28" s="336" t="s">
        <v>1339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1338</v>
      </c>
      <c r="G29" s="294" t="s">
        <v>56</v>
      </c>
      <c r="H29" s="336" t="s">
        <v>1341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1343</v>
      </c>
      <c r="F5" s="223" t="s">
        <v>1344</v>
      </c>
      <c r="G5" s="223" t="s">
        <v>1345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1187</v>
      </c>
      <c r="G8" s="306" t="s">
        <v>60</v>
      </c>
      <c r="H8" s="306" t="s">
        <v>1314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1187</v>
      </c>
      <c r="G9" s="306" t="s">
        <v>60</v>
      </c>
      <c r="H9" s="306" t="s">
        <v>1314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1187</v>
      </c>
      <c r="G10" s="306" t="s">
        <v>60</v>
      </c>
      <c r="H10" s="306" t="s">
        <v>1314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1286</v>
      </c>
      <c r="G13" s="340" t="s">
        <v>55</v>
      </c>
      <c r="H13" s="306" t="s">
        <v>1347</v>
      </c>
      <c r="I13" s="306" t="s">
        <v>1187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1192</v>
      </c>
      <c r="F14" s="336" t="s">
        <v>1348</v>
      </c>
      <c r="G14" s="335" t="s">
        <v>60</v>
      </c>
      <c r="H14" s="338" t="s">
        <v>59</v>
      </c>
      <c r="I14" s="306" t="s">
        <v>1349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1350</v>
      </c>
      <c r="G15" s="302" t="s">
        <v>60</v>
      </c>
      <c r="H15" s="338" t="s">
        <v>1351</v>
      </c>
      <c r="I15" s="306" t="s">
        <v>1349</v>
      </c>
      <c r="J15" s="299"/>
      <c r="K15" s="300"/>
      <c r="L15" s="61"/>
      <c r="M15" s="330" t="s">
        <v>755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1350</v>
      </c>
      <c r="G16" s="302" t="s">
        <v>60</v>
      </c>
      <c r="H16" s="338" t="s">
        <v>59</v>
      </c>
      <c r="I16" s="306" t="s">
        <v>1349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1352</v>
      </c>
      <c r="F17" s="336" t="s">
        <v>1353</v>
      </c>
      <c r="G17" s="302" t="s">
        <v>60</v>
      </c>
      <c r="H17" s="306" t="s">
        <v>60</v>
      </c>
      <c r="I17" s="306" t="s">
        <v>1354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60</v>
      </c>
      <c r="H18" s="306" t="s">
        <v>60</v>
      </c>
      <c r="I18" s="306" t="s">
        <v>1354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 t="s">
        <v>1361</v>
      </c>
      <c r="I5" s="223" t="s">
        <v>1362</v>
      </c>
      <c r="J5" s="223" t="s">
        <v>1363</v>
      </c>
      <c r="K5" s="223" t="s">
        <v>1364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1330</v>
      </c>
      <c r="H8" s="306" t="s">
        <v>1314</v>
      </c>
      <c r="I8" s="306" t="s">
        <v>1314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1314</v>
      </c>
      <c r="I9" s="306" t="s">
        <v>1314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1314</v>
      </c>
      <c r="I10" s="306" t="s">
        <v>1365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1133</v>
      </c>
      <c r="G11" s="306" t="s">
        <v>59</v>
      </c>
      <c r="H11" s="306" t="s">
        <v>1314</v>
      </c>
      <c r="I11" s="306" t="s">
        <v>308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1314</v>
      </c>
      <c r="I12" s="306" t="s">
        <v>308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1366</v>
      </c>
      <c r="G13" s="340" t="s">
        <v>1367</v>
      </c>
      <c r="H13" s="306" t="s">
        <v>1314</v>
      </c>
      <c r="I13" s="306" t="s">
        <v>1368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1369</v>
      </c>
      <c r="G14" s="335" t="s">
        <v>1270</v>
      </c>
      <c r="H14" s="338" t="s">
        <v>60</v>
      </c>
      <c r="I14" s="306" t="s">
        <v>1370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1371</v>
      </c>
      <c r="G15" s="302" t="s">
        <v>1372</v>
      </c>
      <c r="H15" s="338" t="s">
        <v>60</v>
      </c>
      <c r="I15" s="306" t="s">
        <v>1373</v>
      </c>
      <c r="J15" s="299"/>
      <c r="K15" s="300"/>
      <c r="L15" s="61"/>
      <c r="M15" s="330" t="s">
        <v>755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1374</v>
      </c>
      <c r="G16" s="302" t="s">
        <v>1375</v>
      </c>
      <c r="H16" s="338" t="s">
        <v>1314</v>
      </c>
      <c r="I16" s="306" t="s">
        <v>1332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315</v>
      </c>
      <c r="F17" s="336" t="s">
        <v>64</v>
      </c>
      <c r="G17" s="302" t="s">
        <v>1376</v>
      </c>
      <c r="H17" s="306" t="s">
        <v>61</v>
      </c>
      <c r="I17" s="306" t="s">
        <v>1322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1377</v>
      </c>
      <c r="F18" s="336" t="s">
        <v>1378</v>
      </c>
      <c r="G18" s="302" t="s">
        <v>1379</v>
      </c>
      <c r="H18" s="306" t="s">
        <v>61</v>
      </c>
      <c r="I18" s="306" t="s">
        <v>315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315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1381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338</v>
      </c>
      <c r="G13" s="212" t="s">
        <v>59</v>
      </c>
      <c r="H13" s="306" t="s">
        <v>60</v>
      </c>
      <c r="I13" s="306" t="s">
        <v>1389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259</v>
      </c>
      <c r="F14" s="306" t="s">
        <v>1390</v>
      </c>
      <c r="G14" s="302" t="s">
        <v>62</v>
      </c>
      <c r="H14" s="306" t="s">
        <v>1391</v>
      </c>
      <c r="I14" s="306" t="s">
        <v>1392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1393</v>
      </c>
      <c r="G15" s="302" t="s">
        <v>1394</v>
      </c>
      <c r="H15" s="306" t="s">
        <v>1391</v>
      </c>
      <c r="I15" s="306" t="s">
        <v>1389</v>
      </c>
      <c r="J15" s="299" t="s">
        <v>56</v>
      </c>
      <c r="K15" s="299" t="s">
        <v>56</v>
      </c>
      <c r="L15" s="61"/>
      <c r="M15" s="330" t="s">
        <v>755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1395</v>
      </c>
      <c r="G16" s="302" t="s">
        <v>1394</v>
      </c>
      <c r="H16" s="306" t="s">
        <v>1396</v>
      </c>
      <c r="I16" s="306" t="s">
        <v>1389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1397</v>
      </c>
      <c r="G17" s="212" t="s">
        <v>1398</v>
      </c>
      <c r="H17" s="306" t="s">
        <v>1399</v>
      </c>
      <c r="I17" s="306" t="s">
        <v>1194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1242</v>
      </c>
      <c r="F18" s="306" t="s">
        <v>1397</v>
      </c>
      <c r="G18" s="212" t="s">
        <v>1398</v>
      </c>
      <c r="H18" s="306" t="s">
        <v>1400</v>
      </c>
      <c r="I18" s="306" t="s">
        <v>1401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1402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1404</v>
      </c>
      <c r="K5" s="223" t="s">
        <v>1405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32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1270</v>
      </c>
      <c r="F8" s="306" t="s">
        <v>755</v>
      </c>
      <c r="G8" s="316" t="s">
        <v>755</v>
      </c>
      <c r="H8" s="306" t="s">
        <v>60</v>
      </c>
      <c r="I8" s="306" t="s">
        <v>583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1270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1270</v>
      </c>
      <c r="F10" s="306" t="s">
        <v>209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1270</v>
      </c>
      <c r="F11" s="306" t="s">
        <v>1406</v>
      </c>
      <c r="G11" s="316" t="s">
        <v>1407</v>
      </c>
      <c r="H11" s="306" t="s">
        <v>583</v>
      </c>
      <c r="I11" s="306" t="s">
        <v>1408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1409</v>
      </c>
      <c r="G12" s="316" t="s">
        <v>1407</v>
      </c>
      <c r="H12" s="306" t="s">
        <v>583</v>
      </c>
      <c r="I12" s="306" t="s">
        <v>1408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450</v>
      </c>
      <c r="F13" s="306" t="s">
        <v>1410</v>
      </c>
      <c r="G13" s="212" t="s">
        <v>728</v>
      </c>
      <c r="H13" s="306" t="s">
        <v>583</v>
      </c>
      <c r="I13" s="306" t="s">
        <v>1411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450</v>
      </c>
      <c r="F14" s="306" t="s">
        <v>1412</v>
      </c>
      <c r="G14" s="302" t="s">
        <v>1413</v>
      </c>
      <c r="H14" s="306" t="s">
        <v>452</v>
      </c>
      <c r="I14" s="306" t="s">
        <v>1414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630</v>
      </c>
      <c r="F15" s="306" t="s">
        <v>1416</v>
      </c>
      <c r="G15" s="302" t="s">
        <v>1417</v>
      </c>
      <c r="H15" s="306" t="s">
        <v>1418</v>
      </c>
      <c r="I15" s="306" t="s">
        <v>1419</v>
      </c>
      <c r="J15" s="299"/>
      <c r="K15" s="300"/>
      <c r="L15" s="61"/>
      <c r="M15" s="330" t="s">
        <v>755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630</v>
      </c>
      <c r="F16" s="306" t="s">
        <v>1420</v>
      </c>
      <c r="G16" s="302" t="s">
        <v>1417</v>
      </c>
      <c r="H16" s="306" t="s">
        <v>1421</v>
      </c>
      <c r="I16" s="306" t="s">
        <v>1419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633</v>
      </c>
      <c r="F17" s="306" t="s">
        <v>1422</v>
      </c>
      <c r="G17" s="212" t="s">
        <v>1423</v>
      </c>
      <c r="H17" s="306" t="s">
        <v>661</v>
      </c>
      <c r="I17" s="306" t="s">
        <v>1424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1425</v>
      </c>
      <c r="F18" s="306" t="s">
        <v>1426</v>
      </c>
      <c r="G18" s="302" t="s">
        <v>1423</v>
      </c>
      <c r="H18" s="306" t="s">
        <v>661</v>
      </c>
      <c r="I18" s="306" t="s">
        <v>1424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3" t="s">
        <v>53</v>
      </c>
      <c r="N6" s="287">
        <f>COUNTIF(E8:K24, "*YB*")</f>
        <v>33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1429</v>
      </c>
      <c r="G8" s="316" t="s">
        <v>583</v>
      </c>
      <c r="H8" s="308"/>
      <c r="I8" s="306" t="s">
        <v>583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1429</v>
      </c>
      <c r="G9" s="316" t="s">
        <v>583</v>
      </c>
      <c r="H9" s="308"/>
      <c r="I9" s="306" t="s">
        <v>1430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1429</v>
      </c>
      <c r="G10" s="316" t="s">
        <v>485</v>
      </c>
      <c r="H10" s="308"/>
      <c r="I10" s="306" t="s">
        <v>1431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485</v>
      </c>
      <c r="G11" s="316" t="s">
        <v>1432</v>
      </c>
      <c r="H11" s="308"/>
      <c r="I11" s="306" t="s">
        <v>1431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583</v>
      </c>
      <c r="G12" s="316" t="s">
        <v>1433</v>
      </c>
      <c r="H12" s="308"/>
      <c r="I12" s="306" t="s">
        <v>1431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583</v>
      </c>
      <c r="G13" s="316" t="s">
        <v>1433</v>
      </c>
      <c r="H13" s="308"/>
      <c r="I13" s="306" t="s">
        <v>1434</v>
      </c>
      <c r="J13" s="318" t="s">
        <v>755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1435</v>
      </c>
      <c r="G14" s="316" t="s">
        <v>485</v>
      </c>
      <c r="H14" s="320"/>
      <c r="I14" s="306" t="s">
        <v>1436</v>
      </c>
      <c r="J14" s="318" t="s">
        <v>755</v>
      </c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1435</v>
      </c>
      <c r="G15" s="316" t="s">
        <v>1437</v>
      </c>
      <c r="H15" s="320"/>
      <c r="I15" s="306" t="s">
        <v>1436</v>
      </c>
      <c r="J15" s="318" t="s">
        <v>755</v>
      </c>
      <c r="K15" s="300"/>
      <c r="L15" s="61"/>
      <c r="M15" s="292" t="s">
        <v>755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1435</v>
      </c>
      <c r="G16" s="316" t="s">
        <v>1438</v>
      </c>
      <c r="H16" s="320"/>
      <c r="I16" s="306" t="s">
        <v>1439</v>
      </c>
      <c r="J16" s="318" t="s">
        <v>755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1435</v>
      </c>
      <c r="G17" s="316" t="s">
        <v>1440</v>
      </c>
      <c r="H17" s="310"/>
      <c r="I17" s="306" t="s">
        <v>1441</v>
      </c>
      <c r="J17" s="318" t="s">
        <v>755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1442</v>
      </c>
      <c r="G18" s="316" t="s">
        <v>1440</v>
      </c>
      <c r="H18" s="310"/>
      <c r="I18" s="306" t="s">
        <v>1443</v>
      </c>
      <c r="J18" s="318" t="s">
        <v>755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755</v>
      </c>
      <c r="J19" s="318" t="s">
        <v>755</v>
      </c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755</v>
      </c>
      <c r="J20" s="318" t="s">
        <v>755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755</v>
      </c>
      <c r="J21" s="318" t="s">
        <v>755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755</v>
      </c>
      <c r="J22" s="318" t="s">
        <v>755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1446</v>
      </c>
      <c r="F5" s="223" t="s">
        <v>1447</v>
      </c>
      <c r="G5" s="223" t="s">
        <v>1448</v>
      </c>
      <c r="H5" s="223" t="s">
        <v>1449</v>
      </c>
      <c r="I5" s="223" t="s">
        <v>1450</v>
      </c>
      <c r="J5" s="223" t="s">
        <v>1451</v>
      </c>
      <c r="K5" s="223" t="s">
        <v>1452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8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707</v>
      </c>
      <c r="G7" s="237" t="s">
        <v>210</v>
      </c>
      <c r="H7" s="317" t="s">
        <v>210</v>
      </c>
      <c r="I7" s="314" t="s">
        <v>210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707</v>
      </c>
      <c r="G8" s="316" t="s">
        <v>1453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707</v>
      </c>
      <c r="G9" s="316" t="s">
        <v>1453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707</v>
      </c>
      <c r="G10" s="316" t="s">
        <v>1453</v>
      </c>
      <c r="H10" s="306" t="s">
        <v>60</v>
      </c>
      <c r="I10" s="306" t="s">
        <v>1326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402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707</v>
      </c>
      <c r="G11" s="316" t="s">
        <v>1453</v>
      </c>
      <c r="H11" s="306" t="s">
        <v>58</v>
      </c>
      <c r="I11" s="306" t="s">
        <v>1326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707</v>
      </c>
      <c r="G12" s="316" t="s">
        <v>1453</v>
      </c>
      <c r="H12" s="306" t="s">
        <v>60</v>
      </c>
      <c r="I12" s="306" t="s">
        <v>1326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1454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707</v>
      </c>
      <c r="G13" s="316" t="s">
        <v>1453</v>
      </c>
      <c r="H13" s="306" t="s">
        <v>60</v>
      </c>
      <c r="I13" s="306" t="s">
        <v>1326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707</v>
      </c>
      <c r="G14" s="316" t="s">
        <v>1455</v>
      </c>
      <c r="H14" s="249" t="s">
        <v>53</v>
      </c>
      <c r="I14" s="306" t="s">
        <v>1326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707</v>
      </c>
      <c r="G15" s="316" t="s">
        <v>1455</v>
      </c>
      <c r="H15" s="249" t="s">
        <v>1456</v>
      </c>
      <c r="I15" s="306" t="s">
        <v>1326</v>
      </c>
      <c r="J15" s="299"/>
      <c r="K15" s="300"/>
      <c r="L15" s="61"/>
      <c r="M15" s="292" t="s">
        <v>755</v>
      </c>
      <c r="N15" s="285">
        <f>COUNTIF(E8:K24, "*Casey*")</f>
        <v>4</v>
      </c>
      <c r="O15" s="224" t="s">
        <v>1454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707</v>
      </c>
      <c r="G16" s="249" t="s">
        <v>1457</v>
      </c>
      <c r="H16" s="249" t="s">
        <v>53</v>
      </c>
      <c r="I16" s="306" t="s">
        <v>1326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1454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707</v>
      </c>
      <c r="G17" s="249" t="s">
        <v>1457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1458</v>
      </c>
      <c r="G18" s="249" t="s">
        <v>1459</v>
      </c>
      <c r="H18" s="302" t="s">
        <v>1456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 t="s">
        <v>1460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1461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1462</v>
      </c>
      <c r="F5" s="223" t="s">
        <v>1463</v>
      </c>
      <c r="G5" s="223" t="s">
        <v>1464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210</v>
      </c>
      <c r="F7" s="237" t="s">
        <v>210</v>
      </c>
      <c r="G7" s="237" t="s">
        <v>210</v>
      </c>
      <c r="H7" s="237" t="s">
        <v>210</v>
      </c>
      <c r="I7" s="237" t="s">
        <v>210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1314</v>
      </c>
      <c r="G9" s="306" t="s">
        <v>1314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1314</v>
      </c>
      <c r="G10" s="306" t="s">
        <v>1314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1314</v>
      </c>
      <c r="G11" s="306" t="s">
        <v>1314</v>
      </c>
      <c r="H11" s="306" t="s">
        <v>1469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1391</v>
      </c>
      <c r="G12" s="306" t="s">
        <v>1314</v>
      </c>
      <c r="H12" s="306" t="s">
        <v>1469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1470</v>
      </c>
      <c r="F13" s="212" t="s">
        <v>752</v>
      </c>
      <c r="G13" s="249" t="s">
        <v>54</v>
      </c>
      <c r="H13" s="249" t="s">
        <v>752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1470</v>
      </c>
      <c r="F14" s="212" t="s">
        <v>1471</v>
      </c>
      <c r="G14" s="249" t="s">
        <v>1472</v>
      </c>
      <c r="H14" s="249" t="s">
        <v>752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1473</v>
      </c>
      <c r="G15" s="249" t="s">
        <v>1472</v>
      </c>
      <c r="H15" s="249" t="s">
        <v>1474</v>
      </c>
      <c r="I15" s="196"/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1003</v>
      </c>
      <c r="F16" s="212" t="s">
        <v>1475</v>
      </c>
      <c r="G16" s="249" t="s">
        <v>1472</v>
      </c>
      <c r="H16" s="249" t="s">
        <v>1476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1259</v>
      </c>
      <c r="G17" s="249" t="s">
        <v>1477</v>
      </c>
      <c r="H17" s="302" t="s">
        <v>1478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1479</v>
      </c>
      <c r="F18" s="196" t="s">
        <v>1480</v>
      </c>
      <c r="G18" s="249" t="s">
        <v>1477</v>
      </c>
      <c r="H18" s="302" t="s">
        <v>1478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1481</v>
      </c>
      <c r="F19" s="274" t="s">
        <v>1482</v>
      </c>
      <c r="G19" s="274" t="s">
        <v>55</v>
      </c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1481</v>
      </c>
      <c r="F20" s="274" t="s">
        <v>1482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982</v>
      </c>
      <c r="F21" s="274" t="s">
        <v>1114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1483</v>
      </c>
    </row>
    <row r="33" spans="2:15">
      <c r="B33" s="56"/>
      <c r="D33" s="246" t="s">
        <v>1484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1485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1487</v>
      </c>
      <c r="I5" s="223" t="s">
        <v>1488</v>
      </c>
      <c r="J5" s="223" t="s">
        <v>1489</v>
      </c>
      <c r="K5" s="223" t="s">
        <v>1490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1491</v>
      </c>
      <c r="G8" s="296" t="s">
        <v>1492</v>
      </c>
      <c r="H8" s="297" t="s">
        <v>1326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259</v>
      </c>
      <c r="F9" s="212" t="s">
        <v>1491</v>
      </c>
      <c r="G9" s="294" t="s">
        <v>1493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259</v>
      </c>
      <c r="F10" s="212" t="s">
        <v>1314</v>
      </c>
      <c r="G10" s="294" t="s">
        <v>1493</v>
      </c>
      <c r="H10" s="196" t="s">
        <v>1494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259</v>
      </c>
      <c r="F11" s="212" t="s">
        <v>60</v>
      </c>
      <c r="G11" s="294" t="s">
        <v>1493</v>
      </c>
      <c r="H11" s="249" t="s">
        <v>1494</v>
      </c>
      <c r="I11" s="196" t="s">
        <v>1394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1259</v>
      </c>
      <c r="F12" s="212" t="s">
        <v>1495</v>
      </c>
      <c r="G12" s="249" t="s">
        <v>1496</v>
      </c>
      <c r="H12" s="249" t="s">
        <v>1497</v>
      </c>
      <c r="I12" s="196" t="s">
        <v>1394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1498</v>
      </c>
      <c r="F13" s="212" t="s">
        <v>1495</v>
      </c>
      <c r="G13" s="249" t="s">
        <v>1499</v>
      </c>
      <c r="H13" s="249" t="s">
        <v>1500</v>
      </c>
      <c r="I13" s="196" t="s">
        <v>1501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1502</v>
      </c>
      <c r="F14" s="262" t="s">
        <v>1503</v>
      </c>
      <c r="G14" s="249" t="s">
        <v>1504</v>
      </c>
      <c r="H14" s="249" t="s">
        <v>1500</v>
      </c>
      <c r="I14" s="196" t="s">
        <v>1505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1506</v>
      </c>
      <c r="F15" s="262" t="s">
        <v>1258</v>
      </c>
      <c r="G15" s="249" t="s">
        <v>1507</v>
      </c>
      <c r="H15" s="249" t="s">
        <v>1391</v>
      </c>
      <c r="I15" s="196" t="s">
        <v>1501</v>
      </c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1508</v>
      </c>
      <c r="G16" s="249" t="s">
        <v>1493</v>
      </c>
      <c r="H16" s="249" t="s">
        <v>1509</v>
      </c>
      <c r="I16" s="196" t="s">
        <v>1501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1510</v>
      </c>
      <c r="G17" s="249" t="s">
        <v>1511</v>
      </c>
      <c r="H17" s="213" t="s">
        <v>1509</v>
      </c>
      <c r="I17" s="196" t="s">
        <v>1505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1512</v>
      </c>
      <c r="F18" s="196" t="s">
        <v>1513</v>
      </c>
      <c r="G18" s="249" t="s">
        <v>1511</v>
      </c>
      <c r="H18" s="213" t="s">
        <v>1514</v>
      </c>
      <c r="I18" s="196" t="s">
        <v>1515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1516</v>
      </c>
      <c r="F19" s="274" t="s">
        <v>1481</v>
      </c>
      <c r="G19" s="274" t="s">
        <v>59</v>
      </c>
      <c r="H19" s="274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1517</v>
      </c>
      <c r="F20" s="274" t="s">
        <v>1481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1518</v>
      </c>
      <c r="F21" s="274" t="s">
        <v>994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6"/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1519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1317</v>
      </c>
      <c r="F8" s="295" t="s">
        <v>59</v>
      </c>
      <c r="G8" s="296" t="s">
        <v>1522</v>
      </c>
      <c r="H8" s="297" t="s">
        <v>1522</v>
      </c>
      <c r="I8" s="297" t="s">
        <v>59</v>
      </c>
      <c r="J8" s="299" t="s">
        <v>1523</v>
      </c>
      <c r="K8" s="301" t="s">
        <v>755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1524</v>
      </c>
      <c r="F9" s="212" t="s">
        <v>1354</v>
      </c>
      <c r="G9" s="294" t="s">
        <v>1525</v>
      </c>
      <c r="H9" s="242" t="s">
        <v>60</v>
      </c>
      <c r="I9" s="297" t="s">
        <v>59</v>
      </c>
      <c r="J9" s="299" t="s">
        <v>1523</v>
      </c>
      <c r="K9" s="300" t="s">
        <v>755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1524</v>
      </c>
      <c r="F10" s="212" t="s">
        <v>1354</v>
      </c>
      <c r="G10" s="212" t="s">
        <v>1525</v>
      </c>
      <c r="H10" s="196" t="s">
        <v>60</v>
      </c>
      <c r="I10" s="196" t="s">
        <v>1526</v>
      </c>
      <c r="J10" s="299" t="s">
        <v>1523</v>
      </c>
      <c r="K10" s="300" t="s">
        <v>755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1524</v>
      </c>
      <c r="F11" s="212" t="s">
        <v>1527</v>
      </c>
      <c r="G11" s="249" t="s">
        <v>1528</v>
      </c>
      <c r="H11" s="249" t="s">
        <v>60</v>
      </c>
      <c r="I11" s="196" t="s">
        <v>1529</v>
      </c>
      <c r="J11" s="299" t="s">
        <v>1523</v>
      </c>
      <c r="K11" s="300" t="s">
        <v>755</v>
      </c>
      <c r="L11" s="61"/>
      <c r="M11" s="304" t="s">
        <v>58</v>
      </c>
      <c r="N11" s="285">
        <f>COUNTIF(E8:K24, "*Wei Yen*")</f>
        <v>0</v>
      </c>
      <c r="O11" s="199" t="s">
        <v>1530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1531</v>
      </c>
      <c r="F12" s="212" t="s">
        <v>1532</v>
      </c>
      <c r="G12" s="249" t="s">
        <v>1533</v>
      </c>
      <c r="H12" s="249" t="s">
        <v>60</v>
      </c>
      <c r="I12" s="196" t="s">
        <v>1529</v>
      </c>
      <c r="J12" s="299" t="s">
        <v>1523</v>
      </c>
      <c r="K12" s="300" t="s">
        <v>755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1531</v>
      </c>
      <c r="F13" s="196" t="s">
        <v>1534</v>
      </c>
      <c r="G13" s="249" t="s">
        <v>1533</v>
      </c>
      <c r="H13" s="249" t="s">
        <v>1258</v>
      </c>
      <c r="I13" s="196" t="s">
        <v>1535</v>
      </c>
      <c r="J13" s="299" t="s">
        <v>1523</v>
      </c>
      <c r="K13" s="300" t="s">
        <v>755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1536</v>
      </c>
      <c r="F14" s="196" t="s">
        <v>790</v>
      </c>
      <c r="G14" s="249" t="s">
        <v>1537</v>
      </c>
      <c r="H14" s="249" t="s">
        <v>62</v>
      </c>
      <c r="I14" s="196" t="s">
        <v>1538</v>
      </c>
      <c r="J14" s="299" t="s">
        <v>1523</v>
      </c>
      <c r="K14" s="300" t="s">
        <v>755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1536</v>
      </c>
      <c r="F15" s="196" t="s">
        <v>1529</v>
      </c>
      <c r="G15" s="249" t="s">
        <v>1539</v>
      </c>
      <c r="H15" s="249" t="s">
        <v>62</v>
      </c>
      <c r="I15" s="196" t="s">
        <v>1538</v>
      </c>
      <c r="J15" s="299" t="s">
        <v>1523</v>
      </c>
      <c r="K15" s="300" t="s">
        <v>755</v>
      </c>
      <c r="L15" s="61"/>
      <c r="M15" s="292" t="s">
        <v>755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1536</v>
      </c>
      <c r="F16" s="196" t="s">
        <v>1540</v>
      </c>
      <c r="G16" s="249" t="s">
        <v>1541</v>
      </c>
      <c r="H16" s="249" t="s">
        <v>60</v>
      </c>
      <c r="I16" s="196" t="s">
        <v>1542</v>
      </c>
      <c r="J16" s="299" t="s">
        <v>1523</v>
      </c>
      <c r="K16" s="300" t="s">
        <v>755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1536</v>
      </c>
      <c r="F17" s="196" t="s">
        <v>1543</v>
      </c>
      <c r="G17" s="249" t="s">
        <v>1544</v>
      </c>
      <c r="H17" s="249" t="s">
        <v>60</v>
      </c>
      <c r="I17" s="250" t="s">
        <v>790</v>
      </c>
      <c r="J17" s="274" t="s">
        <v>755</v>
      </c>
      <c r="K17" s="300" t="s">
        <v>755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599</v>
      </c>
      <c r="F18" s="196" t="s">
        <v>1545</v>
      </c>
      <c r="G18" s="261" t="s">
        <v>1544</v>
      </c>
      <c r="H18" s="249" t="s">
        <v>1546</v>
      </c>
      <c r="I18" s="196" t="s">
        <v>62</v>
      </c>
      <c r="J18" s="279" t="s">
        <v>755</v>
      </c>
      <c r="K18" s="300" t="s">
        <v>755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599</v>
      </c>
      <c r="F19" s="274" t="s">
        <v>56</v>
      </c>
      <c r="G19" s="274" t="s">
        <v>1547</v>
      </c>
      <c r="H19" s="274"/>
      <c r="I19" s="274"/>
      <c r="J19" s="274" t="s">
        <v>755</v>
      </c>
      <c r="K19" s="300" t="s">
        <v>755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599</v>
      </c>
      <c r="F20" s="274" t="s">
        <v>56</v>
      </c>
      <c r="G20" s="274" t="s">
        <v>1547</v>
      </c>
      <c r="H20" s="274"/>
      <c r="I20" s="274"/>
      <c r="J20" s="274" t="s">
        <v>755</v>
      </c>
      <c r="K20" s="300" t="s">
        <v>755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599</v>
      </c>
      <c r="F21" s="274" t="s">
        <v>56</v>
      </c>
      <c r="G21" s="274" t="s">
        <v>1547</v>
      </c>
      <c r="H21" s="274"/>
      <c r="I21" s="274"/>
      <c r="J21" s="274" t="s">
        <v>755</v>
      </c>
      <c r="K21" s="300" t="s">
        <v>755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1547</v>
      </c>
      <c r="H22" s="274"/>
      <c r="I22" s="274"/>
      <c r="J22" s="274" t="s">
        <v>755</v>
      </c>
      <c r="K22" s="300" t="s">
        <v>755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402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>
        <v>44930</v>
      </c>
      <c r="K5" s="223">
        <v>44961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272</v>
      </c>
      <c r="G10" s="250" t="s">
        <v>60</v>
      </c>
      <c r="H10" s="212" t="s">
        <v>653</v>
      </c>
      <c r="I10" s="212" t="s">
        <v>60</v>
      </c>
      <c r="J10" s="273" t="s">
        <v>1330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272</v>
      </c>
      <c r="G11" s="250" t="s">
        <v>1255</v>
      </c>
      <c r="H11" s="212" t="s">
        <v>653</v>
      </c>
      <c r="I11" s="212" t="s">
        <v>62</v>
      </c>
      <c r="J11" s="273" t="s">
        <v>1330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1555</v>
      </c>
      <c r="G12" s="250" t="s">
        <v>1556</v>
      </c>
      <c r="H12" s="212" t="s">
        <v>1557</v>
      </c>
      <c r="I12" s="212" t="s">
        <v>62</v>
      </c>
      <c r="J12" s="273" t="s">
        <v>1330</v>
      </c>
      <c r="K12" s="273" t="s">
        <v>1558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1555</v>
      </c>
      <c r="G13" s="250" t="s">
        <v>1556</v>
      </c>
      <c r="H13" s="212" t="s">
        <v>1557</v>
      </c>
      <c r="I13" s="212" t="s">
        <v>1394</v>
      </c>
      <c r="J13" s="273" t="s">
        <v>1330</v>
      </c>
      <c r="K13" s="273" t="s">
        <v>1558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1559</v>
      </c>
      <c r="F14" s="212" t="s">
        <v>1396</v>
      </c>
      <c r="G14" s="250" t="s">
        <v>1560</v>
      </c>
      <c r="H14" s="212" t="s">
        <v>1557</v>
      </c>
      <c r="I14" s="212" t="s">
        <v>1561</v>
      </c>
      <c r="J14" s="273" t="s">
        <v>1330</v>
      </c>
      <c r="K14" s="273" t="s">
        <v>1558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1559</v>
      </c>
      <c r="F15" s="212" t="s">
        <v>1562</v>
      </c>
      <c r="G15" s="250" t="s">
        <v>1560</v>
      </c>
      <c r="H15" s="212" t="s">
        <v>62</v>
      </c>
      <c r="I15" s="212" t="s">
        <v>1563</v>
      </c>
      <c r="J15" s="273" t="s">
        <v>1330</v>
      </c>
      <c r="K15" s="273" t="s">
        <v>1558</v>
      </c>
      <c r="L15" s="61"/>
      <c r="M15" s="304" t="s">
        <v>755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544</v>
      </c>
      <c r="F16" s="212" t="s">
        <v>1564</v>
      </c>
      <c r="G16" s="250" t="s">
        <v>1497</v>
      </c>
      <c r="H16" s="212" t="s">
        <v>57</v>
      </c>
      <c r="I16" s="212" t="s">
        <v>1565</v>
      </c>
      <c r="J16" s="273" t="s">
        <v>1330</v>
      </c>
      <c r="K16" s="273" t="s">
        <v>1558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1396</v>
      </c>
      <c r="F17" s="212" t="s">
        <v>1566</v>
      </c>
      <c r="G17" s="250" t="s">
        <v>1567</v>
      </c>
      <c r="H17" s="212" t="s">
        <v>57</v>
      </c>
      <c r="I17" s="212" t="s">
        <v>1565</v>
      </c>
      <c r="J17" s="273" t="s">
        <v>1330</v>
      </c>
      <c r="K17" s="273" t="s">
        <v>1558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1396</v>
      </c>
      <c r="F18" s="212" t="s">
        <v>1566</v>
      </c>
      <c r="G18" s="250" t="s">
        <v>1568</v>
      </c>
      <c r="H18" s="212" t="s">
        <v>57</v>
      </c>
      <c r="I18" s="212" t="s">
        <v>1565</v>
      </c>
      <c r="J18" s="273" t="s">
        <v>1330</v>
      </c>
      <c r="K18" s="280" t="s">
        <v>1569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402</v>
      </c>
    </row>
    <row r="35" spans="2:15">
      <c r="B35" s="127" t="s">
        <v>136</v>
      </c>
      <c r="D35" s="247" t="s">
        <v>1485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 t="s">
        <v>1576</v>
      </c>
      <c r="K5" s="223" t="s">
        <v>1577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1578</v>
      </c>
      <c r="F8" s="212" t="s">
        <v>1579</v>
      </c>
      <c r="G8" s="212" t="s">
        <v>1579</v>
      </c>
      <c r="H8" s="212" t="s">
        <v>1579</v>
      </c>
      <c r="I8" s="250" t="s">
        <v>1579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1578</v>
      </c>
      <c r="F9" s="212" t="s">
        <v>1579</v>
      </c>
      <c r="G9" s="212" t="s">
        <v>1580</v>
      </c>
      <c r="H9" s="242" t="s">
        <v>1579</v>
      </c>
      <c r="I9" s="242" t="s">
        <v>1579</v>
      </c>
      <c r="J9" s="212" t="s">
        <v>1548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1578</v>
      </c>
      <c r="F10" s="212" t="s">
        <v>1578</v>
      </c>
      <c r="G10" s="212" t="s">
        <v>1581</v>
      </c>
      <c r="H10" s="196" t="s">
        <v>1579</v>
      </c>
      <c r="I10" s="196" t="s">
        <v>1582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1578</v>
      </c>
      <c r="F11" s="212" t="s">
        <v>1578</v>
      </c>
      <c r="G11" s="249" t="s">
        <v>1583</v>
      </c>
      <c r="H11" s="249" t="s">
        <v>981</v>
      </c>
      <c r="I11" s="196" t="s">
        <v>1584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1579</v>
      </c>
      <c r="F12" s="212" t="s">
        <v>1579</v>
      </c>
      <c r="G12" s="249" t="s">
        <v>1585</v>
      </c>
      <c r="H12" s="249" t="s">
        <v>1586</v>
      </c>
      <c r="I12" s="196" t="s">
        <v>1584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1579</v>
      </c>
      <c r="F13" s="196" t="s">
        <v>791</v>
      </c>
      <c r="G13" s="249" t="s">
        <v>1587</v>
      </c>
      <c r="H13" s="249" t="s">
        <v>1588</v>
      </c>
      <c r="I13" s="196" t="s">
        <v>1589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1590</v>
      </c>
      <c r="F14" s="196" t="s">
        <v>1591</v>
      </c>
      <c r="G14" s="249" t="s">
        <v>56</v>
      </c>
      <c r="H14" s="249" t="s">
        <v>1588</v>
      </c>
      <c r="I14" s="250" t="s">
        <v>1592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1593</v>
      </c>
      <c r="F15" s="196" t="s">
        <v>1594</v>
      </c>
      <c r="G15" s="249" t="s">
        <v>1595</v>
      </c>
      <c r="H15" s="249" t="s">
        <v>1588</v>
      </c>
      <c r="I15" s="250" t="s">
        <v>1596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1593</v>
      </c>
      <c r="F16" s="196" t="s">
        <v>1594</v>
      </c>
      <c r="G16" s="249" t="s">
        <v>1597</v>
      </c>
      <c r="H16" s="212" t="s">
        <v>1598</v>
      </c>
      <c r="I16" s="250" t="s">
        <v>1596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1593</v>
      </c>
      <c r="F17" s="196" t="s">
        <v>1599</v>
      </c>
      <c r="G17" s="249" t="s">
        <v>1600</v>
      </c>
      <c r="H17" s="214" t="s">
        <v>1601</v>
      </c>
      <c r="I17" s="250" t="s">
        <v>1602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1603</v>
      </c>
      <c r="F18" s="248" t="s">
        <v>1604</v>
      </c>
      <c r="G18" s="212" t="s">
        <v>1600</v>
      </c>
      <c r="H18" s="214" t="s">
        <v>1601</v>
      </c>
      <c r="I18" s="196" t="s">
        <v>1605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6"/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1606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1607</v>
      </c>
      <c r="F5" s="223" t="s">
        <v>1608</v>
      </c>
      <c r="G5" s="223" t="s">
        <v>1609</v>
      </c>
      <c r="H5" s="223" t="s">
        <v>1610</v>
      </c>
      <c r="I5" s="223" t="s">
        <v>1611</v>
      </c>
      <c r="J5" s="223" t="s">
        <v>1612</v>
      </c>
      <c r="K5" s="223" t="s">
        <v>1613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1614</v>
      </c>
      <c r="H8" s="212" t="s">
        <v>1614</v>
      </c>
      <c r="I8" s="212" t="s">
        <v>1614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1187</v>
      </c>
      <c r="F9" s="212" t="s">
        <v>1615</v>
      </c>
      <c r="G9" s="212" t="s">
        <v>1616</v>
      </c>
      <c r="H9" s="212" t="s">
        <v>1614</v>
      </c>
      <c r="I9" s="212" t="s">
        <v>1614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1187</v>
      </c>
      <c r="F10" s="212" t="s">
        <v>1615</v>
      </c>
      <c r="G10" s="212" t="s">
        <v>1616</v>
      </c>
      <c r="H10" s="212" t="s">
        <v>1614</v>
      </c>
      <c r="I10" s="212" t="s">
        <v>1614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1617</v>
      </c>
      <c r="F11" s="212" t="s">
        <v>1615</v>
      </c>
      <c r="G11" s="212" t="s">
        <v>1618</v>
      </c>
      <c r="H11" s="214" t="s">
        <v>1619</v>
      </c>
      <c r="I11" s="212" t="s">
        <v>1620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1114</v>
      </c>
      <c r="F12" s="212" t="s">
        <v>1614</v>
      </c>
      <c r="G12" s="212" t="s">
        <v>1621</v>
      </c>
      <c r="H12" s="214" t="s">
        <v>1622</v>
      </c>
      <c r="I12" s="212" t="s">
        <v>1620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1114</v>
      </c>
      <c r="F13" s="212" t="s">
        <v>1623</v>
      </c>
      <c r="G13" s="212" t="s">
        <v>1624</v>
      </c>
      <c r="H13" s="214" t="s">
        <v>1622</v>
      </c>
      <c r="I13" s="212" t="s">
        <v>1625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1626</v>
      </c>
      <c r="F14" s="212" t="s">
        <v>1627</v>
      </c>
      <c r="G14" s="212" t="s">
        <v>1628</v>
      </c>
      <c r="H14" s="214" t="s">
        <v>1622</v>
      </c>
      <c r="I14" s="212" t="s">
        <v>1629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1630</v>
      </c>
      <c r="F15" s="212" t="s">
        <v>1631</v>
      </c>
      <c r="G15" s="212" t="s">
        <v>1632</v>
      </c>
      <c r="H15" s="214" t="s">
        <v>1633</v>
      </c>
      <c r="I15" s="212" t="s">
        <v>1629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1630</v>
      </c>
      <c r="F16" s="212" t="s">
        <v>1631</v>
      </c>
      <c r="G16" s="212" t="s">
        <v>1634</v>
      </c>
      <c r="H16" s="214" t="s">
        <v>1635</v>
      </c>
      <c r="I16" s="212" t="s">
        <v>1636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1637</v>
      </c>
      <c r="F17" s="212" t="s">
        <v>1638</v>
      </c>
      <c r="G17" s="212" t="s">
        <v>1639</v>
      </c>
      <c r="H17" s="214" t="s">
        <v>1640</v>
      </c>
      <c r="I17" s="196" t="s">
        <v>1641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1642</v>
      </c>
      <c r="F18" s="212" t="s">
        <v>1643</v>
      </c>
      <c r="G18" s="212" t="s">
        <v>1639</v>
      </c>
      <c r="H18" s="214" t="s">
        <v>1640</v>
      </c>
      <c r="I18" s="196" t="s">
        <v>1644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6" t="s">
        <v>1645</v>
      </c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1646</v>
      </c>
      <c r="F35">
        <v>44</v>
      </c>
      <c r="M35" s="61"/>
      <c r="N35" s="62"/>
      <c r="O35" s="61"/>
    </row>
    <row r="36" spans="5:15" hidden="1">
      <c r="E36" s="254" t="s">
        <v>1647</v>
      </c>
      <c r="F36">
        <f>16+24</f>
        <v>40</v>
      </c>
      <c r="M36" s="61"/>
      <c r="N36" s="62"/>
      <c r="O36" s="61"/>
    </row>
    <row r="37" spans="5:15" hidden="1">
      <c r="E37" s="254" t="s">
        <v>1648</v>
      </c>
      <c r="F37">
        <f>5+4+4+5.5+5.5+3+5+6+3</f>
        <v>41</v>
      </c>
      <c r="M37" s="61"/>
      <c r="N37" s="62"/>
      <c r="O37" s="61"/>
    </row>
    <row r="38" spans="5:15" hidden="1">
      <c r="E38" s="254" t="s">
        <v>1649</v>
      </c>
      <c r="F38">
        <f>3+2+2+1+1+3+3</f>
        <v>15</v>
      </c>
      <c r="M38" s="61"/>
      <c r="N38" s="62"/>
      <c r="O38" s="61"/>
    </row>
    <row r="39" spans="5:15" hidden="1">
      <c r="E39" s="254" t="s">
        <v>1650</v>
      </c>
      <c r="F39">
        <f>26+16</f>
        <v>42</v>
      </c>
    </row>
    <row r="40" spans="5:15" hidden="1">
      <c r="E40" s="254" t="s">
        <v>1651</v>
      </c>
      <c r="F40">
        <f>38+24</f>
        <v>62</v>
      </c>
    </row>
    <row r="41" spans="5:15" hidden="1">
      <c r="E41" s="254" t="s">
        <v>1652</v>
      </c>
      <c r="F41">
        <v>15</v>
      </c>
    </row>
    <row r="42" spans="5:15" hidden="1">
      <c r="E42" s="254" t="s">
        <v>1653</v>
      </c>
      <c r="F42">
        <v>14</v>
      </c>
    </row>
    <row r="43" spans="5:15" hidden="1">
      <c r="E43" s="254" t="s">
        <v>1654</v>
      </c>
      <c r="F43">
        <v>11</v>
      </c>
    </row>
    <row r="44" spans="5:15" hidden="1">
      <c r="E44" s="180" t="s">
        <v>1655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1657</v>
      </c>
      <c r="F8" s="212" t="s">
        <v>1658</v>
      </c>
      <c r="G8" s="212" t="s">
        <v>1525</v>
      </c>
      <c r="H8" s="212" t="s">
        <v>583</v>
      </c>
      <c r="I8" s="196" t="s">
        <v>1659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1660</v>
      </c>
      <c r="F9" s="212" t="s">
        <v>1658</v>
      </c>
      <c r="G9" s="212" t="s">
        <v>1525</v>
      </c>
      <c r="H9" s="212" t="s">
        <v>583</v>
      </c>
      <c r="I9" s="196" t="s">
        <v>1659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1660</v>
      </c>
      <c r="F10" s="212" t="s">
        <v>1658</v>
      </c>
      <c r="G10" s="212" t="s">
        <v>1661</v>
      </c>
      <c r="H10" s="212" t="s">
        <v>583</v>
      </c>
      <c r="I10" s="196" t="s">
        <v>1659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1660</v>
      </c>
      <c r="F11" s="212" t="s">
        <v>1662</v>
      </c>
      <c r="G11" s="212" t="s">
        <v>1661</v>
      </c>
      <c r="H11" s="214" t="s">
        <v>1522</v>
      </c>
      <c r="I11" s="196" t="s">
        <v>212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1663</v>
      </c>
      <c r="F12" s="212" t="s">
        <v>1664</v>
      </c>
      <c r="G12" s="212" t="s">
        <v>1522</v>
      </c>
      <c r="H12" s="214" t="s">
        <v>1665</v>
      </c>
      <c r="I12" s="196" t="s">
        <v>212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1666</v>
      </c>
      <c r="G13" s="212" t="s">
        <v>1667</v>
      </c>
      <c r="H13" s="214" t="s">
        <v>1522</v>
      </c>
      <c r="I13" s="196" t="s">
        <v>212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1668</v>
      </c>
      <c r="F14" s="212" t="s">
        <v>1669</v>
      </c>
      <c r="G14" s="212" t="s">
        <v>1670</v>
      </c>
      <c r="H14" s="214" t="s">
        <v>1258</v>
      </c>
      <c r="I14" s="196" t="s">
        <v>212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1671</v>
      </c>
      <c r="F15" s="212" t="s">
        <v>1672</v>
      </c>
      <c r="G15" s="212" t="s">
        <v>1673</v>
      </c>
      <c r="H15" s="214" t="s">
        <v>1396</v>
      </c>
      <c r="I15" s="196" t="s">
        <v>212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1674</v>
      </c>
      <c r="F16" s="212" t="s">
        <v>1675</v>
      </c>
      <c r="G16" s="212" t="s">
        <v>1676</v>
      </c>
      <c r="H16" s="214" t="s">
        <v>1555</v>
      </c>
      <c r="I16" s="196" t="s">
        <v>212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1677</v>
      </c>
      <c r="F17" s="212" t="s">
        <v>1678</v>
      </c>
      <c r="G17" s="212" t="s">
        <v>1679</v>
      </c>
      <c r="H17" s="214" t="s">
        <v>1680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692</v>
      </c>
      <c r="F18" s="212" t="s">
        <v>1681</v>
      </c>
      <c r="G18" s="212" t="s">
        <v>1682</v>
      </c>
      <c r="H18" s="214" t="s">
        <v>1680</v>
      </c>
      <c r="I18" s="196" t="s">
        <v>1683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1685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1686</v>
      </c>
      <c r="F5" s="7" t="s">
        <v>1687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1688</v>
      </c>
      <c r="G8" s="212" t="s">
        <v>583</v>
      </c>
      <c r="H8" s="212" t="s">
        <v>583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209</v>
      </c>
      <c r="F9" s="212" t="s">
        <v>1688</v>
      </c>
      <c r="G9" s="191" t="s">
        <v>583</v>
      </c>
      <c r="H9" s="212" t="s">
        <v>583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209</v>
      </c>
      <c r="F10" s="191" t="s">
        <v>1689</v>
      </c>
      <c r="G10" s="191" t="s">
        <v>583</v>
      </c>
      <c r="H10" s="212" t="s">
        <v>1690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209</v>
      </c>
      <c r="F11" s="191" t="s">
        <v>1689</v>
      </c>
      <c r="G11" s="191" t="s">
        <v>1691</v>
      </c>
      <c r="H11" s="88" t="s">
        <v>1522</v>
      </c>
      <c r="I11" s="32" t="s">
        <v>1692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1693</v>
      </c>
      <c r="G12" s="191" t="s">
        <v>1691</v>
      </c>
      <c r="H12" s="88" t="s">
        <v>1522</v>
      </c>
      <c r="I12" s="32" t="s">
        <v>1694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1693</v>
      </c>
      <c r="G13" s="212" t="s">
        <v>1695</v>
      </c>
      <c r="H13" s="88" t="s">
        <v>1522</v>
      </c>
      <c r="I13" s="32" t="s">
        <v>1694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1696</v>
      </c>
      <c r="F14" s="191" t="s">
        <v>1697</v>
      </c>
      <c r="G14" s="212" t="s">
        <v>1695</v>
      </c>
      <c r="H14" s="88" t="s">
        <v>1698</v>
      </c>
      <c r="I14" s="32" t="s">
        <v>1242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1671</v>
      </c>
      <c r="F15" s="191" t="s">
        <v>1332</v>
      </c>
      <c r="G15" s="212" t="s">
        <v>1695</v>
      </c>
      <c r="H15" s="88" t="s">
        <v>1317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1522</v>
      </c>
      <c r="G16" s="212" t="s">
        <v>1699</v>
      </c>
      <c r="H16" s="88" t="s">
        <v>1317</v>
      </c>
      <c r="I16" s="32" t="s">
        <v>315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1700</v>
      </c>
      <c r="F17" s="191" t="s">
        <v>1496</v>
      </c>
      <c r="G17" s="212" t="s">
        <v>1699</v>
      </c>
      <c r="H17" s="88" t="s">
        <v>58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1700</v>
      </c>
      <c r="F18" s="191" t="s">
        <v>1496</v>
      </c>
      <c r="G18" s="212" t="s">
        <v>1699</v>
      </c>
      <c r="H18" s="88" t="s">
        <v>58</v>
      </c>
      <c r="I18" s="32" t="s">
        <v>1701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1485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1702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1703</v>
      </c>
      <c r="F5" s="7" t="s">
        <v>1704</v>
      </c>
      <c r="G5" s="7" t="s">
        <v>1705</v>
      </c>
      <c r="H5" s="7" t="s">
        <v>1706</v>
      </c>
      <c r="I5" s="7" t="s">
        <v>1707</v>
      </c>
      <c r="J5" s="7" t="s">
        <v>1708</v>
      </c>
      <c r="K5" s="7" t="s">
        <v>1709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1215</v>
      </c>
      <c r="F8" s="213" t="s">
        <v>61</v>
      </c>
      <c r="G8" s="191" t="s">
        <v>1710</v>
      </c>
      <c r="H8" s="88" t="s">
        <v>1711</v>
      </c>
      <c r="I8" s="32" t="s">
        <v>1712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1215</v>
      </c>
      <c r="F9" s="191" t="s">
        <v>1215</v>
      </c>
      <c r="G9" s="191" t="s">
        <v>1215</v>
      </c>
      <c r="H9" s="214" t="s">
        <v>1711</v>
      </c>
      <c r="I9" s="32" t="s">
        <v>1215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1215</v>
      </c>
      <c r="F10" s="191" t="s">
        <v>1215</v>
      </c>
      <c r="G10" s="191" t="s">
        <v>1713</v>
      </c>
      <c r="H10" s="88" t="s">
        <v>1711</v>
      </c>
      <c r="I10" s="32" t="s">
        <v>1714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1715</v>
      </c>
      <c r="F11" s="191" t="s">
        <v>1215</v>
      </c>
      <c r="G11" s="191" t="s">
        <v>1716</v>
      </c>
      <c r="H11" s="88" t="s">
        <v>1711</v>
      </c>
      <c r="I11" s="32" t="s">
        <v>1717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1715</v>
      </c>
      <c r="F12" s="191" t="s">
        <v>1718</v>
      </c>
      <c r="G12" s="191" t="s">
        <v>1715</v>
      </c>
      <c r="H12" s="88" t="s">
        <v>59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1719</v>
      </c>
      <c r="F13" s="191" t="s">
        <v>1718</v>
      </c>
      <c r="G13" s="212" t="s">
        <v>1715</v>
      </c>
      <c r="H13" s="88" t="s">
        <v>59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1719</v>
      </c>
      <c r="F14" s="191" t="s">
        <v>1715</v>
      </c>
      <c r="G14" s="212" t="s">
        <v>1720</v>
      </c>
      <c r="H14" s="88" t="s">
        <v>59</v>
      </c>
      <c r="I14" s="32" t="s">
        <v>1721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1722</v>
      </c>
      <c r="F15" s="191" t="s">
        <v>1215</v>
      </c>
      <c r="G15" s="192" t="s">
        <v>1723</v>
      </c>
      <c r="H15" s="88" t="s">
        <v>59</v>
      </c>
      <c r="I15" s="32" t="s">
        <v>1713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1722</v>
      </c>
      <c r="F16" s="191" t="s">
        <v>1715</v>
      </c>
      <c r="G16" s="215" t="s">
        <v>1723</v>
      </c>
      <c r="H16" s="88" t="s">
        <v>1724</v>
      </c>
      <c r="I16" s="32" t="s">
        <v>1725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1726</v>
      </c>
      <c r="F17" s="191" t="s">
        <v>1727</v>
      </c>
      <c r="G17" s="192" t="s">
        <v>1728</v>
      </c>
      <c r="H17" s="88" t="s">
        <v>1729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1555</v>
      </c>
      <c r="F18" s="191" t="s">
        <v>1727</v>
      </c>
      <c r="G18" s="215" t="s">
        <v>1730</v>
      </c>
      <c r="H18" s="88" t="s">
        <v>1729</v>
      </c>
      <c r="I18" s="32" t="s">
        <v>315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1731</v>
      </c>
    </row>
    <row r="30" spans="2:20">
      <c r="D30" t="s">
        <v>1732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3" t="s">
        <v>1733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210</v>
      </c>
      <c r="F7" s="123" t="s">
        <v>210</v>
      </c>
      <c r="G7" s="123" t="s">
        <v>210</v>
      </c>
      <c r="H7" s="123" t="s">
        <v>210</v>
      </c>
      <c r="I7" s="123" t="s">
        <v>210</v>
      </c>
      <c r="J7" s="123" t="s">
        <v>210</v>
      </c>
      <c r="K7" s="123" t="s">
        <v>210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1734</v>
      </c>
      <c r="G8" s="191" t="s">
        <v>1734</v>
      </c>
      <c r="H8" s="88" t="s">
        <v>1734</v>
      </c>
      <c r="I8" s="32" t="s">
        <v>1734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1734</v>
      </c>
      <c r="G9" s="191" t="s">
        <v>1734</v>
      </c>
      <c r="H9" s="88" t="s">
        <v>1734</v>
      </c>
      <c r="I9" s="32" t="s">
        <v>1734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1734</v>
      </c>
      <c r="G10" s="191" t="s">
        <v>1734</v>
      </c>
      <c r="H10" s="88" t="s">
        <v>1734</v>
      </c>
      <c r="I10" s="32" t="s">
        <v>1734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1735</v>
      </c>
      <c r="G11" s="191" t="s">
        <v>1734</v>
      </c>
      <c r="H11" s="88" t="s">
        <v>1734</v>
      </c>
      <c r="I11" s="32" t="s">
        <v>1734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1735</v>
      </c>
      <c r="G12" s="191" t="s">
        <v>1734</v>
      </c>
      <c r="H12" s="88" t="s">
        <v>1734</v>
      </c>
      <c r="I12" s="32" t="s">
        <v>1736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1735</v>
      </c>
      <c r="G13" s="192" t="s">
        <v>1734</v>
      </c>
      <c r="H13" s="88" t="s">
        <v>1734</v>
      </c>
      <c r="I13" s="32" t="s">
        <v>1736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1737</v>
      </c>
      <c r="G14" s="192" t="s">
        <v>1734</v>
      </c>
      <c r="H14" s="88" t="s">
        <v>1734</v>
      </c>
      <c r="I14" s="32" t="s">
        <v>1736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1737</v>
      </c>
      <c r="G15" s="192" t="s">
        <v>1734</v>
      </c>
      <c r="H15" s="88" t="s">
        <v>1738</v>
      </c>
      <c r="I15" s="32" t="s">
        <v>1736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1735</v>
      </c>
      <c r="G16" s="192" t="s">
        <v>1734</v>
      </c>
      <c r="H16" s="88" t="s">
        <v>1738</v>
      </c>
      <c r="I16" s="32" t="s">
        <v>1739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1735</v>
      </c>
      <c r="G17" s="192" t="s">
        <v>1740</v>
      </c>
      <c r="H17" s="88" t="s">
        <v>1738</v>
      </c>
      <c r="I17" s="32" t="s">
        <v>1739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1735</v>
      </c>
      <c r="G18" s="193" t="s">
        <v>1740</v>
      </c>
      <c r="H18" s="88" t="s">
        <v>1738</v>
      </c>
      <c r="I18" s="32" t="s">
        <v>1736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0" spans="2:22">
      <c r="D30" t="s">
        <v>1732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1741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210"/>
      <c r="O3" s="3"/>
      <c r="P3" s="3" t="s">
        <v>1742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1743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1607</v>
      </c>
      <c r="F5" s="7" t="s">
        <v>1744</v>
      </c>
      <c r="G5" s="7" t="s">
        <v>1745</v>
      </c>
      <c r="H5" s="7" t="s">
        <v>1746</v>
      </c>
      <c r="I5" s="7" t="s">
        <v>1747</v>
      </c>
      <c r="J5" s="7" t="s">
        <v>1748</v>
      </c>
      <c r="K5" s="7" t="s">
        <v>1749</v>
      </c>
      <c r="L5" s="61"/>
      <c r="M5" s="172"/>
      <c r="N5" s="113"/>
      <c r="O5" s="113" t="s">
        <v>1745</v>
      </c>
      <c r="P5" s="113" t="s">
        <v>1746</v>
      </c>
      <c r="Q5" s="113" t="s">
        <v>1747</v>
      </c>
      <c r="R5" s="172"/>
      <c r="S5" s="172"/>
      <c r="T5" s="172"/>
    </row>
    <row r="6" spans="2:20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13"/>
      <c r="O6" s="113" t="s">
        <v>1181</v>
      </c>
      <c r="P6" s="113" t="s">
        <v>1182</v>
      </c>
      <c r="Q6" s="113" t="s">
        <v>1183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1750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1351</v>
      </c>
      <c r="H11" s="88" t="s">
        <v>59</v>
      </c>
      <c r="I11" s="32" t="s">
        <v>1317</v>
      </c>
      <c r="J11" s="191"/>
      <c r="K11" s="192"/>
      <c r="L11" s="61"/>
      <c r="M11" s="87"/>
      <c r="N11" s="200" t="s">
        <v>1751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692</v>
      </c>
      <c r="F12" s="191" t="s">
        <v>59</v>
      </c>
      <c r="G12" s="191" t="s">
        <v>1752</v>
      </c>
      <c r="H12" s="88" t="s">
        <v>59</v>
      </c>
      <c r="I12" s="32" t="s">
        <v>1317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1753</v>
      </c>
      <c r="F13" s="191" t="s">
        <v>1754</v>
      </c>
      <c r="G13" s="192" t="s">
        <v>1752</v>
      </c>
      <c r="H13" s="88" t="s">
        <v>1755</v>
      </c>
      <c r="I13" s="32" t="s">
        <v>1756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1757</v>
      </c>
      <c r="F14" s="191" t="s">
        <v>1758</v>
      </c>
      <c r="G14" s="192" t="s">
        <v>1759</v>
      </c>
      <c r="H14" s="88" t="s">
        <v>1518</v>
      </c>
      <c r="I14" s="32" t="s">
        <v>1760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1757</v>
      </c>
      <c r="F15" s="191" t="s">
        <v>1761</v>
      </c>
      <c r="G15" s="192" t="s">
        <v>59</v>
      </c>
      <c r="H15" s="88" t="s">
        <v>1518</v>
      </c>
      <c r="I15" s="32" t="s">
        <v>1760</v>
      </c>
      <c r="J15" s="191"/>
      <c r="K15" s="192"/>
      <c r="L15" s="61"/>
      <c r="M15" s="87"/>
      <c r="N15" s="200" t="s">
        <v>1762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1753</v>
      </c>
      <c r="F16" s="191" t="s">
        <v>1758</v>
      </c>
      <c r="G16" s="192" t="s">
        <v>59</v>
      </c>
      <c r="H16" s="88" t="s">
        <v>1481</v>
      </c>
      <c r="I16" s="32" t="s">
        <v>1760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1753</v>
      </c>
      <c r="F17" s="191" t="s">
        <v>1763</v>
      </c>
      <c r="G17" s="192" t="s">
        <v>1700</v>
      </c>
      <c r="H17" s="88" t="s">
        <v>1481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1753</v>
      </c>
      <c r="F18" s="191" t="s">
        <v>1763</v>
      </c>
      <c r="G18" s="192" t="s">
        <v>1700</v>
      </c>
      <c r="H18" s="88" t="s">
        <v>1481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1764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1731</v>
      </c>
    </row>
    <row r="30" spans="2:20">
      <c r="D30" t="s">
        <v>1732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3" t="s">
        <v>1765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1766</v>
      </c>
      <c r="F5" s="7" t="s">
        <v>1767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1768</v>
      </c>
      <c r="I8" s="28" t="s">
        <v>1768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1768</v>
      </c>
      <c r="I9" s="28" t="s">
        <v>1768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1768</v>
      </c>
      <c r="I10" s="28" t="s">
        <v>1768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1769</v>
      </c>
      <c r="I11" s="28" t="s">
        <v>1768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1770</v>
      </c>
      <c r="I12" s="28" t="s">
        <v>1768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1770</v>
      </c>
      <c r="I13" s="28" t="s">
        <v>1768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1470</v>
      </c>
      <c r="F14" s="28" t="s">
        <v>1771</v>
      </c>
      <c r="G14" s="187"/>
      <c r="H14" s="88" t="s">
        <v>1772</v>
      </c>
      <c r="I14" s="28" t="s">
        <v>1769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1470</v>
      </c>
      <c r="F15" s="28" t="s">
        <v>1771</v>
      </c>
      <c r="G15" s="187"/>
      <c r="H15" s="88" t="s">
        <v>1770</v>
      </c>
      <c r="I15" s="28" t="s">
        <v>1769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1470</v>
      </c>
      <c r="F16" s="28" t="s">
        <v>1773</v>
      </c>
      <c r="G16" s="187"/>
      <c r="H16" s="88" t="s">
        <v>1774</v>
      </c>
      <c r="I16" s="28" t="s">
        <v>1769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1470</v>
      </c>
      <c r="F17" s="28" t="s">
        <v>1773</v>
      </c>
      <c r="G17" s="187"/>
      <c r="H17" s="88" t="s">
        <v>1774</v>
      </c>
      <c r="I17" s="28" t="s">
        <v>1769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1470</v>
      </c>
      <c r="F18" s="28" t="s">
        <v>1773</v>
      </c>
      <c r="G18" s="187"/>
      <c r="H18" s="88" t="s">
        <v>1774</v>
      </c>
      <c r="I18" s="28" t="s">
        <v>1769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3" t="s">
        <v>1775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1776</v>
      </c>
      <c r="F5" s="7" t="s">
        <v>1777</v>
      </c>
      <c r="G5" s="7" t="s">
        <v>1778</v>
      </c>
      <c r="H5" s="7" t="s">
        <v>1779</v>
      </c>
      <c r="I5" s="7" t="s">
        <v>1780</v>
      </c>
      <c r="J5" s="7" t="s">
        <v>1781</v>
      </c>
      <c r="K5" s="7" t="s">
        <v>1782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3" t="s">
        <v>1783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1784</v>
      </c>
      <c r="F5" s="7" t="s">
        <v>1785</v>
      </c>
      <c r="G5" s="7" t="s">
        <v>1786</v>
      </c>
      <c r="H5" s="7" t="s">
        <v>1787</v>
      </c>
      <c r="I5" s="7" t="s">
        <v>1788</v>
      </c>
      <c r="J5" s="7" t="s">
        <v>1789</v>
      </c>
      <c r="K5" s="7" t="s">
        <v>1790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1791</v>
      </c>
      <c r="F8" s="32" t="s">
        <v>56</v>
      </c>
      <c r="G8" s="32" t="s">
        <v>56</v>
      </c>
      <c r="H8" s="32" t="s">
        <v>56</v>
      </c>
      <c r="I8" s="178" t="s">
        <v>1792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1791</v>
      </c>
      <c r="F9" s="50" t="s">
        <v>56</v>
      </c>
      <c r="G9" s="50" t="s">
        <v>56</v>
      </c>
      <c r="H9" s="50" t="s">
        <v>56</v>
      </c>
      <c r="I9" s="178" t="s">
        <v>1792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1791</v>
      </c>
      <c r="F10" s="50" t="s">
        <v>56</v>
      </c>
      <c r="G10" s="50" t="s">
        <v>56</v>
      </c>
      <c r="H10" s="50" t="s">
        <v>56</v>
      </c>
      <c r="I10" s="178" t="s">
        <v>1792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1793</v>
      </c>
      <c r="F11" s="50" t="s">
        <v>56</v>
      </c>
      <c r="G11" s="50" t="s">
        <v>56</v>
      </c>
      <c r="H11" s="50" t="s">
        <v>56</v>
      </c>
      <c r="I11" s="178" t="s">
        <v>1792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1793</v>
      </c>
      <c r="F12" s="50" t="s">
        <v>1794</v>
      </c>
      <c r="G12" s="50" t="s">
        <v>56</v>
      </c>
      <c r="H12" s="50" t="s">
        <v>56</v>
      </c>
      <c r="I12" s="178" t="s">
        <v>1792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1791</v>
      </c>
      <c r="F13" s="50" t="s">
        <v>1794</v>
      </c>
      <c r="G13" s="50" t="s">
        <v>53</v>
      </c>
      <c r="H13" s="50" t="s">
        <v>726</v>
      </c>
      <c r="I13" s="179" t="s">
        <v>1795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1793</v>
      </c>
      <c r="F14" s="50" t="s">
        <v>1796</v>
      </c>
      <c r="G14" s="50" t="s">
        <v>53</v>
      </c>
      <c r="H14" s="50" t="s">
        <v>726</v>
      </c>
      <c r="I14" s="179" t="s">
        <v>1795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1793</v>
      </c>
      <c r="F15" s="50" t="s">
        <v>1796</v>
      </c>
      <c r="G15" s="50" t="s">
        <v>53</v>
      </c>
      <c r="H15" s="50" t="s">
        <v>726</v>
      </c>
      <c r="I15" s="179" t="s">
        <v>726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1793</v>
      </c>
      <c r="F16" s="50" t="s">
        <v>1796</v>
      </c>
      <c r="G16" s="50" t="s">
        <v>53</v>
      </c>
      <c r="H16" s="50" t="s">
        <v>726</v>
      </c>
      <c r="I16" s="179" t="s">
        <v>726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1793</v>
      </c>
      <c r="F17" s="50" t="s">
        <v>1796</v>
      </c>
      <c r="G17" s="50" t="s">
        <v>53</v>
      </c>
      <c r="H17" s="50" t="s">
        <v>726</v>
      </c>
      <c r="I17" s="179" t="s">
        <v>726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1793</v>
      </c>
      <c r="F18" s="174" t="s">
        <v>1796</v>
      </c>
      <c r="G18" s="174" t="s">
        <v>53</v>
      </c>
      <c r="H18" s="50" t="s">
        <v>726</v>
      </c>
      <c r="I18" s="179" t="s">
        <v>726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1483</v>
      </c>
    </row>
    <row r="24" spans="2:22">
      <c r="B24" s="56"/>
      <c r="D24" s="58" t="s">
        <v>1484</v>
      </c>
    </row>
    <row r="27" spans="2:22">
      <c r="B27" s="127" t="s">
        <v>136</v>
      </c>
      <c r="D27" s="167" t="s">
        <v>1797</v>
      </c>
    </row>
    <row r="29" spans="2:22">
      <c r="D29" s="150" t="s">
        <v>1798</v>
      </c>
      <c r="E29" s="176" t="s">
        <v>53</v>
      </c>
      <c r="F29" s="175" t="s">
        <v>1799</v>
      </c>
      <c r="G29" s="175" t="s">
        <v>1800</v>
      </c>
      <c r="H29" s="175" t="s">
        <v>1801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210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1803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9"/>
      <c r="N5" s="840"/>
      <c r="O5" s="841"/>
      <c r="P5" s="7">
        <v>44935</v>
      </c>
      <c r="Q5" s="7" t="s">
        <v>1804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1805</v>
      </c>
      <c r="F8" s="28" t="s">
        <v>1805</v>
      </c>
      <c r="G8" s="38" t="s">
        <v>1805</v>
      </c>
      <c r="H8" s="88" t="s">
        <v>1806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1805</v>
      </c>
      <c r="F9" s="30" t="s">
        <v>1805</v>
      </c>
      <c r="G9" s="59" t="s">
        <v>1805</v>
      </c>
      <c r="H9" s="87" t="s">
        <v>1806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1805</v>
      </c>
      <c r="F10" s="30" t="s">
        <v>1805</v>
      </c>
      <c r="G10" s="59" t="s">
        <v>1807</v>
      </c>
      <c r="H10" s="87" t="s">
        <v>1806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1805</v>
      </c>
      <c r="F11" s="30" t="s">
        <v>1805</v>
      </c>
      <c r="G11" s="59" t="s">
        <v>1808</v>
      </c>
      <c r="H11" s="87" t="s">
        <v>1157</v>
      </c>
      <c r="I11" s="170" t="s">
        <v>259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1805</v>
      </c>
      <c r="F12" s="30" t="s">
        <v>1805</v>
      </c>
      <c r="G12" s="59" t="s">
        <v>926</v>
      </c>
      <c r="H12" s="87" t="s">
        <v>1806</v>
      </c>
      <c r="I12" s="170" t="s">
        <v>259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1805</v>
      </c>
      <c r="F13" s="30" t="s">
        <v>1805</v>
      </c>
      <c r="G13" s="40" t="s">
        <v>926</v>
      </c>
      <c r="H13" s="20" t="s">
        <v>54</v>
      </c>
      <c r="I13" s="17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1810</v>
      </c>
      <c r="F14" s="30" t="s">
        <v>1805</v>
      </c>
      <c r="G14" s="40" t="s">
        <v>926</v>
      </c>
      <c r="H14" s="20" t="s">
        <v>259</v>
      </c>
      <c r="I14" s="170" t="s">
        <v>1811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1810</v>
      </c>
      <c r="F15" s="30" t="s">
        <v>1805</v>
      </c>
      <c r="G15" s="40" t="s">
        <v>1812</v>
      </c>
      <c r="H15" s="20" t="s">
        <v>259</v>
      </c>
      <c r="I15" s="171" t="s">
        <v>1813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1810</v>
      </c>
      <c r="F16" s="30" t="s">
        <v>1805</v>
      </c>
      <c r="G16" s="40" t="s">
        <v>1806</v>
      </c>
      <c r="H16" s="20" t="s">
        <v>259</v>
      </c>
      <c r="I16" s="170" t="s">
        <v>1157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1810</v>
      </c>
      <c r="F17" s="30" t="s">
        <v>1814</v>
      </c>
      <c r="G17" s="40" t="s">
        <v>1157</v>
      </c>
      <c r="H17" s="20" t="s">
        <v>1456</v>
      </c>
      <c r="I17" s="170" t="s">
        <v>1157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1810</v>
      </c>
      <c r="F18" s="31" t="s">
        <v>1814</v>
      </c>
      <c r="G18" s="40" t="s">
        <v>1815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67" t="s">
        <v>1818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1819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1819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9"/>
      <c r="N5" s="840"/>
      <c r="O5" s="8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1820</v>
      </c>
      <c r="F7" s="123" t="s">
        <v>1820</v>
      </c>
      <c r="G7" s="123" t="s">
        <v>1820</v>
      </c>
      <c r="H7" s="123" t="s">
        <v>1820</v>
      </c>
      <c r="I7" s="123" t="s">
        <v>1820</v>
      </c>
      <c r="J7" s="123" t="s">
        <v>1820</v>
      </c>
      <c r="K7" s="123" t="s">
        <v>1820</v>
      </c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9"/>
      <c r="N5" s="840"/>
      <c r="O5" s="8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450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450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450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450</v>
      </c>
      <c r="G17" s="48" t="s">
        <v>53</v>
      </c>
      <c r="H17" s="20" t="s">
        <v>450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450</v>
      </c>
      <c r="G18" s="48" t="s">
        <v>53</v>
      </c>
      <c r="H18" s="20" t="s">
        <v>450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9"/>
      <c r="N5" s="840"/>
      <c r="O5" s="8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707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1114</v>
      </c>
      <c r="F16" s="33" t="s">
        <v>55</v>
      </c>
      <c r="G16" s="48" t="s">
        <v>56</v>
      </c>
      <c r="H16" s="20" t="s">
        <v>1114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1114</v>
      </c>
      <c r="F18" s="33" t="s">
        <v>56</v>
      </c>
      <c r="G18" s="48" t="s">
        <v>1114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1825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9"/>
      <c r="N5" s="840"/>
      <c r="O5" s="8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707</v>
      </c>
      <c r="F7" s="123" t="s">
        <v>707</v>
      </c>
      <c r="G7" s="123" t="s">
        <v>707</v>
      </c>
      <c r="H7" s="123" t="s">
        <v>707</v>
      </c>
      <c r="I7" s="123" t="s">
        <v>707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 t="s">
        <v>1826</v>
      </c>
      <c r="S7" s="128" t="s">
        <v>1826</v>
      </c>
      <c r="T7" s="130" t="s">
        <v>1827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1810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1810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1810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485</v>
      </c>
      <c r="G14" s="48" t="s">
        <v>54</v>
      </c>
      <c r="H14" s="20" t="s">
        <v>54</v>
      </c>
      <c r="I14" s="3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485</v>
      </c>
      <c r="G16" s="48" t="s">
        <v>54</v>
      </c>
      <c r="H16" s="20" t="s">
        <v>485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485</v>
      </c>
      <c r="H17" s="20" t="s">
        <v>485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485</v>
      </c>
      <c r="H18" s="20" t="s">
        <v>485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9"/>
      <c r="N5" s="840"/>
      <c r="O5" s="8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D31" s="102" t="s">
        <v>1111</v>
      </c>
      <c r="E31" s="102"/>
      <c r="F31" s="79"/>
      <c r="G31" s="79"/>
      <c r="H31" s="79"/>
      <c r="I31" s="79"/>
      <c r="J31" s="79"/>
      <c r="K31" s="149"/>
      <c r="M31" s="831"/>
      <c r="N31" s="831"/>
      <c r="O31" s="831"/>
    </row>
    <row r="32" spans="2:22">
      <c r="D32" s="103" t="s">
        <v>707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1798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9"/>
      <c r="N5" s="840"/>
      <c r="O5" s="8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1831</v>
      </c>
      <c r="F14" s="20" t="s">
        <v>1832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1831</v>
      </c>
      <c r="F15" s="33" t="s">
        <v>1832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1833</v>
      </c>
      <c r="F16" s="33" t="s">
        <v>1832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1832</v>
      </c>
      <c r="F17" s="33" t="s">
        <v>1832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1832</v>
      </c>
      <c r="F18" s="136" t="s">
        <v>1114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9"/>
      <c r="N5" s="840"/>
      <c r="O5" s="8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485</v>
      </c>
      <c r="H7" s="32" t="s">
        <v>485</v>
      </c>
      <c r="I7" s="28" t="s">
        <v>53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485</v>
      </c>
      <c r="F9" s="108" t="s">
        <v>485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485</v>
      </c>
      <c r="F10" s="108" t="s">
        <v>485</v>
      </c>
      <c r="G10" s="50" t="s">
        <v>212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1810</v>
      </c>
      <c r="F11" s="33" t="s">
        <v>1835</v>
      </c>
      <c r="G11" s="50" t="s">
        <v>212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1810</v>
      </c>
      <c r="F12" s="33" t="s">
        <v>1617</v>
      </c>
      <c r="G12" s="50" t="s">
        <v>1118</v>
      </c>
      <c r="H12" s="50" t="s">
        <v>1187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1810</v>
      </c>
      <c r="F13" s="33" t="s">
        <v>1617</v>
      </c>
      <c r="G13" s="33" t="s">
        <v>1617</v>
      </c>
      <c r="H13" s="33" t="s">
        <v>1617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1810</v>
      </c>
      <c r="F14" s="33" t="s">
        <v>1617</v>
      </c>
      <c r="G14" s="33" t="s">
        <v>1617</v>
      </c>
      <c r="H14" s="33" t="s">
        <v>1617</v>
      </c>
      <c r="I14" s="30" t="s">
        <v>1836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1187</v>
      </c>
      <c r="F15" s="33" t="s">
        <v>273</v>
      </c>
      <c r="G15" s="33" t="s">
        <v>1617</v>
      </c>
      <c r="H15" s="33" t="s">
        <v>1617</v>
      </c>
      <c r="I15" s="30" t="s">
        <v>212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1617</v>
      </c>
      <c r="F16" s="33" t="s">
        <v>273</v>
      </c>
      <c r="G16" s="33" t="s">
        <v>1617</v>
      </c>
      <c r="H16" s="33" t="s">
        <v>1617</v>
      </c>
      <c r="I16" s="30" t="s">
        <v>212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1617</v>
      </c>
      <c r="F17" s="51" t="s">
        <v>56</v>
      </c>
      <c r="G17" s="51" t="s">
        <v>1114</v>
      </c>
      <c r="H17" s="51" t="s">
        <v>1114</v>
      </c>
      <c r="I17" s="31" t="s">
        <v>212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1837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9"/>
      <c r="N5" s="840"/>
      <c r="O5" s="8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707</v>
      </c>
      <c r="G7" s="50" t="s">
        <v>707</v>
      </c>
      <c r="H7" s="50" t="s">
        <v>709</v>
      </c>
      <c r="I7" s="30" t="s">
        <v>707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707</v>
      </c>
      <c r="G8" s="50" t="s">
        <v>707</v>
      </c>
      <c r="H8" s="50" t="s">
        <v>709</v>
      </c>
      <c r="I8" s="30" t="s">
        <v>707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981</v>
      </c>
      <c r="G9" s="50" t="s">
        <v>981</v>
      </c>
      <c r="H9" s="50" t="s">
        <v>981</v>
      </c>
      <c r="I9" s="30" t="s">
        <v>981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273</v>
      </c>
      <c r="F10" s="33" t="s">
        <v>981</v>
      </c>
      <c r="G10" s="33" t="s">
        <v>981</v>
      </c>
      <c r="H10" s="33" t="s">
        <v>981</v>
      </c>
      <c r="I10" s="48" t="s">
        <v>981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273</v>
      </c>
      <c r="F11" s="33" t="s">
        <v>981</v>
      </c>
      <c r="G11" s="33" t="s">
        <v>981</v>
      </c>
      <c r="H11" s="33" t="s">
        <v>981</v>
      </c>
      <c r="I11" s="48" t="s">
        <v>981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273</v>
      </c>
      <c r="F12" s="33" t="s">
        <v>981</v>
      </c>
      <c r="G12" s="33" t="s">
        <v>981</v>
      </c>
      <c r="H12" s="33" t="s">
        <v>53</v>
      </c>
      <c r="I12" s="48" t="s">
        <v>981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1617</v>
      </c>
      <c r="F13" s="33" t="s">
        <v>1838</v>
      </c>
      <c r="G13" s="33" t="s">
        <v>1838</v>
      </c>
      <c r="H13" s="33" t="s">
        <v>1831</v>
      </c>
      <c r="I13" s="48" t="s">
        <v>1838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1617</v>
      </c>
      <c r="F14" s="33" t="s">
        <v>1838</v>
      </c>
      <c r="G14" s="33" t="s">
        <v>1838</v>
      </c>
      <c r="H14" s="33" t="s">
        <v>1831</v>
      </c>
      <c r="I14" s="48" t="s">
        <v>1838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1617</v>
      </c>
      <c r="F15" s="33" t="s">
        <v>1839</v>
      </c>
      <c r="G15" s="111" t="s">
        <v>1838</v>
      </c>
      <c r="H15" s="33" t="s">
        <v>1831</v>
      </c>
      <c r="I15" s="48" t="s">
        <v>1839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1617</v>
      </c>
      <c r="F16" s="33" t="s">
        <v>1839</v>
      </c>
      <c r="G16" s="33" t="s">
        <v>1838</v>
      </c>
      <c r="H16" s="33" t="s">
        <v>1831</v>
      </c>
      <c r="I16" s="48" t="s">
        <v>1839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1617</v>
      </c>
      <c r="F17" s="51" t="s">
        <v>1839</v>
      </c>
      <c r="G17" s="51" t="s">
        <v>1838</v>
      </c>
      <c r="H17" s="51" t="s">
        <v>53</v>
      </c>
      <c r="I17" s="49" t="s">
        <v>450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1840</v>
      </c>
      <c r="R18" s="91" t="s">
        <v>1003</v>
      </c>
      <c r="S18" s="91" t="s">
        <v>1003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1840</v>
      </c>
      <c r="R19" s="91" t="s">
        <v>1003</v>
      </c>
      <c r="S19" s="91" t="s">
        <v>1003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1840</v>
      </c>
      <c r="R20" s="91" t="s">
        <v>1003</v>
      </c>
      <c r="S20" s="91" t="s">
        <v>1003</v>
      </c>
      <c r="T20" s="72"/>
      <c r="U20" s="72"/>
      <c r="V20" s="72"/>
    </row>
    <row r="21" spans="2:2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1840</v>
      </c>
      <c r="R21" s="91" t="s">
        <v>1003</v>
      </c>
      <c r="S21" s="91" t="s">
        <v>1003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1840</v>
      </c>
      <c r="R22" s="91" t="s">
        <v>1003</v>
      </c>
      <c r="S22" s="91" t="s">
        <v>1003</v>
      </c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1" t="s">
        <v>1841</v>
      </c>
      <c r="N3" s="831"/>
      <c r="O3" s="831"/>
      <c r="P3" s="831"/>
      <c r="Q3" s="831"/>
      <c r="R3" s="831"/>
      <c r="S3" s="831"/>
      <c r="T3" s="831"/>
      <c r="U3" s="831"/>
      <c r="V3" s="83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9"/>
      <c r="N5" s="840"/>
      <c r="O5" s="8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212</v>
      </c>
      <c r="H7" s="28" t="s">
        <v>212</v>
      </c>
      <c r="I7" s="28" t="s">
        <v>54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212</v>
      </c>
      <c r="H8" s="30" t="s">
        <v>212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1842</v>
      </c>
      <c r="V8" s="91" t="s">
        <v>859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212</v>
      </c>
      <c r="H9" s="30" t="s">
        <v>212</v>
      </c>
      <c r="I9" s="30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1842</v>
      </c>
      <c r="V9" s="91" t="s">
        <v>859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212</v>
      </c>
      <c r="H10" s="30" t="s">
        <v>212</v>
      </c>
      <c r="I10" s="30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1843</v>
      </c>
      <c r="U10" s="97" t="s">
        <v>1842</v>
      </c>
      <c r="V10" s="91" t="s">
        <v>859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212</v>
      </c>
      <c r="H11" s="30" t="s">
        <v>56</v>
      </c>
      <c r="I11" s="30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1843</v>
      </c>
      <c r="U11" s="97" t="s">
        <v>1842</v>
      </c>
      <c r="V11" s="91" t="s">
        <v>859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1118</v>
      </c>
      <c r="H12" s="89" t="s">
        <v>1114</v>
      </c>
      <c r="I12" s="30" t="s">
        <v>1814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1843</v>
      </c>
      <c r="U12" s="97" t="s">
        <v>1842</v>
      </c>
      <c r="V12" s="91" t="s">
        <v>859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1118</v>
      </c>
      <c r="H13" s="89" t="s">
        <v>1114</v>
      </c>
      <c r="I13" s="30" t="s">
        <v>1187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1843</v>
      </c>
      <c r="U13" s="97" t="s">
        <v>1842</v>
      </c>
      <c r="V13" s="91" t="s">
        <v>859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1118</v>
      </c>
      <c r="H14" s="89" t="s">
        <v>1844</v>
      </c>
      <c r="I14" s="30" t="s">
        <v>1187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1843</v>
      </c>
      <c r="U14" s="97" t="s">
        <v>1842</v>
      </c>
      <c r="V14" s="91" t="s">
        <v>1843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1118</v>
      </c>
      <c r="H15" s="89" t="s">
        <v>1114</v>
      </c>
      <c r="I15" s="30" t="s">
        <v>1187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1843</v>
      </c>
      <c r="U15" s="97" t="s">
        <v>1842</v>
      </c>
      <c r="V15" s="91" t="s">
        <v>1843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1118</v>
      </c>
      <c r="H16" s="89" t="s">
        <v>1114</v>
      </c>
      <c r="I16" s="30" t="s">
        <v>1187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1843</v>
      </c>
      <c r="U16" s="97" t="s">
        <v>1842</v>
      </c>
      <c r="V16" s="91" t="s">
        <v>1843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1118</v>
      </c>
      <c r="H17" s="107" t="s">
        <v>1114</v>
      </c>
      <c r="I17" s="31" t="s">
        <v>1845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1843</v>
      </c>
      <c r="S17" s="72"/>
      <c r="T17" s="97" t="s">
        <v>1843</v>
      </c>
      <c r="U17" s="97" t="s">
        <v>1842</v>
      </c>
      <c r="V17" s="91" t="s">
        <v>1843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1843</v>
      </c>
      <c r="S18" s="72"/>
      <c r="T18" s="91" t="s">
        <v>1843</v>
      </c>
      <c r="U18" s="96"/>
      <c r="V18" s="91" t="s">
        <v>1843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1843</v>
      </c>
      <c r="S19" s="72"/>
      <c r="T19" s="91" t="s">
        <v>1843</v>
      </c>
      <c r="U19" s="96"/>
      <c r="V19" s="91" t="s">
        <v>1843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1843</v>
      </c>
      <c r="S20" s="72"/>
      <c r="T20" s="91" t="s">
        <v>1843</v>
      </c>
      <c r="U20" s="96"/>
      <c r="V20" s="91" t="s">
        <v>1843</v>
      </c>
    </row>
    <row r="21" spans="2:2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1843</v>
      </c>
      <c r="U21" s="96"/>
      <c r="V21" s="91" t="s">
        <v>1843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  <row r="27" spans="2:22">
      <c r="D27" s="102" t="s">
        <v>1111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707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1003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>
      <c r="B2" s="831" t="s">
        <v>1846</v>
      </c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2" t="s">
        <v>80</v>
      </c>
      <c r="C4" s="845"/>
      <c r="D4" s="845"/>
      <c r="E4" s="845"/>
      <c r="F4" s="845"/>
      <c r="G4" s="845"/>
      <c r="H4" s="845"/>
      <c r="I4" s="845"/>
      <c r="J4" s="845"/>
      <c r="K4" s="845"/>
      <c r="L4" s="61"/>
      <c r="M4" s="837" t="s">
        <v>1802</v>
      </c>
      <c r="N4" s="838"/>
      <c r="O4" s="838"/>
      <c r="P4" s="838"/>
      <c r="Q4" s="838"/>
      <c r="R4" s="838"/>
      <c r="S4" s="838"/>
      <c r="T4" s="838"/>
      <c r="U4" s="838"/>
      <c r="V4" s="83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9"/>
      <c r="N5" s="840"/>
      <c r="O5" s="8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6" t="s">
        <v>1184</v>
      </c>
      <c r="V6" s="67" t="s">
        <v>1185</v>
      </c>
    </row>
    <row r="7" spans="2:22">
      <c r="B7" s="12" t="s">
        <v>94</v>
      </c>
      <c r="C7" s="3" t="s">
        <v>87</v>
      </c>
      <c r="D7" s="2" t="s">
        <v>96</v>
      </c>
      <c r="E7" s="28" t="s">
        <v>212</v>
      </c>
      <c r="F7" s="38" t="s">
        <v>212</v>
      </c>
      <c r="G7" s="52" t="s">
        <v>212</v>
      </c>
      <c r="H7" s="37" t="s">
        <v>56</v>
      </c>
      <c r="I7" s="32" t="s">
        <v>212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212</v>
      </c>
      <c r="F8" s="59" t="s">
        <v>212</v>
      </c>
      <c r="G8" s="30" t="s">
        <v>212</v>
      </c>
      <c r="H8" s="27" t="s">
        <v>56</v>
      </c>
      <c r="I8" s="33" t="s">
        <v>212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212</v>
      </c>
      <c r="F9" s="59" t="s">
        <v>1836</v>
      </c>
      <c r="G9" s="30" t="s">
        <v>212</v>
      </c>
      <c r="H9" s="15" t="s">
        <v>56</v>
      </c>
      <c r="I9" s="33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212</v>
      </c>
      <c r="F10" s="60" t="s">
        <v>1836</v>
      </c>
      <c r="G10" s="78" t="s">
        <v>1836</v>
      </c>
      <c r="H10" s="14" t="s">
        <v>56</v>
      </c>
      <c r="I10" s="33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212</v>
      </c>
      <c r="F11" s="60" t="s">
        <v>981</v>
      </c>
      <c r="G11" s="78" t="s">
        <v>1836</v>
      </c>
      <c r="H11" s="14" t="s">
        <v>981</v>
      </c>
      <c r="I11" s="14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212</v>
      </c>
      <c r="F12" s="60" t="s">
        <v>1838</v>
      </c>
      <c r="G12" s="57" t="s">
        <v>1847</v>
      </c>
      <c r="H12" s="14" t="s">
        <v>981</v>
      </c>
      <c r="I12" s="14" t="s">
        <v>212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1814</v>
      </c>
      <c r="F13" s="60" t="s">
        <v>1847</v>
      </c>
      <c r="G13" s="57" t="s">
        <v>1847</v>
      </c>
      <c r="H13" s="14" t="s">
        <v>1838</v>
      </c>
      <c r="I13" s="14" t="s">
        <v>1814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1814</v>
      </c>
      <c r="F14" s="59" t="s">
        <v>1848</v>
      </c>
      <c r="G14" s="57" t="s">
        <v>1847</v>
      </c>
      <c r="H14" s="14" t="s">
        <v>1839</v>
      </c>
      <c r="I14" s="14" t="s">
        <v>1814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1814</v>
      </c>
      <c r="F15" s="59" t="s">
        <v>1848</v>
      </c>
      <c r="G15" s="57" t="s">
        <v>1847</v>
      </c>
      <c r="H15" s="14" t="s">
        <v>1839</v>
      </c>
      <c r="I15" s="14" t="s">
        <v>1814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1814</v>
      </c>
      <c r="F16" s="59" t="s">
        <v>1848</v>
      </c>
      <c r="G16" s="30" t="s">
        <v>1848</v>
      </c>
      <c r="H16" s="14" t="s">
        <v>1838</v>
      </c>
      <c r="I16" s="14" t="s">
        <v>1814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1003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1814</v>
      </c>
      <c r="F17" s="44" t="s">
        <v>1831</v>
      </c>
      <c r="G17" s="54" t="s">
        <v>1831</v>
      </c>
      <c r="H17" s="29" t="s">
        <v>1838</v>
      </c>
      <c r="I17" s="29" t="s">
        <v>1849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1003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1003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1003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1003</v>
      </c>
      <c r="U20" s="72"/>
      <c r="V20" s="72"/>
    </row>
    <row r="21" spans="2:2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1003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1850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1851</v>
      </c>
      <c r="G8" s="52" t="s">
        <v>55</v>
      </c>
      <c r="H8" s="37" t="s">
        <v>1615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1851</v>
      </c>
      <c r="G9" s="16" t="s">
        <v>55</v>
      </c>
      <c r="H9" s="27" t="s">
        <v>1615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1851</v>
      </c>
      <c r="G10" s="16" t="s">
        <v>1114</v>
      </c>
      <c r="H10" s="15" t="s">
        <v>992</v>
      </c>
      <c r="I10" s="33" t="s">
        <v>1150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1852</v>
      </c>
      <c r="G11" s="16" t="s">
        <v>450</v>
      </c>
      <c r="H11" s="14" t="s">
        <v>1853</v>
      </c>
      <c r="I11" s="14" t="s">
        <v>1854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1852</v>
      </c>
      <c r="G12" s="16" t="s">
        <v>450</v>
      </c>
      <c r="H12" s="14" t="s">
        <v>1853</v>
      </c>
      <c r="I12" s="14" t="s">
        <v>1854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1855</v>
      </c>
      <c r="G13" s="16" t="s">
        <v>450</v>
      </c>
      <c r="H13" s="14" t="s">
        <v>1856</v>
      </c>
      <c r="I13" s="14" t="s">
        <v>1857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1855</v>
      </c>
      <c r="G14" s="16" t="s">
        <v>1857</v>
      </c>
      <c r="H14" s="14" t="s">
        <v>1857</v>
      </c>
      <c r="I14" s="14" t="s">
        <v>1857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1855</v>
      </c>
      <c r="G15" s="16" t="s">
        <v>1857</v>
      </c>
      <c r="H15" s="14" t="s">
        <v>1857</v>
      </c>
      <c r="I15" s="14" t="s">
        <v>1857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1855</v>
      </c>
      <c r="G16" s="16" t="s">
        <v>1857</v>
      </c>
      <c r="H16" s="14" t="s">
        <v>1857</v>
      </c>
      <c r="I16" s="14" t="s">
        <v>1857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1855</v>
      </c>
      <c r="G17" s="16" t="s">
        <v>1858</v>
      </c>
      <c r="H17" s="14" t="s">
        <v>1857</v>
      </c>
      <c r="I17" s="14" t="s">
        <v>1854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1859</v>
      </c>
      <c r="G18" s="53" t="s">
        <v>1858</v>
      </c>
      <c r="H18" s="14" t="s">
        <v>1857</v>
      </c>
      <c r="I18" s="14" t="s">
        <v>1854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1860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1861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707</v>
      </c>
      <c r="J9" s="30" t="s">
        <v>1861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707</v>
      </c>
      <c r="H10" s="15"/>
      <c r="I10" s="33" t="s">
        <v>707</v>
      </c>
      <c r="J10" s="30" t="s">
        <v>1861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1862</v>
      </c>
      <c r="G11" s="14" t="s">
        <v>707</v>
      </c>
      <c r="H11" s="14" t="s">
        <v>53</v>
      </c>
      <c r="I11" s="15" t="s">
        <v>1049</v>
      </c>
      <c r="J11" s="30" t="s">
        <v>1861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938</v>
      </c>
      <c r="F12" s="14" t="s">
        <v>1862</v>
      </c>
      <c r="G12" s="14" t="s">
        <v>707</v>
      </c>
      <c r="H12" s="14" t="s">
        <v>53</v>
      </c>
      <c r="I12" s="15" t="s">
        <v>1049</v>
      </c>
      <c r="J12" s="30" t="s">
        <v>1861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707</v>
      </c>
      <c r="F13" s="14" t="s">
        <v>1862</v>
      </c>
      <c r="G13" s="14" t="s">
        <v>707</v>
      </c>
      <c r="H13" s="14" t="s">
        <v>1049</v>
      </c>
      <c r="I13" s="15" t="s">
        <v>1049</v>
      </c>
      <c r="J13" s="30" t="s">
        <v>1861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707</v>
      </c>
      <c r="F14" s="14" t="s">
        <v>1862</v>
      </c>
      <c r="G14" s="14" t="s">
        <v>707</v>
      </c>
      <c r="H14" s="14" t="s">
        <v>1049</v>
      </c>
      <c r="I14" s="15" t="s">
        <v>1049</v>
      </c>
      <c r="J14" s="30" t="s">
        <v>1861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707</v>
      </c>
      <c r="F15" s="14" t="s">
        <v>1862</v>
      </c>
      <c r="G15" s="14" t="s">
        <v>707</v>
      </c>
      <c r="H15" s="14" t="s">
        <v>1049</v>
      </c>
      <c r="I15" s="15" t="s">
        <v>1049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707</v>
      </c>
      <c r="F16" s="14" t="s">
        <v>1862</v>
      </c>
      <c r="G16" s="14" t="s">
        <v>707</v>
      </c>
      <c r="H16" s="14" t="s">
        <v>1049</v>
      </c>
      <c r="I16" s="15" t="s">
        <v>1049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707</v>
      </c>
      <c r="F17" s="14" t="s">
        <v>1862</v>
      </c>
      <c r="G17" s="14" t="s">
        <v>707</v>
      </c>
      <c r="H17" s="14" t="s">
        <v>1049</v>
      </c>
      <c r="I17" s="15" t="s">
        <v>1049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707</v>
      </c>
      <c r="F18" s="29" t="s">
        <v>1862</v>
      </c>
      <c r="G18" s="29" t="s">
        <v>707</v>
      </c>
      <c r="H18" s="29" t="s">
        <v>1049</v>
      </c>
      <c r="I18" s="43" t="s">
        <v>1049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1863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1179</v>
      </c>
      <c r="F7" s="11" t="s">
        <v>1180</v>
      </c>
      <c r="G7" s="11" t="s">
        <v>1181</v>
      </c>
      <c r="H7" s="21" t="s">
        <v>1182</v>
      </c>
      <c r="I7" s="23" t="s">
        <v>1183</v>
      </c>
      <c r="J7" s="22" t="s">
        <v>1184</v>
      </c>
      <c r="K7" s="11" t="s">
        <v>1185</v>
      </c>
    </row>
    <row r="8" spans="2:11">
      <c r="B8" s="12" t="s">
        <v>94</v>
      </c>
      <c r="C8" s="3" t="s">
        <v>87</v>
      </c>
      <c r="D8" s="13" t="s">
        <v>96</v>
      </c>
      <c r="E8" s="25" t="s">
        <v>1003</v>
      </c>
      <c r="F8" s="26" t="s">
        <v>1003</v>
      </c>
      <c r="G8" s="26" t="s">
        <v>1003</v>
      </c>
      <c r="H8" s="27" t="s">
        <v>1125</v>
      </c>
      <c r="I8" s="32" t="s">
        <v>1003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1003</v>
      </c>
      <c r="F9" s="14" t="s">
        <v>1003</v>
      </c>
      <c r="G9" s="14" t="s">
        <v>707</v>
      </c>
      <c r="H9" s="27" t="s">
        <v>1125</v>
      </c>
      <c r="I9" s="33" t="s">
        <v>1003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1049</v>
      </c>
      <c r="G10" s="14" t="s">
        <v>707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1862</v>
      </c>
      <c r="G11" s="14" t="s">
        <v>948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1862</v>
      </c>
      <c r="F12" s="14" t="s">
        <v>1862</v>
      </c>
      <c r="G12" s="14" t="s">
        <v>948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1862</v>
      </c>
      <c r="F13" s="14" t="s">
        <v>1862</v>
      </c>
      <c r="G13" s="14" t="s">
        <v>948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1862</v>
      </c>
      <c r="F14" s="14" t="s">
        <v>1862</v>
      </c>
      <c r="G14" s="14" t="s">
        <v>948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1862</v>
      </c>
      <c r="F15" s="14" t="s">
        <v>1862</v>
      </c>
      <c r="G15" s="14" t="s">
        <v>948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1862</v>
      </c>
      <c r="F16" s="14" t="s">
        <v>1862</v>
      </c>
      <c r="G16" s="14" t="s">
        <v>948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1862</v>
      </c>
      <c r="F17" s="14" t="s">
        <v>1862</v>
      </c>
      <c r="G17" s="14" t="s">
        <v>948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1862</v>
      </c>
      <c r="F18" s="17" t="s">
        <v>938</v>
      </c>
      <c r="G18" s="17" t="s">
        <v>948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981</v>
      </c>
      <c r="F11" s="515" t="s">
        <v>981</v>
      </c>
      <c r="G11" s="560"/>
      <c r="H11" s="515" t="s">
        <v>981</v>
      </c>
      <c r="I11" s="515" t="s">
        <v>981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981</v>
      </c>
      <c r="F12" s="515" t="s">
        <v>981</v>
      </c>
      <c r="G12" s="560"/>
      <c r="H12" s="515" t="s">
        <v>981</v>
      </c>
      <c r="I12" s="515" t="s">
        <v>981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981</v>
      </c>
      <c r="F13" s="515" t="s">
        <v>981</v>
      </c>
      <c r="G13" s="560"/>
      <c r="H13" s="515" t="s">
        <v>981</v>
      </c>
      <c r="I13" s="515" t="s">
        <v>981</v>
      </c>
      <c r="J13" s="458" t="s">
        <v>210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981</v>
      </c>
      <c r="F14" s="515" t="s">
        <v>981</v>
      </c>
      <c r="G14" s="560"/>
      <c r="H14" s="587" t="s">
        <v>57</v>
      </c>
      <c r="I14" s="515" t="s">
        <v>981</v>
      </c>
      <c r="J14" s="458" t="s">
        <v>210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1865</v>
      </c>
      <c r="F15" s="515" t="s">
        <v>981</v>
      </c>
      <c r="G15" s="560"/>
      <c r="H15" s="587" t="s">
        <v>57</v>
      </c>
      <c r="I15" s="515" t="s">
        <v>981</v>
      </c>
      <c r="J15" s="458" t="s">
        <v>210</v>
      </c>
      <c r="K15" s="458" t="s">
        <v>210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1865</v>
      </c>
      <c r="F16" s="515" t="s">
        <v>981</v>
      </c>
      <c r="G16" s="560"/>
      <c r="H16" s="587" t="s">
        <v>57</v>
      </c>
      <c r="I16" s="515" t="s">
        <v>1867</v>
      </c>
      <c r="J16" s="458" t="s">
        <v>210</v>
      </c>
      <c r="K16" s="458" t="s">
        <v>210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1865</v>
      </c>
      <c r="F17" s="515" t="s">
        <v>981</v>
      </c>
      <c r="G17" s="560"/>
      <c r="H17" s="587" t="s">
        <v>57</v>
      </c>
      <c r="I17" s="515" t="s">
        <v>65</v>
      </c>
      <c r="J17" s="458" t="s">
        <v>210</v>
      </c>
      <c r="K17" s="458" t="s">
        <v>210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1868</v>
      </c>
      <c r="F18" s="515" t="s">
        <v>212</v>
      </c>
      <c r="G18" s="560"/>
      <c r="H18" s="561" t="s">
        <v>65</v>
      </c>
      <c r="I18" s="515" t="s">
        <v>260</v>
      </c>
      <c r="J18" s="458" t="s">
        <v>210</v>
      </c>
      <c r="K18" s="458" t="s">
        <v>210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1868</v>
      </c>
      <c r="F19" s="515" t="s">
        <v>267</v>
      </c>
      <c r="G19" s="560"/>
      <c r="H19" s="561" t="s">
        <v>65</v>
      </c>
      <c r="I19" s="515" t="s">
        <v>260</v>
      </c>
      <c r="J19" s="458" t="s">
        <v>210</v>
      </c>
      <c r="K19" s="458" t="s">
        <v>210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1868</v>
      </c>
      <c r="F20" s="515" t="s">
        <v>308</v>
      </c>
      <c r="G20" s="560"/>
      <c r="H20" s="561" t="s">
        <v>458</v>
      </c>
      <c r="I20" s="515" t="s">
        <v>260</v>
      </c>
      <c r="J20" s="458" t="s">
        <v>210</v>
      </c>
      <c r="K20" s="458" t="s">
        <v>210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291</v>
      </c>
      <c r="F21" s="515" t="s">
        <v>1869</v>
      </c>
      <c r="G21" s="560"/>
      <c r="H21" s="561" t="s">
        <v>1870</v>
      </c>
      <c r="I21" s="515" t="s">
        <v>274</v>
      </c>
      <c r="J21" s="458" t="s">
        <v>210</v>
      </c>
      <c r="K21" s="458" t="s">
        <v>210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291</v>
      </c>
      <c r="F22" s="515" t="s">
        <v>1871</v>
      </c>
      <c r="G22" s="560"/>
      <c r="H22" s="561" t="s">
        <v>1870</v>
      </c>
      <c r="I22" s="515" t="s">
        <v>62</v>
      </c>
      <c r="J22" s="458" t="s">
        <v>210</v>
      </c>
      <c r="K22" s="458" t="s">
        <v>210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1871</v>
      </c>
      <c r="G23" s="560"/>
      <c r="H23" s="561" t="s">
        <v>922</v>
      </c>
      <c r="I23" s="515" t="s">
        <v>62</v>
      </c>
      <c r="J23" s="458" t="s">
        <v>210</v>
      </c>
      <c r="K23" s="458" t="s">
        <v>210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1872</v>
      </c>
      <c r="F24" s="515" t="s">
        <v>1873</v>
      </c>
      <c r="G24" s="308"/>
      <c r="H24" s="561" t="s">
        <v>922</v>
      </c>
      <c r="I24" s="515" t="s">
        <v>1874</v>
      </c>
      <c r="J24" s="458" t="s">
        <v>210</v>
      </c>
      <c r="K24" s="458" t="s">
        <v>210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1872</v>
      </c>
      <c r="F25" s="515" t="s">
        <v>1873</v>
      </c>
      <c r="G25" s="308"/>
      <c r="H25" s="561" t="s">
        <v>922</v>
      </c>
      <c r="I25" s="515" t="s">
        <v>1874</v>
      </c>
      <c r="J25" s="458"/>
      <c r="K25" s="460" t="s">
        <v>1875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1872</v>
      </c>
      <c r="F26" s="515" t="s">
        <v>1873</v>
      </c>
      <c r="G26" s="308"/>
      <c r="H26" s="561" t="s">
        <v>922</v>
      </c>
      <c r="I26" s="515" t="s">
        <v>1876</v>
      </c>
      <c r="J26" s="458" t="s">
        <v>210</v>
      </c>
      <c r="K26" s="460" t="s">
        <v>1877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1275</v>
      </c>
      <c r="F27" s="452" t="s">
        <v>665</v>
      </c>
      <c r="G27" s="308"/>
      <c r="H27" s="561" t="s">
        <v>922</v>
      </c>
      <c r="I27" s="515" t="s">
        <v>271</v>
      </c>
      <c r="J27" s="458" t="s">
        <v>210</v>
      </c>
      <c r="K27" s="460" t="s">
        <v>1877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1275</v>
      </c>
      <c r="F28" s="452" t="s">
        <v>1878</v>
      </c>
      <c r="G28" s="308"/>
      <c r="H28" s="561" t="s">
        <v>922</v>
      </c>
      <c r="I28" s="589" t="s">
        <v>1879</v>
      </c>
      <c r="J28" s="458" t="s">
        <v>210</v>
      </c>
      <c r="K28" s="460" t="s">
        <v>1877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1880</v>
      </c>
      <c r="F29" s="452" t="s">
        <v>1881</v>
      </c>
      <c r="G29" s="308"/>
      <c r="H29" s="561" t="s">
        <v>260</v>
      </c>
      <c r="I29" s="358" t="s">
        <v>251</v>
      </c>
      <c r="J29" s="458" t="s">
        <v>210</v>
      </c>
      <c r="K29" s="460" t="s">
        <v>1877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1880</v>
      </c>
      <c r="F30" s="452" t="s">
        <v>1881</v>
      </c>
      <c r="G30" s="308"/>
      <c r="H30" s="588" t="s">
        <v>260</v>
      </c>
      <c r="I30" s="306" t="s">
        <v>251</v>
      </c>
      <c r="J30" s="458" t="s">
        <v>210</v>
      </c>
      <c r="K30" s="460" t="s">
        <v>1877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1880</v>
      </c>
      <c r="F31" s="452" t="s">
        <v>1881</v>
      </c>
      <c r="G31" s="308"/>
      <c r="H31" s="561" t="s">
        <v>260</v>
      </c>
      <c r="I31" s="306" t="s">
        <v>57</v>
      </c>
      <c r="J31" s="458" t="s">
        <v>210</v>
      </c>
      <c r="K31" s="460" t="s">
        <v>1877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1880</v>
      </c>
      <c r="F32" s="452" t="s">
        <v>1881</v>
      </c>
      <c r="G32" s="308"/>
      <c r="H32" s="561" t="s">
        <v>260</v>
      </c>
      <c r="I32" s="306" t="s">
        <v>57</v>
      </c>
      <c r="J32" s="458" t="s">
        <v>210</v>
      </c>
      <c r="K32" s="460" t="s">
        <v>1877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1880</v>
      </c>
      <c r="F33" s="452" t="s">
        <v>1882</v>
      </c>
      <c r="G33" s="308"/>
      <c r="H33" s="561" t="s">
        <v>260</v>
      </c>
      <c r="I33" s="306" t="s">
        <v>57</v>
      </c>
      <c r="J33" s="458" t="s">
        <v>210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1883</v>
      </c>
      <c r="G34" s="593"/>
      <c r="H34" s="538" t="s">
        <v>273</v>
      </c>
      <c r="I34" s="537"/>
      <c r="J34" s="458" t="s">
        <v>210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1884</v>
      </c>
      <c r="G35" s="594"/>
      <c r="H35" s="538" t="s">
        <v>273</v>
      </c>
      <c r="I35" s="537"/>
      <c r="J35" s="458" t="s">
        <v>210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1884</v>
      </c>
      <c r="G36" s="594"/>
      <c r="H36" s="538" t="s">
        <v>273</v>
      </c>
      <c r="I36" s="537"/>
      <c r="J36" s="458" t="s">
        <v>210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1884</v>
      </c>
      <c r="G37" s="595"/>
      <c r="H37" s="538" t="s">
        <v>273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45" priority="1">
      <formula>MAX(FREQUENCY(IF(ISNUMBER(SEARCH(M6, $K$7:$K$44)), ROW($K$7:$K$44)), IF(ISNUMBER(SEARCH(M6, $K$7:$K$44))=FALSE, ROW($K$7:$K$44)))) &gt; 12</formula>
    </cfRule>
    <cfRule type="expression" dxfId="244" priority="2">
      <formula>MAX(FREQUENCY(IF(ISNUMBER(SEARCH(M6, $E$7:$E$44)), ROW($E$7:$E$44)), IF(ISNUMBER(SEARCH(M6, $E$7:$E$44))=FALSE, ROW($E$7:$E$44)))) &gt; 12</formula>
    </cfRule>
    <cfRule type="expression" dxfId="243" priority="3">
      <formula>MAX(FREQUENCY(IF(ISNUMBER(SEARCH(M6, $F$7:$F$44)), ROW($F$7:$F$44)), IF(ISNUMBER(SEARCH(M6, $F$7:$F$44))=FALSE, ROW($F$7:$F$44)))) &gt; 12</formula>
    </cfRule>
    <cfRule type="expression" dxfId="242" priority="4">
      <formula>MAX(FREQUENCY(IF(ISNUMBER(SEARCH(M6, $G$7:$G$44)), ROW($G$7:$G$44)), IF(ISNUMBER(SEARCH(M6, $G$7:$G$44))=FALSE, ROW($G$7:$G$44)))) &gt; 12</formula>
    </cfRule>
    <cfRule type="expression" dxfId="241" priority="5">
      <formula>MAX(FREQUENCY(IF(ISNUMBER(SEARCH(M6, $H$7:$H$44)), ROW($H$7:$H$44)), IF(ISNUMBER(SEARCH(M6, $H$7:$H$44))=FALSE, ROW($H$7:$H$44)))) &gt; 12</formula>
    </cfRule>
    <cfRule type="expression" dxfId="240" priority="6">
      <formula>MAX(FREQUENCY(IF(ISNUMBER(SEARCH(M6, $I$7:$I$44)), ROW($I$7:$I$44)), IF(ISNUMBER(SEARCH(M6, $I$7:$I$44))=FALSE, ROW($I$7:$I$44)))) &gt; 12</formula>
    </cfRule>
    <cfRule type="expression" dxfId="23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8" priority="8">
      <formula>AND(ISNUMBER(N6), N6&gt;=5, NOT(ISBLANK(O6)))</formula>
    </cfRule>
    <cfRule type="expression" dxfId="237" priority="9">
      <formula>AND(ISNUMBER(N6), N6&gt;=5)</formula>
    </cfRule>
    <cfRule type="expression" dxfId="236" priority="10">
      <formula>AND(ISNUMBER(N6), N6&lt;5, NOT(ISBLANK(O6)))</formula>
    </cfRule>
    <cfRule type="expression" dxfId="235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1890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1891</v>
      </c>
      <c r="F12" s="515" t="s">
        <v>1892</v>
      </c>
      <c r="G12" s="515" t="s">
        <v>1891</v>
      </c>
      <c r="H12" s="561" t="s">
        <v>1891</v>
      </c>
      <c r="I12" s="452" t="s">
        <v>1893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1891</v>
      </c>
      <c r="F13" s="515" t="s">
        <v>1892</v>
      </c>
      <c r="G13" s="515" t="s">
        <v>1891</v>
      </c>
      <c r="H13" s="561" t="s">
        <v>1894</v>
      </c>
      <c r="I13" s="452" t="s">
        <v>1893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1895</v>
      </c>
      <c r="F14" s="515" t="s">
        <v>1892</v>
      </c>
      <c r="G14" s="515" t="s">
        <v>1894</v>
      </c>
      <c r="H14" s="561" t="s">
        <v>273</v>
      </c>
      <c r="I14" s="452" t="s">
        <v>1896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1880</v>
      </c>
      <c r="F15" s="515" t="s">
        <v>1892</v>
      </c>
      <c r="G15" s="515" t="s">
        <v>1894</v>
      </c>
      <c r="H15" s="561" t="s">
        <v>273</v>
      </c>
      <c r="I15" s="452" t="s">
        <v>1897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1880</v>
      </c>
      <c r="F16" s="515" t="s">
        <v>1892</v>
      </c>
      <c r="G16" s="515" t="s">
        <v>1899</v>
      </c>
      <c r="H16" s="561" t="s">
        <v>273</v>
      </c>
      <c r="I16" s="452" t="s">
        <v>1897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1880</v>
      </c>
      <c r="F17" s="515" t="s">
        <v>1892</v>
      </c>
      <c r="G17" s="515" t="s">
        <v>1899</v>
      </c>
      <c r="H17" s="561" t="s">
        <v>273</v>
      </c>
      <c r="I17" s="452" t="s">
        <v>1900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1901</v>
      </c>
      <c r="F18" s="515" t="s">
        <v>1902</v>
      </c>
      <c r="G18" s="452" t="s">
        <v>1903</v>
      </c>
      <c r="H18" s="561" t="s">
        <v>56</v>
      </c>
      <c r="I18" s="452" t="s">
        <v>1900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1904</v>
      </c>
      <c r="F19" s="515" t="s">
        <v>1905</v>
      </c>
      <c r="G19" s="452" t="s">
        <v>1906</v>
      </c>
      <c r="H19" s="561" t="s">
        <v>56</v>
      </c>
      <c r="I19" s="452" t="s">
        <v>1900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1904</v>
      </c>
      <c r="F20" s="515" t="s">
        <v>1902</v>
      </c>
      <c r="G20" s="452" t="s">
        <v>1907</v>
      </c>
      <c r="H20" s="561" t="s">
        <v>56</v>
      </c>
      <c r="I20" s="452" t="s">
        <v>1900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793</v>
      </c>
      <c r="F21" s="515" t="s">
        <v>1902</v>
      </c>
      <c r="G21" s="452" t="s">
        <v>1908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1909</v>
      </c>
      <c r="F22" s="515" t="s">
        <v>1902</v>
      </c>
      <c r="G22" s="452" t="s">
        <v>1910</v>
      </c>
      <c r="H22" s="561" t="s">
        <v>331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1904</v>
      </c>
      <c r="F23" s="515" t="s">
        <v>1911</v>
      </c>
      <c r="G23" s="452" t="s">
        <v>1908</v>
      </c>
      <c r="H23" s="561" t="s">
        <v>331</v>
      </c>
      <c r="I23" s="452" t="s">
        <v>1897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1904</v>
      </c>
      <c r="F24" s="515" t="s">
        <v>1912</v>
      </c>
      <c r="G24" s="452" t="s">
        <v>1913</v>
      </c>
      <c r="H24" s="561" t="s">
        <v>65</v>
      </c>
      <c r="I24" s="452" t="s">
        <v>1897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1914</v>
      </c>
      <c r="F25" s="515" t="s">
        <v>1899</v>
      </c>
      <c r="G25" s="452" t="s">
        <v>239</v>
      </c>
      <c r="H25" s="561" t="s">
        <v>1915</v>
      </c>
      <c r="I25" s="452" t="s">
        <v>1916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1258</v>
      </c>
      <c r="F26" s="515" t="s">
        <v>1899</v>
      </c>
      <c r="G26" s="452" t="s">
        <v>239</v>
      </c>
      <c r="H26" s="561" t="s">
        <v>1915</v>
      </c>
      <c r="I26" s="452" t="s">
        <v>1917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1918</v>
      </c>
      <c r="F27" s="515" t="s">
        <v>1899</v>
      </c>
      <c r="G27" s="452" t="s">
        <v>239</v>
      </c>
      <c r="H27" s="561" t="s">
        <v>1915</v>
      </c>
      <c r="I27" s="452" t="s">
        <v>1917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1918</v>
      </c>
      <c r="F28" s="515" t="s">
        <v>56</v>
      </c>
      <c r="G28" s="452" t="s">
        <v>1919</v>
      </c>
      <c r="H28" s="515" t="s">
        <v>266</v>
      </c>
      <c r="I28" s="452" t="s">
        <v>272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326</v>
      </c>
      <c r="F29" s="515" t="s">
        <v>273</v>
      </c>
      <c r="G29" s="452" t="s">
        <v>364</v>
      </c>
      <c r="H29" s="515" t="s">
        <v>266</v>
      </c>
      <c r="I29" s="306" t="s">
        <v>1920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326</v>
      </c>
      <c r="F30" s="515" t="s">
        <v>273</v>
      </c>
      <c r="G30" s="452" t="s">
        <v>364</v>
      </c>
      <c r="H30" s="515" t="s">
        <v>1921</v>
      </c>
      <c r="I30" s="306" t="s">
        <v>1920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326</v>
      </c>
      <c r="F31" s="515" t="s">
        <v>273</v>
      </c>
      <c r="G31" s="452" t="s">
        <v>57</v>
      </c>
      <c r="H31" s="515" t="s">
        <v>1921</v>
      </c>
      <c r="I31" s="306" t="s">
        <v>273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326</v>
      </c>
      <c r="F32" s="515" t="s">
        <v>273</v>
      </c>
      <c r="G32" s="452" t="s">
        <v>1922</v>
      </c>
      <c r="H32" s="515" t="s">
        <v>1921</v>
      </c>
      <c r="I32" s="306" t="s">
        <v>273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326</v>
      </c>
      <c r="F33" s="515" t="s">
        <v>273</v>
      </c>
      <c r="G33" s="452" t="s">
        <v>1922</v>
      </c>
      <c r="H33" s="515" t="s">
        <v>1921</v>
      </c>
      <c r="I33" s="306" t="s">
        <v>1923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262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34" priority="1">
      <formula>MAX(FREQUENCY(IF(ISNUMBER(SEARCH(M6, $K$7:$K$44)), ROW($K$7:$K$44)), IF(ISNUMBER(SEARCH(M6, $K$7:$K$44))=FALSE, ROW($K$7:$K$44)))) &gt; 12</formula>
    </cfRule>
    <cfRule type="expression" dxfId="233" priority="2">
      <formula>MAX(FREQUENCY(IF(ISNUMBER(SEARCH(M6, $E$7:$E$44)), ROW($E$7:$E$44)), IF(ISNUMBER(SEARCH(M6, $E$7:$E$44))=FALSE, ROW($E$7:$E$44)))) &gt; 12</formula>
    </cfRule>
    <cfRule type="expression" dxfId="232" priority="3">
      <formula>MAX(FREQUENCY(IF(ISNUMBER(SEARCH(M6, $F$7:$F$44)), ROW($F$7:$F$44)), IF(ISNUMBER(SEARCH(M6, $F$7:$F$44))=FALSE, ROW($F$7:$F$44)))) &gt; 12</formula>
    </cfRule>
    <cfRule type="expression" dxfId="231" priority="4">
      <formula>MAX(FREQUENCY(IF(ISNUMBER(SEARCH(M6, $G$7:$G$44)), ROW($G$7:$G$44)), IF(ISNUMBER(SEARCH(M6, $G$7:$G$44))=FALSE, ROW($G$7:$G$44)))) &gt; 12</formula>
    </cfRule>
    <cfRule type="expression" dxfId="230" priority="5">
      <formula>MAX(FREQUENCY(IF(ISNUMBER(SEARCH(M6, $H$7:$H$44)), ROW($H$7:$H$44)), IF(ISNUMBER(SEARCH(M6, $H$7:$H$44))=FALSE, ROW($H$7:$H$44)))) &gt; 12</formula>
    </cfRule>
    <cfRule type="expression" dxfId="229" priority="6">
      <formula>MAX(FREQUENCY(IF(ISNUMBER(SEARCH(M6, $I$7:$I$44)), ROW($I$7:$I$44)), IF(ISNUMBER(SEARCH(M6, $I$7:$I$44))=FALSE, ROW($I$7:$I$44)))) &gt; 12</formula>
    </cfRule>
    <cfRule type="expression" dxfId="22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7" priority="8">
      <formula>AND(ISNUMBER(N6), N6&gt;=5, NOT(ISBLANK(O6)))</formula>
    </cfRule>
    <cfRule type="expression" dxfId="226" priority="9">
      <formula>AND(ISNUMBER(N6), N6&gt;=5)</formula>
    </cfRule>
    <cfRule type="expression" dxfId="225" priority="10">
      <formula>AND(ISNUMBER(N6), N6&lt;5, NOT(ISBLANK(O6)))</formula>
    </cfRule>
    <cfRule type="expression" dxfId="224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23" priority="1">
      <formula>MAX(FREQUENCY(IF(ISNUMBER(SEARCH(M6, $K$7:$K$44)), ROW($K$7:$K$44)), IF(ISNUMBER(SEARCH(M6, $K$7:$K$44))=FALSE, ROW($K$7:$K$44)))) &gt; 12</formula>
    </cfRule>
    <cfRule type="expression" dxfId="222" priority="2">
      <formula>MAX(FREQUENCY(IF(ISNUMBER(SEARCH(M6, $E$7:$E$44)), ROW($E$7:$E$44)), IF(ISNUMBER(SEARCH(M6, $E$7:$E$44))=FALSE, ROW($E$7:$E$44)))) &gt; 12</formula>
    </cfRule>
    <cfRule type="expression" dxfId="221" priority="3">
      <formula>MAX(FREQUENCY(IF(ISNUMBER(SEARCH(M6, $F$7:$F$44)), ROW($F$7:$F$44)), IF(ISNUMBER(SEARCH(M6, $F$7:$F$44))=FALSE, ROW($F$7:$F$44)))) &gt; 12</formula>
    </cfRule>
    <cfRule type="expression" dxfId="220" priority="4">
      <formula>MAX(FREQUENCY(IF(ISNUMBER(SEARCH(M6, $G$7:$G$44)), ROW($G$7:$G$44)), IF(ISNUMBER(SEARCH(M6, $G$7:$G$44))=FALSE, ROW($G$7:$G$44)))) &gt; 12</formula>
    </cfRule>
    <cfRule type="expression" dxfId="219" priority="5">
      <formula>MAX(FREQUENCY(IF(ISNUMBER(SEARCH(M6, $H$7:$H$44)), ROW($H$7:$H$44)), IF(ISNUMBER(SEARCH(M6, $H$7:$H$44))=FALSE, ROW($H$7:$H$44)))) &gt; 12</formula>
    </cfRule>
    <cfRule type="expression" dxfId="218" priority="6">
      <formula>MAX(FREQUENCY(IF(ISNUMBER(SEARCH(M6, $I$7:$I$44)), ROW($I$7:$I$44)), IF(ISNUMBER(SEARCH(M6, $I$7:$I$44))=FALSE, ROW($I$7:$I$44)))) &gt; 12</formula>
    </cfRule>
    <cfRule type="expression" dxfId="21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6" priority="8">
      <formula>AND(ISNUMBER(N6), N6&gt;=5, NOT(ISBLANK(O6)))</formula>
    </cfRule>
    <cfRule type="expression" dxfId="215" priority="9">
      <formula>AND(ISNUMBER(N6), N6&gt;=5)</formula>
    </cfRule>
    <cfRule type="expression" dxfId="214" priority="10">
      <formula>AND(ISNUMBER(N6), N6&lt;5, NOT(ISBLANK(O6)))</formula>
    </cfRule>
    <cfRule type="expression" dxfId="213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1926</v>
      </c>
      <c r="F6" s="605" t="s">
        <v>1926</v>
      </c>
      <c r="G6" s="605" t="s">
        <v>1926</v>
      </c>
      <c r="H6" s="605" t="s">
        <v>1926</v>
      </c>
      <c r="I6" s="605" t="s">
        <v>1926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1927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1928</v>
      </c>
      <c r="G12" s="618" t="s">
        <v>1928</v>
      </c>
      <c r="H12" s="618" t="s">
        <v>1928</v>
      </c>
      <c r="I12" s="618" t="s">
        <v>1928</v>
      </c>
      <c r="J12" s="583" t="s">
        <v>1929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1928</v>
      </c>
      <c r="G13" s="618" t="s">
        <v>1928</v>
      </c>
      <c r="H13" s="618" t="s">
        <v>1928</v>
      </c>
      <c r="I13" s="618" t="s">
        <v>1928</v>
      </c>
      <c r="J13" s="583" t="s">
        <v>1929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1928</v>
      </c>
      <c r="G14" s="618" t="s">
        <v>1928</v>
      </c>
      <c r="H14" s="585" t="s">
        <v>1928</v>
      </c>
      <c r="I14" s="619" t="s">
        <v>1928</v>
      </c>
      <c r="J14" s="583" t="s">
        <v>1929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1930</v>
      </c>
      <c r="G15" s="618" t="s">
        <v>1928</v>
      </c>
      <c r="H15" s="585" t="s">
        <v>110</v>
      </c>
      <c r="I15" s="619" t="s">
        <v>110</v>
      </c>
      <c r="J15" s="583" t="s">
        <v>1929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1928</v>
      </c>
      <c r="H16" s="585" t="s">
        <v>110</v>
      </c>
      <c r="I16" s="619" t="s">
        <v>110</v>
      </c>
      <c r="J16" s="583" t="s">
        <v>1929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388</v>
      </c>
      <c r="G17" s="618" t="s">
        <v>1928</v>
      </c>
      <c r="H17" s="585" t="s">
        <v>110</v>
      </c>
      <c r="I17" s="619" t="s">
        <v>110</v>
      </c>
      <c r="J17" s="583" t="s">
        <v>1929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1931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388</v>
      </c>
      <c r="G18" s="618" t="s">
        <v>1928</v>
      </c>
      <c r="H18" s="585" t="s">
        <v>110</v>
      </c>
      <c r="I18" s="619" t="s">
        <v>110</v>
      </c>
      <c r="J18" s="583" t="s">
        <v>210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308</v>
      </c>
      <c r="G19" s="618" t="s">
        <v>251</v>
      </c>
      <c r="H19" s="585" t="s">
        <v>110</v>
      </c>
      <c r="I19" s="619"/>
      <c r="J19" s="583" t="s">
        <v>210</v>
      </c>
      <c r="K19" s="608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1931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308</v>
      </c>
      <c r="G20" s="618" t="s">
        <v>239</v>
      </c>
      <c r="H20" s="585" t="s">
        <v>345</v>
      </c>
      <c r="I20" s="619" t="s">
        <v>345</v>
      </c>
      <c r="J20" s="583" t="s">
        <v>210</v>
      </c>
      <c r="K20" s="608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1932</v>
      </c>
      <c r="G21" s="618" t="s">
        <v>1933</v>
      </c>
      <c r="H21" s="585" t="s">
        <v>345</v>
      </c>
      <c r="I21" s="619" t="s">
        <v>345</v>
      </c>
      <c r="J21" s="583" t="s">
        <v>210</v>
      </c>
      <c r="K21" s="608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1932</v>
      </c>
      <c r="G22" s="619" t="s">
        <v>1933</v>
      </c>
      <c r="H22" s="585" t="s">
        <v>345</v>
      </c>
      <c r="I22" s="619" t="s">
        <v>345</v>
      </c>
      <c r="J22" s="583" t="s">
        <v>210</v>
      </c>
      <c r="K22" s="608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1932</v>
      </c>
      <c r="G23" s="619" t="s">
        <v>1933</v>
      </c>
      <c r="H23" s="585" t="s">
        <v>54</v>
      </c>
      <c r="I23" s="619" t="s">
        <v>345</v>
      </c>
      <c r="J23" s="583" t="s">
        <v>426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1934</v>
      </c>
      <c r="G24" s="618" t="s">
        <v>380</v>
      </c>
      <c r="H24" s="585" t="s">
        <v>58</v>
      </c>
      <c r="I24" s="619" t="s">
        <v>345</v>
      </c>
      <c r="J24" s="583"/>
      <c r="K24" s="608" t="s">
        <v>426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9</v>
      </c>
      <c r="O24" s="547" t="s">
        <v>1931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1935</v>
      </c>
      <c r="G25" s="619" t="s">
        <v>1916</v>
      </c>
      <c r="H25" s="585" t="s">
        <v>58</v>
      </c>
      <c r="I25" s="619" t="s">
        <v>286</v>
      </c>
      <c r="J25" s="583" t="s">
        <v>210</v>
      </c>
      <c r="K25" s="608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1935</v>
      </c>
      <c r="G26" s="619" t="s">
        <v>1936</v>
      </c>
      <c r="H26" s="585" t="s">
        <v>58</v>
      </c>
      <c r="I26" s="619" t="s">
        <v>57</v>
      </c>
      <c r="J26" s="583" t="s">
        <v>210</v>
      </c>
      <c r="K26" s="608" t="s">
        <v>210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1937</v>
      </c>
      <c r="G27" s="619" t="s">
        <v>429</v>
      </c>
      <c r="H27" s="585" t="s">
        <v>1479</v>
      </c>
      <c r="I27" s="619" t="s">
        <v>57</v>
      </c>
      <c r="J27" s="583" t="s">
        <v>426</v>
      </c>
      <c r="K27" s="608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1000</v>
      </c>
      <c r="G28" s="619" t="s">
        <v>364</v>
      </c>
      <c r="H28" s="585" t="s">
        <v>452</v>
      </c>
      <c r="I28" s="373" t="s">
        <v>57</v>
      </c>
      <c r="J28" s="583" t="s">
        <v>210</v>
      </c>
      <c r="K28" s="608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1000</v>
      </c>
      <c r="G29" s="619" t="s">
        <v>364</v>
      </c>
      <c r="H29" s="585" t="s">
        <v>452</v>
      </c>
      <c r="I29" s="373" t="s">
        <v>345</v>
      </c>
      <c r="J29" s="583" t="s">
        <v>426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1000</v>
      </c>
      <c r="G30" s="619" t="s">
        <v>364</v>
      </c>
      <c r="H30" s="585" t="s">
        <v>452</v>
      </c>
      <c r="I30" s="373" t="s">
        <v>345</v>
      </c>
      <c r="J30" s="583" t="s">
        <v>210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1000</v>
      </c>
      <c r="G31" s="619" t="s">
        <v>67</v>
      </c>
      <c r="H31" s="585" t="s">
        <v>346</v>
      </c>
      <c r="I31" s="373" t="s">
        <v>345</v>
      </c>
      <c r="J31" s="583" t="s">
        <v>426</v>
      </c>
      <c r="K31" s="608" t="s">
        <v>426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1000</v>
      </c>
      <c r="G32" s="619" t="s">
        <v>67</v>
      </c>
      <c r="H32" s="585" t="s">
        <v>346</v>
      </c>
      <c r="I32" s="373" t="s">
        <v>1938</v>
      </c>
      <c r="J32" s="583" t="s">
        <v>210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1000</v>
      </c>
      <c r="G33" s="619" t="s">
        <v>67</v>
      </c>
      <c r="H33" s="585" t="s">
        <v>346</v>
      </c>
      <c r="I33" s="373" t="s">
        <v>1938</v>
      </c>
      <c r="J33" s="583" t="s">
        <v>426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210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210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426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210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426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12" priority="1">
      <formula>MAX(FREQUENCY(IF(ISNUMBER(SEARCH(M6, $K$7:$K$44)), ROW($K$7:$K$44)), IF(ISNUMBER(SEARCH(M6, $K$7:$K$44))=FALSE, ROW($K$7:$K$44)))) &gt; 12</formula>
    </cfRule>
    <cfRule type="expression" dxfId="211" priority="2">
      <formula>MAX(FREQUENCY(IF(ISNUMBER(SEARCH(M6, $E$7:$E$44)), ROW($E$7:$E$44)), IF(ISNUMBER(SEARCH(M6, $E$7:$E$44))=FALSE, ROW($E$7:$E$44)))) &gt; 12</formula>
    </cfRule>
    <cfRule type="expression" dxfId="210" priority="3">
      <formula>MAX(FREQUENCY(IF(ISNUMBER(SEARCH(M6, $F$7:$F$44)), ROW($F$7:$F$44)), IF(ISNUMBER(SEARCH(M6, $F$7:$F$44))=FALSE, ROW($F$7:$F$44)))) &gt; 12</formula>
    </cfRule>
    <cfRule type="expression" dxfId="209" priority="4">
      <formula>MAX(FREQUENCY(IF(ISNUMBER(SEARCH(M6, $G$7:$G$44)), ROW($G$7:$G$44)), IF(ISNUMBER(SEARCH(M6, $G$7:$G$44))=FALSE, ROW($G$7:$G$44)))) &gt; 12</formula>
    </cfRule>
    <cfRule type="expression" dxfId="208" priority="5">
      <formula>MAX(FREQUENCY(IF(ISNUMBER(SEARCH(M6, $H$7:$H$44)), ROW($H$7:$H$44)), IF(ISNUMBER(SEARCH(M6, $H$7:$H$44))=FALSE, ROW($H$7:$H$44)))) &gt; 12</formula>
    </cfRule>
    <cfRule type="expression" dxfId="207" priority="6">
      <formula>MAX(FREQUENCY(IF(ISNUMBER(SEARCH(M6, $I$7:$I$44)), ROW($I$7:$I$44)), IF(ISNUMBER(SEARCH(M6, $I$7:$I$44))=FALSE, ROW($I$7:$I$44)))) &gt; 12</formula>
    </cfRule>
    <cfRule type="expression" dxfId="20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5" priority="8">
      <formula>AND(ISNUMBER(N6), N6&gt;=5, NOT(ISBLANK(O6)))</formula>
    </cfRule>
    <cfRule type="expression" dxfId="204" priority="9">
      <formula>AND(ISNUMBER(N6), N6&gt;=5)</formula>
    </cfRule>
    <cfRule type="expression" dxfId="203" priority="10">
      <formula>AND(ISNUMBER(N6), N6&lt;5, NOT(ISBLANK(O6)))</formula>
    </cfRule>
    <cfRule type="expression" dxfId="202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1940</v>
      </c>
      <c r="F6" s="605" t="s">
        <v>1940</v>
      </c>
      <c r="G6" s="605" t="s">
        <v>1941</v>
      </c>
      <c r="H6" s="605" t="s">
        <v>1940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1943</v>
      </c>
      <c r="F11" s="587" t="s">
        <v>1943</v>
      </c>
      <c r="G11" s="587" t="s">
        <v>599</v>
      </c>
      <c r="H11" s="587" t="s">
        <v>1943</v>
      </c>
      <c r="I11" s="627" t="s">
        <v>599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1943</v>
      </c>
      <c r="F12" s="587" t="s">
        <v>1943</v>
      </c>
      <c r="G12" s="587" t="s">
        <v>599</v>
      </c>
      <c r="H12" s="587" t="s">
        <v>1943</v>
      </c>
      <c r="I12" s="627" t="s">
        <v>599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1944</v>
      </c>
      <c r="F13" s="587" t="s">
        <v>315</v>
      </c>
      <c r="G13" s="587" t="s">
        <v>599</v>
      </c>
      <c r="H13" s="587" t="s">
        <v>1943</v>
      </c>
      <c r="I13" s="627" t="s">
        <v>599</v>
      </c>
      <c r="J13" s="612" t="s">
        <v>1945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1946</v>
      </c>
      <c r="F14" s="587" t="s">
        <v>315</v>
      </c>
      <c r="G14" s="587" t="s">
        <v>599</v>
      </c>
      <c r="H14" s="587" t="s">
        <v>1943</v>
      </c>
      <c r="I14" s="627" t="s">
        <v>599</v>
      </c>
      <c r="J14" s="612" t="s">
        <v>1945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257</v>
      </c>
      <c r="F15" s="587" t="s">
        <v>61</v>
      </c>
      <c r="G15" s="587" t="s">
        <v>599</v>
      </c>
      <c r="H15" s="585" t="s">
        <v>1947</v>
      </c>
      <c r="I15" s="627" t="s">
        <v>599</v>
      </c>
      <c r="J15" s="612" t="s">
        <v>1945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239</v>
      </c>
      <c r="F16" s="587" t="s">
        <v>61</v>
      </c>
      <c r="G16" s="587" t="s">
        <v>599</v>
      </c>
      <c r="H16" s="585" t="s">
        <v>1947</v>
      </c>
      <c r="I16" s="627" t="s">
        <v>1949</v>
      </c>
      <c r="J16" s="612" t="s">
        <v>1945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599</v>
      </c>
      <c r="H17" s="585" t="s">
        <v>1947</v>
      </c>
      <c r="I17" s="627" t="s">
        <v>1949</v>
      </c>
      <c r="J17" s="612" t="s">
        <v>1945</v>
      </c>
      <c r="K17" s="608" t="s">
        <v>426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599</v>
      </c>
      <c r="H18" s="585" t="s">
        <v>1947</v>
      </c>
      <c r="I18" s="627" t="s">
        <v>1950</v>
      </c>
      <c r="J18" s="612" t="s">
        <v>1945</v>
      </c>
      <c r="K18" s="608" t="s">
        <v>426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1931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1951</v>
      </c>
      <c r="F19" s="587" t="s">
        <v>1215</v>
      </c>
      <c r="G19" s="627" t="s">
        <v>1952</v>
      </c>
      <c r="H19" s="585" t="s">
        <v>1947</v>
      </c>
      <c r="I19" s="627" t="s">
        <v>1950</v>
      </c>
      <c r="J19" s="612" t="s">
        <v>1945</v>
      </c>
      <c r="K19" s="608" t="s">
        <v>426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1951</v>
      </c>
      <c r="F20" s="587" t="s">
        <v>1215</v>
      </c>
      <c r="G20" s="627" t="s">
        <v>1952</v>
      </c>
      <c r="H20" s="585" t="s">
        <v>1947</v>
      </c>
      <c r="I20" s="627" t="s">
        <v>1950</v>
      </c>
      <c r="J20" s="612" t="s">
        <v>1945</v>
      </c>
      <c r="K20" s="608" t="s">
        <v>426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1951</v>
      </c>
      <c r="F21" s="587" t="s">
        <v>1215</v>
      </c>
      <c r="G21" s="627" t="s">
        <v>56</v>
      </c>
      <c r="H21" s="585" t="s">
        <v>1947</v>
      </c>
      <c r="I21" s="627" t="s">
        <v>1950</v>
      </c>
      <c r="J21" s="612" t="s">
        <v>1945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1951</v>
      </c>
      <c r="F22" s="587" t="s">
        <v>1215</v>
      </c>
      <c r="G22" s="627" t="s">
        <v>1953</v>
      </c>
      <c r="H22" s="585" t="s">
        <v>1947</v>
      </c>
      <c r="I22" s="627" t="s">
        <v>1950</v>
      </c>
      <c r="J22" s="612" t="s">
        <v>1945</v>
      </c>
      <c r="K22" s="608" t="s">
        <v>426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1951</v>
      </c>
      <c r="F23" s="587" t="s">
        <v>211</v>
      </c>
      <c r="G23" s="627" t="s">
        <v>1954</v>
      </c>
      <c r="H23" s="585" t="s">
        <v>1947</v>
      </c>
      <c r="I23" s="627" t="s">
        <v>1950</v>
      </c>
      <c r="J23" s="612" t="s">
        <v>1945</v>
      </c>
      <c r="K23" s="608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1917</v>
      </c>
      <c r="F24" s="587" t="s">
        <v>671</v>
      </c>
      <c r="G24" s="627" t="s">
        <v>1954</v>
      </c>
      <c r="H24" s="587" t="s">
        <v>1470</v>
      </c>
      <c r="I24" s="627" t="s">
        <v>1950</v>
      </c>
      <c r="J24" s="612" t="s">
        <v>1945</v>
      </c>
      <c r="K24" s="608" t="s">
        <v>210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1917</v>
      </c>
      <c r="F25" s="587" t="s">
        <v>671</v>
      </c>
      <c r="G25" s="627" t="s">
        <v>56</v>
      </c>
      <c r="H25" s="587" t="s">
        <v>1470</v>
      </c>
      <c r="I25" s="627" t="s">
        <v>1955</v>
      </c>
      <c r="J25" s="583"/>
      <c r="K25" s="608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1956</v>
      </c>
      <c r="N25" s="349">
        <f>COUNTIF(E7:K44, "*Ivan*")/2</f>
        <v>20</v>
      </c>
      <c r="O25" s="419" t="s">
        <v>1957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1917</v>
      </c>
      <c r="F26" s="587" t="s">
        <v>1958</v>
      </c>
      <c r="G26" s="627" t="s">
        <v>1959</v>
      </c>
      <c r="H26" s="587" t="s">
        <v>1470</v>
      </c>
      <c r="I26" s="627" t="s">
        <v>1960</v>
      </c>
      <c r="J26" s="612" t="s">
        <v>1945</v>
      </c>
      <c r="K26" s="608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1961</v>
      </c>
      <c r="N26" s="349">
        <f>COUNTIF(E7:K44, "*Rahhulann*")/2</f>
        <v>23</v>
      </c>
      <c r="O26" s="419" t="s">
        <v>1957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328</v>
      </c>
      <c r="F27" s="587" t="s">
        <v>671</v>
      </c>
      <c r="G27" s="627" t="s">
        <v>1962</v>
      </c>
      <c r="H27" s="587" t="s">
        <v>1470</v>
      </c>
      <c r="I27" s="627" t="s">
        <v>1960</v>
      </c>
      <c r="J27" s="612" t="s">
        <v>1945</v>
      </c>
      <c r="K27" s="608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1963</v>
      </c>
      <c r="N27" s="349">
        <f>COUNTIF(E7:K44, "*Lucas*")/2</f>
        <v>0</v>
      </c>
      <c r="O27" s="419" t="s">
        <v>1957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671</v>
      </c>
      <c r="G28" s="627" t="s">
        <v>1962</v>
      </c>
      <c r="H28" s="585" t="s">
        <v>1964</v>
      </c>
      <c r="I28" s="627" t="s">
        <v>1960</v>
      </c>
      <c r="J28" s="612" t="s">
        <v>1945</v>
      </c>
      <c r="K28" s="608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1965</v>
      </c>
      <c r="N28" s="334">
        <f>COUNTIF(E7:K44, "*Zi Ming*")/2</f>
        <v>0</v>
      </c>
      <c r="O28" s="550" t="s">
        <v>1957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211</v>
      </c>
      <c r="G29" s="627" t="s">
        <v>1962</v>
      </c>
      <c r="H29" s="585" t="s">
        <v>1964</v>
      </c>
      <c r="I29" s="627" t="s">
        <v>1960</v>
      </c>
      <c r="J29" s="612" t="s">
        <v>1945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211</v>
      </c>
      <c r="G30" s="627" t="s">
        <v>1962</v>
      </c>
      <c r="H30" s="585" t="s">
        <v>1949</v>
      </c>
      <c r="I30" s="628" t="s">
        <v>1966</v>
      </c>
      <c r="J30" s="612" t="s">
        <v>1945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1967</v>
      </c>
      <c r="F31" s="627" t="s">
        <v>211</v>
      </c>
      <c r="G31" s="627" t="s">
        <v>1962</v>
      </c>
      <c r="H31" s="585" t="s">
        <v>1949</v>
      </c>
      <c r="I31" s="628" t="s">
        <v>1966</v>
      </c>
      <c r="J31" s="612" t="s">
        <v>1945</v>
      </c>
      <c r="K31" s="608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1967</v>
      </c>
      <c r="F32" s="627" t="s">
        <v>211</v>
      </c>
      <c r="G32" s="627" t="s">
        <v>1962</v>
      </c>
      <c r="H32" s="585" t="s">
        <v>1968</v>
      </c>
      <c r="I32" s="628" t="s">
        <v>1966</v>
      </c>
      <c r="J32" s="612" t="s">
        <v>1945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1967</v>
      </c>
      <c r="F33" s="627" t="s">
        <v>1969</v>
      </c>
      <c r="G33" s="627" t="s">
        <v>1962</v>
      </c>
      <c r="H33" s="585" t="s">
        <v>1968</v>
      </c>
      <c r="I33" s="628" t="s">
        <v>1966</v>
      </c>
      <c r="J33" s="612" t="s">
        <v>1945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1928</v>
      </c>
      <c r="I34" s="612" t="s">
        <v>1945</v>
      </c>
      <c r="J34" s="612" t="s">
        <v>1945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1928</v>
      </c>
      <c r="I35" s="612" t="s">
        <v>1945</v>
      </c>
      <c r="J35" s="612" t="s">
        <v>1945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1928</v>
      </c>
      <c r="I36" s="612" t="s">
        <v>1945</v>
      </c>
      <c r="J36" s="612" t="s">
        <v>1945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1970</v>
      </c>
      <c r="I37" s="612" t="s">
        <v>1945</v>
      </c>
      <c r="J37" s="612" t="s">
        <v>1945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1970</v>
      </c>
      <c r="I38" s="612" t="s">
        <v>1956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1971</v>
      </c>
      <c r="I39" s="612" t="s">
        <v>1945</v>
      </c>
      <c r="J39" s="612" t="s">
        <v>1945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1971</v>
      </c>
      <c r="I40" s="612" t="s">
        <v>1945</v>
      </c>
      <c r="J40" s="612" t="s">
        <v>1945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1945</v>
      </c>
      <c r="J41" s="612" t="s">
        <v>1945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1945</v>
      </c>
      <c r="J42" s="612" t="s">
        <v>1945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7" t="s">
        <v>79</v>
      </c>
      <c r="C1" s="847"/>
      <c r="D1" s="847"/>
      <c r="E1" s="847"/>
      <c r="F1" s="847"/>
      <c r="G1" s="847"/>
      <c r="H1" s="847"/>
      <c r="I1" s="847"/>
      <c r="J1" s="847"/>
      <c r="K1" s="8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402</v>
      </c>
      <c r="F6" s="605" t="s">
        <v>1973</v>
      </c>
      <c r="G6" s="605" t="s">
        <v>1974</v>
      </c>
      <c r="H6" s="605" t="s">
        <v>1975</v>
      </c>
      <c r="I6" s="605" t="s">
        <v>1974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1479</v>
      </c>
      <c r="G11" s="689" t="s">
        <v>1976</v>
      </c>
      <c r="H11" s="689" t="s">
        <v>1479</v>
      </c>
      <c r="I11" s="689" t="s">
        <v>1976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1479</v>
      </c>
      <c r="G12" s="689" t="s">
        <v>1976</v>
      </c>
      <c r="H12" s="689" t="s">
        <v>1479</v>
      </c>
      <c r="I12" s="689" t="s">
        <v>1976</v>
      </c>
      <c r="J12" s="583" t="s">
        <v>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1479</v>
      </c>
      <c r="G13" s="689" t="s">
        <v>1976</v>
      </c>
      <c r="H13" s="689" t="s">
        <v>1479</v>
      </c>
      <c r="I13" s="689" t="s">
        <v>1976</v>
      </c>
      <c r="J13" s="583" t="s">
        <v>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1978</v>
      </c>
      <c r="G14" s="587" t="s">
        <v>1979</v>
      </c>
      <c r="H14" s="585" t="s">
        <v>996</v>
      </c>
      <c r="I14" s="627" t="s">
        <v>212</v>
      </c>
      <c r="J14" s="583" t="s">
        <v>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1978</v>
      </c>
      <c r="G15" s="639" t="s">
        <v>1980</v>
      </c>
      <c r="H15" s="585" t="s">
        <v>1981</v>
      </c>
      <c r="I15" s="627" t="s">
        <v>212</v>
      </c>
      <c r="J15" s="583" t="s">
        <v>1982</v>
      </c>
      <c r="K15" s="608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1978</v>
      </c>
      <c r="G16" s="639" t="s">
        <v>1980</v>
      </c>
      <c r="H16" s="585" t="s">
        <v>1981</v>
      </c>
      <c r="I16" s="627" t="s">
        <v>238</v>
      </c>
      <c r="J16" s="583" t="s">
        <v>1982</v>
      </c>
      <c r="K16" s="608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1977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1983</v>
      </c>
      <c r="G17" s="656" t="s">
        <v>1984</v>
      </c>
      <c r="H17" s="585" t="s">
        <v>1981</v>
      </c>
      <c r="I17" s="627" t="s">
        <v>238</v>
      </c>
      <c r="J17" s="583" t="s">
        <v>1982</v>
      </c>
      <c r="K17" s="608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1985</v>
      </c>
      <c r="G18" s="657" t="s">
        <v>1986</v>
      </c>
      <c r="H18" s="585" t="s">
        <v>1953</v>
      </c>
      <c r="I18" s="627" t="s">
        <v>238</v>
      </c>
      <c r="J18" s="583" t="s">
        <v>1982</v>
      </c>
      <c r="K18" s="608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1985</v>
      </c>
      <c r="G19" s="657" t="s">
        <v>1987</v>
      </c>
      <c r="H19" s="585" t="s">
        <v>1953</v>
      </c>
      <c r="I19" s="657" t="s">
        <v>1988</v>
      </c>
      <c r="J19" s="583" t="s">
        <v>1982</v>
      </c>
      <c r="K19" s="608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1989</v>
      </c>
      <c r="G20" s="657" t="s">
        <v>1987</v>
      </c>
      <c r="H20" s="585" t="s">
        <v>1945</v>
      </c>
      <c r="I20" s="657" t="s">
        <v>1990</v>
      </c>
      <c r="J20" s="583" t="s">
        <v>1982</v>
      </c>
      <c r="K20" s="608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1989</v>
      </c>
      <c r="G21" s="657" t="s">
        <v>1987</v>
      </c>
      <c r="H21" s="585" t="s">
        <v>1945</v>
      </c>
      <c r="I21" s="670" t="s">
        <v>1990</v>
      </c>
      <c r="J21" s="583" t="s">
        <v>1982</v>
      </c>
      <c r="K21" s="608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1989</v>
      </c>
      <c r="G22" s="657" t="s">
        <v>1987</v>
      </c>
      <c r="H22" s="585" t="s">
        <v>1992</v>
      </c>
      <c r="I22" s="670" t="s">
        <v>1990</v>
      </c>
      <c r="J22" s="583" t="s">
        <v>1956</v>
      </c>
      <c r="K22" s="608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1993</v>
      </c>
      <c r="G23" s="657" t="s">
        <v>1994</v>
      </c>
      <c r="H23" s="669" t="s">
        <v>1995</v>
      </c>
      <c r="I23" s="670" t="s">
        <v>1996</v>
      </c>
      <c r="J23" s="583" t="s">
        <v>1997</v>
      </c>
      <c r="K23" s="608" t="s">
        <v>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1993</v>
      </c>
      <c r="G24" s="657" t="s">
        <v>1998</v>
      </c>
      <c r="H24" s="669" t="s">
        <v>1999</v>
      </c>
      <c r="I24" s="670" t="s">
        <v>1996</v>
      </c>
      <c r="J24" s="583" t="s">
        <v>1997</v>
      </c>
      <c r="K24" s="608" t="s">
        <v>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0</v>
      </c>
      <c r="O24" s="326" t="s">
        <v>2000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1993</v>
      </c>
      <c r="G25" s="657" t="s">
        <v>2001</v>
      </c>
      <c r="H25" s="669" t="s">
        <v>2002</v>
      </c>
      <c r="I25" s="657" t="s">
        <v>2003</v>
      </c>
      <c r="J25" s="583" t="s">
        <v>1997</v>
      </c>
      <c r="K25" s="608" t="s">
        <v>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1993</v>
      </c>
      <c r="G26" s="657" t="s">
        <v>2001</v>
      </c>
      <c r="H26" s="669" t="s">
        <v>2002</v>
      </c>
      <c r="I26" s="657" t="s">
        <v>2004</v>
      </c>
      <c r="J26" s="583" t="s">
        <v>1997</v>
      </c>
      <c r="K26" s="608" t="s">
        <v>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2005</v>
      </c>
      <c r="G27" s="657" t="s">
        <v>1998</v>
      </c>
      <c r="H27" s="585" t="s">
        <v>2002</v>
      </c>
      <c r="I27" s="657" t="s">
        <v>2006</v>
      </c>
      <c r="J27" s="583" t="s">
        <v>210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2005</v>
      </c>
      <c r="G28" s="657" t="s">
        <v>2007</v>
      </c>
      <c r="H28" s="585" t="s">
        <v>1999</v>
      </c>
      <c r="I28" s="657" t="s">
        <v>2006</v>
      </c>
      <c r="J28" s="583" t="s">
        <v>1997</v>
      </c>
      <c r="K28" s="608" t="s">
        <v>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1013</v>
      </c>
      <c r="G29" s="657" t="s">
        <v>2008</v>
      </c>
      <c r="H29" s="585" t="s">
        <v>1999</v>
      </c>
      <c r="I29" s="657" t="s">
        <v>1961</v>
      </c>
      <c r="J29" s="583" t="s">
        <v>1997</v>
      </c>
      <c r="K29" s="608" t="s">
        <v>908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2009</v>
      </c>
      <c r="N29" s="643">
        <f>COUNTIF(E7:K44, "*Heng*")/2</f>
        <v>3.5</v>
      </c>
      <c r="O29" s="655" t="s">
        <v>2010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1013</v>
      </c>
      <c r="G30" s="657" t="s">
        <v>2008</v>
      </c>
      <c r="H30" s="585" t="s">
        <v>2011</v>
      </c>
      <c r="I30" s="657" t="s">
        <v>2012</v>
      </c>
      <c r="J30" s="583" t="s">
        <v>1997</v>
      </c>
      <c r="K30" s="608" t="s">
        <v>908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1013</v>
      </c>
      <c r="G31" s="627" t="s">
        <v>1945</v>
      </c>
      <c r="H31" s="585" t="s">
        <v>2011</v>
      </c>
      <c r="I31" s="657" t="s">
        <v>2012</v>
      </c>
      <c r="J31" s="583" t="s">
        <v>1997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1013</v>
      </c>
      <c r="G32" s="627" t="s">
        <v>1945</v>
      </c>
      <c r="H32" s="585" t="s">
        <v>1949</v>
      </c>
      <c r="I32" s="657" t="s">
        <v>2012</v>
      </c>
      <c r="J32" s="583" t="s">
        <v>1997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1013</v>
      </c>
      <c r="G33" s="627" t="s">
        <v>2013</v>
      </c>
      <c r="H33" s="585" t="s">
        <v>1949</v>
      </c>
      <c r="I33" s="657" t="s">
        <v>2012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>
      <c r="A48" t="s">
        <v>2018</v>
      </c>
      <c r="B48" s="661"/>
      <c r="C48" s="660" t="s">
        <v>2015</v>
      </c>
      <c r="D48" s="61" t="s">
        <v>2019</v>
      </c>
      <c r="M48" s="61"/>
      <c r="N48" s="62"/>
      <c r="O48" s="61"/>
    </row>
    <row r="49" spans="1:15">
      <c r="A49" t="s">
        <v>2020</v>
      </c>
      <c r="B49" s="663"/>
      <c r="C49" s="660" t="s">
        <v>2015</v>
      </c>
      <c r="D49" s="255" t="s">
        <v>2021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2022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1888</v>
      </c>
      <c r="M5" s="644" t="s">
        <v>82</v>
      </c>
      <c r="N5" s="442" t="s">
        <v>83</v>
      </c>
      <c r="O5" s="664" t="s">
        <v>84</v>
      </c>
      <c r="P5" s="376" t="s">
        <v>2024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2025</v>
      </c>
      <c r="F6" s="605" t="s">
        <v>2025</v>
      </c>
      <c r="G6" s="605" t="s">
        <v>2025</v>
      </c>
      <c r="H6" s="605" t="s">
        <v>2025</v>
      </c>
      <c r="I6" s="605" t="s">
        <v>2025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2027</v>
      </c>
      <c r="F11" s="689" t="s">
        <v>2027</v>
      </c>
      <c r="G11" s="689" t="s">
        <v>2027</v>
      </c>
      <c r="H11" s="690" t="s">
        <v>2027</v>
      </c>
      <c r="I11" s="691" t="s">
        <v>2027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2027</v>
      </c>
      <c r="F12" s="689" t="s">
        <v>2027</v>
      </c>
      <c r="G12" s="689" t="s">
        <v>2027</v>
      </c>
      <c r="H12" s="690" t="s">
        <v>2027</v>
      </c>
      <c r="I12" s="691" t="s">
        <v>2027</v>
      </c>
      <c r="J12" s="583" t="s">
        <v>1982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2027</v>
      </c>
      <c r="F13" s="689" t="s">
        <v>2027</v>
      </c>
      <c r="G13" s="689" t="s">
        <v>2027</v>
      </c>
      <c r="H13" s="690" t="s">
        <v>2027</v>
      </c>
      <c r="I13" s="691" t="s">
        <v>2027</v>
      </c>
      <c r="J13" s="583" t="s">
        <v>1982</v>
      </c>
      <c r="K13" s="583" t="s">
        <v>2028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2030</v>
      </c>
      <c r="F14" s="587" t="s">
        <v>2030</v>
      </c>
      <c r="G14" s="675" t="s">
        <v>2031</v>
      </c>
      <c r="H14" s="658" t="s">
        <v>2032</v>
      </c>
      <c r="I14" s="627" t="s">
        <v>2032</v>
      </c>
      <c r="J14" s="583" t="s">
        <v>1982</v>
      </c>
      <c r="K14" s="583" t="s">
        <v>2028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2033</v>
      </c>
      <c r="F15" s="671" t="s">
        <v>2030</v>
      </c>
      <c r="G15" s="677" t="s">
        <v>2034</v>
      </c>
      <c r="H15" s="658" t="s">
        <v>2032</v>
      </c>
      <c r="I15" s="627" t="s">
        <v>2013</v>
      </c>
      <c r="J15" s="583" t="s">
        <v>1982</v>
      </c>
      <c r="K15" s="583" t="s">
        <v>2028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2035</v>
      </c>
      <c r="F16" s="672" t="s">
        <v>2030</v>
      </c>
      <c r="G16" s="677" t="s">
        <v>2034</v>
      </c>
      <c r="H16" s="658" t="s">
        <v>2036</v>
      </c>
      <c r="I16" s="627" t="s">
        <v>2037</v>
      </c>
      <c r="J16" s="583" t="s">
        <v>1982</v>
      </c>
      <c r="K16" s="583" t="s">
        <v>2028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2035</v>
      </c>
      <c r="F17" s="673" t="s">
        <v>2038</v>
      </c>
      <c r="G17" s="677" t="s">
        <v>2034</v>
      </c>
      <c r="H17" s="658" t="s">
        <v>2036</v>
      </c>
      <c r="I17" s="627" t="s">
        <v>2039</v>
      </c>
      <c r="J17" s="583" t="s">
        <v>1982</v>
      </c>
      <c r="K17" s="583" t="s">
        <v>2028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2040</v>
      </c>
      <c r="F18" s="673" t="s">
        <v>2041</v>
      </c>
      <c r="G18" s="677" t="s">
        <v>2034</v>
      </c>
      <c r="H18" s="674" t="s">
        <v>2042</v>
      </c>
      <c r="I18" s="627" t="s">
        <v>2039</v>
      </c>
      <c r="J18" s="583" t="s">
        <v>1982</v>
      </c>
      <c r="K18" s="583" t="s">
        <v>2028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2040</v>
      </c>
      <c r="F19" s="673" t="s">
        <v>2041</v>
      </c>
      <c r="G19" s="677" t="s">
        <v>2043</v>
      </c>
      <c r="H19" s="674" t="s">
        <v>2042</v>
      </c>
      <c r="I19" s="627" t="s">
        <v>2037</v>
      </c>
      <c r="J19" s="583" t="s">
        <v>1982</v>
      </c>
      <c r="K19" s="583" t="s">
        <v>2028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2040</v>
      </c>
      <c r="F20" s="673" t="s">
        <v>2044</v>
      </c>
      <c r="G20" s="677" t="s">
        <v>2043</v>
      </c>
      <c r="H20" s="674" t="s">
        <v>2042</v>
      </c>
      <c r="I20" s="627" t="s">
        <v>2039</v>
      </c>
      <c r="J20" s="583" t="s">
        <v>1982</v>
      </c>
      <c r="K20" s="583" t="s">
        <v>2028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2040</v>
      </c>
      <c r="F21" s="673" t="s">
        <v>2045</v>
      </c>
      <c r="G21" s="677" t="s">
        <v>2043</v>
      </c>
      <c r="H21" s="674" t="s">
        <v>2042</v>
      </c>
      <c r="I21" s="627" t="s">
        <v>2046</v>
      </c>
      <c r="J21" s="583" t="s">
        <v>1982</v>
      </c>
      <c r="K21" s="583" t="s">
        <v>2028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2040</v>
      </c>
      <c r="F22" s="673" t="s">
        <v>2045</v>
      </c>
      <c r="G22" s="677" t="s">
        <v>2047</v>
      </c>
      <c r="H22" s="674" t="s">
        <v>2048</v>
      </c>
      <c r="I22" s="657" t="s">
        <v>2049</v>
      </c>
      <c r="J22" s="583" t="s">
        <v>1982</v>
      </c>
      <c r="K22" s="583" t="s">
        <v>2028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2040</v>
      </c>
      <c r="F23" s="656" t="s">
        <v>2050</v>
      </c>
      <c r="G23" s="676" t="s">
        <v>1956</v>
      </c>
      <c r="H23" s="658" t="s">
        <v>2051</v>
      </c>
      <c r="I23" s="657" t="s">
        <v>2049</v>
      </c>
      <c r="J23" s="583" t="s">
        <v>1982</v>
      </c>
      <c r="K23" s="583" t="s">
        <v>2052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2053</v>
      </c>
      <c r="F24" s="656" t="s">
        <v>2038</v>
      </c>
      <c r="G24" s="657" t="s">
        <v>2054</v>
      </c>
      <c r="H24" s="658" t="s">
        <v>2007</v>
      </c>
      <c r="I24" s="657" t="s">
        <v>2049</v>
      </c>
      <c r="J24" s="583"/>
      <c r="K24" s="583" t="s">
        <v>2052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2.5</v>
      </c>
      <c r="O24" s="417" t="s">
        <v>1977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1966</v>
      </c>
      <c r="F25" s="656" t="s">
        <v>2045</v>
      </c>
      <c r="G25" s="657" t="s">
        <v>2054</v>
      </c>
      <c r="H25" s="658" t="s">
        <v>2055</v>
      </c>
      <c r="I25" s="657" t="s">
        <v>2056</v>
      </c>
      <c r="J25" s="583" t="s">
        <v>1997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2057</v>
      </c>
      <c r="F26" s="656" t="s">
        <v>2038</v>
      </c>
      <c r="G26" s="657" t="s">
        <v>2054</v>
      </c>
      <c r="H26" s="658" t="s">
        <v>2055</v>
      </c>
      <c r="I26" s="657" t="s">
        <v>2058</v>
      </c>
      <c r="J26" s="583" t="s">
        <v>1997</v>
      </c>
      <c r="K26" s="583" t="s">
        <v>2052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2040</v>
      </c>
      <c r="F27" s="657" t="s">
        <v>2032</v>
      </c>
      <c r="G27" s="657" t="s">
        <v>2054</v>
      </c>
      <c r="H27" s="658" t="s">
        <v>2059</v>
      </c>
      <c r="I27" s="657" t="s">
        <v>2060</v>
      </c>
      <c r="J27" s="583" t="s">
        <v>1997</v>
      </c>
      <c r="K27" s="583" t="s">
        <v>2052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2040</v>
      </c>
      <c r="F28" s="657" t="s">
        <v>2061</v>
      </c>
      <c r="G28" s="657" t="s">
        <v>2054</v>
      </c>
      <c r="H28" s="658" t="s">
        <v>2031</v>
      </c>
      <c r="I28" s="657" t="s">
        <v>2062</v>
      </c>
      <c r="J28" s="583" t="s">
        <v>1997</v>
      </c>
      <c r="K28" s="583" t="s">
        <v>2052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1993</v>
      </c>
      <c r="F29" s="657" t="s">
        <v>2061</v>
      </c>
      <c r="G29" s="657" t="s">
        <v>2054</v>
      </c>
      <c r="H29" s="658" t="s">
        <v>1966</v>
      </c>
      <c r="I29" s="657" t="s">
        <v>2063</v>
      </c>
      <c r="J29" s="583" t="s">
        <v>1997</v>
      </c>
      <c r="K29" s="583" t="s">
        <v>2052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259</v>
      </c>
      <c r="F30" s="628" t="s">
        <v>273</v>
      </c>
      <c r="G30" s="657" t="s">
        <v>2054</v>
      </c>
      <c r="H30" s="658" t="s">
        <v>1966</v>
      </c>
      <c r="I30" s="657" t="s">
        <v>2064</v>
      </c>
      <c r="J30" s="583" t="s">
        <v>1997</v>
      </c>
      <c r="K30" s="583" t="s">
        <v>2052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2065</v>
      </c>
      <c r="N30" s="418">
        <f>COUNTIF(E7:K44, "*Phay*")/2</f>
        <v>0</v>
      </c>
      <c r="O30" s="418" t="s">
        <v>2066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259</v>
      </c>
      <c r="F31" s="628" t="s">
        <v>273</v>
      </c>
      <c r="G31" s="657" t="s">
        <v>2067</v>
      </c>
      <c r="H31" s="658" t="s">
        <v>1966</v>
      </c>
      <c r="I31" s="657" t="s">
        <v>2068</v>
      </c>
      <c r="J31" s="583" t="s">
        <v>1997</v>
      </c>
      <c r="K31" s="583" t="s">
        <v>2052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259</v>
      </c>
      <c r="F32" s="628" t="s">
        <v>273</v>
      </c>
      <c r="G32" s="657" t="s">
        <v>2069</v>
      </c>
      <c r="H32" s="585" t="s">
        <v>1961</v>
      </c>
      <c r="I32" s="657" t="s">
        <v>2070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259</v>
      </c>
      <c r="F33" s="628" t="s">
        <v>273</v>
      </c>
      <c r="G33" s="657" t="s">
        <v>2071</v>
      </c>
      <c r="H33" s="585" t="s">
        <v>1961</v>
      </c>
      <c r="I33" s="657" t="s">
        <v>2068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2072</v>
      </c>
      <c r="H34" s="612"/>
      <c r="I34" s="612" t="s">
        <v>2073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2072</v>
      </c>
      <c r="H35" s="612"/>
      <c r="I35" s="612" t="s">
        <v>2074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1956</v>
      </c>
      <c r="H36" s="612"/>
      <c r="I36" s="612" t="s">
        <v>2075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1956</v>
      </c>
      <c r="H37" s="612"/>
      <c r="I37" s="612" t="s">
        <v>2075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1956</v>
      </c>
      <c r="H38" s="613"/>
      <c r="I38" s="612" t="s">
        <v>2074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1956</v>
      </c>
      <c r="H39" s="613"/>
      <c r="I39" s="612" t="s">
        <v>2075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1956</v>
      </c>
      <c r="H40" s="614"/>
      <c r="I40" s="612" t="s">
        <v>2076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1956</v>
      </c>
      <c r="H41" s="615"/>
      <c r="I41" s="612" t="s">
        <v>2077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>
      <c r="A48" t="s">
        <v>2078</v>
      </c>
      <c r="B48" s="678"/>
      <c r="C48" s="217"/>
      <c r="D48" s="255" t="s">
        <v>2079</v>
      </c>
      <c r="F48" s="569"/>
      <c r="M48" s="61"/>
      <c r="N48" s="62"/>
      <c r="O48" s="61"/>
    </row>
    <row r="49" spans="1:15" ht="15" customHeight="1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2080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2083</v>
      </c>
      <c r="F11" s="692" t="s">
        <v>2083</v>
      </c>
      <c r="G11" s="692" t="s">
        <v>2083</v>
      </c>
      <c r="H11" s="692" t="s">
        <v>2083</v>
      </c>
      <c r="I11" s="692" t="s">
        <v>2083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2083</v>
      </c>
      <c r="F12" s="692" t="s">
        <v>2083</v>
      </c>
      <c r="G12" s="692" t="s">
        <v>2083</v>
      </c>
      <c r="H12" s="692" t="s">
        <v>2083</v>
      </c>
      <c r="I12" s="692" t="s">
        <v>2083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797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2083</v>
      </c>
      <c r="F13" s="692" t="s">
        <v>2083</v>
      </c>
      <c r="G13" s="692" t="s">
        <v>2083</v>
      </c>
      <c r="H13" s="692" t="s">
        <v>2084</v>
      </c>
      <c r="I13" s="692" t="s">
        <v>2083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2046</v>
      </c>
      <c r="F14" s="515" t="s">
        <v>2085</v>
      </c>
      <c r="G14" s="515" t="s">
        <v>2085</v>
      </c>
      <c r="H14" s="693" t="s">
        <v>2086</v>
      </c>
      <c r="I14" s="694" t="s">
        <v>2087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2046</v>
      </c>
      <c r="F15" s="515" t="s">
        <v>2085</v>
      </c>
      <c r="G15" s="515" t="s">
        <v>2085</v>
      </c>
      <c r="H15" s="693" t="s">
        <v>2086</v>
      </c>
      <c r="I15" s="695" t="s">
        <v>2088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2046</v>
      </c>
      <c r="F16" s="515" t="s">
        <v>2085</v>
      </c>
      <c r="G16" s="515" t="s">
        <v>2085</v>
      </c>
      <c r="H16" s="693" t="s">
        <v>2086</v>
      </c>
      <c r="I16" s="695" t="s">
        <v>2088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2046</v>
      </c>
      <c r="F17" s="515" t="s">
        <v>2089</v>
      </c>
      <c r="G17" s="338" t="s">
        <v>2085</v>
      </c>
      <c r="H17" s="693" t="s">
        <v>2086</v>
      </c>
      <c r="I17" s="694" t="s">
        <v>2090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2091</v>
      </c>
      <c r="F18" s="515" t="s">
        <v>2092</v>
      </c>
      <c r="G18" s="306" t="s">
        <v>2093</v>
      </c>
      <c r="H18" s="693" t="s">
        <v>2094</v>
      </c>
      <c r="I18" s="694" t="s">
        <v>2090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1993</v>
      </c>
      <c r="F19" s="515" t="s">
        <v>2092</v>
      </c>
      <c r="G19" s="306" t="s">
        <v>2096</v>
      </c>
      <c r="H19" s="693" t="s">
        <v>2097</v>
      </c>
      <c r="I19" s="694" t="s">
        <v>2098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1993</v>
      </c>
      <c r="F20" s="338" t="s">
        <v>2099</v>
      </c>
      <c r="G20" s="306" t="s">
        <v>2100</v>
      </c>
      <c r="H20" s="658" t="s">
        <v>2101</v>
      </c>
      <c r="I20" s="694" t="s">
        <v>2098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1993</v>
      </c>
      <c r="F21" s="338" t="s">
        <v>2099</v>
      </c>
      <c r="G21" s="306" t="s">
        <v>2100</v>
      </c>
      <c r="H21" s="658" t="s">
        <v>2101</v>
      </c>
      <c r="I21" s="694" t="s">
        <v>2098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1993</v>
      </c>
      <c r="F22" s="338" t="s">
        <v>2099</v>
      </c>
      <c r="G22" s="306" t="s">
        <v>2100</v>
      </c>
      <c r="H22" s="658" t="s">
        <v>2102</v>
      </c>
      <c r="I22" s="694" t="s">
        <v>2098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2103</v>
      </c>
      <c r="F23" s="338" t="s">
        <v>2104</v>
      </c>
      <c r="G23" s="306" t="s">
        <v>1949</v>
      </c>
      <c r="H23" s="658" t="s">
        <v>2105</v>
      </c>
      <c r="I23" s="694" t="s">
        <v>2106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2107</v>
      </c>
      <c r="F24" s="338" t="s">
        <v>2104</v>
      </c>
      <c r="G24" s="306" t="s">
        <v>1949</v>
      </c>
      <c r="H24" s="658" t="s">
        <v>2108</v>
      </c>
      <c r="I24" s="694" t="s">
        <v>2109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2110</v>
      </c>
      <c r="F25" s="338" t="s">
        <v>2104</v>
      </c>
      <c r="G25" s="306" t="s">
        <v>1949</v>
      </c>
      <c r="H25" s="658" t="s">
        <v>2108</v>
      </c>
      <c r="I25" s="694" t="s">
        <v>2109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2111</v>
      </c>
      <c r="F26" s="338" t="s">
        <v>2112</v>
      </c>
      <c r="G26" s="306" t="s">
        <v>1949</v>
      </c>
      <c r="H26" s="658" t="s">
        <v>2108</v>
      </c>
      <c r="I26" s="694" t="s">
        <v>2113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2103</v>
      </c>
      <c r="F27" s="338" t="s">
        <v>2114</v>
      </c>
      <c r="G27" s="306" t="s">
        <v>1949</v>
      </c>
      <c r="H27" s="658" t="s">
        <v>2115</v>
      </c>
      <c r="I27" s="694" t="s">
        <v>2113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2116</v>
      </c>
      <c r="F28" s="338" t="s">
        <v>2104</v>
      </c>
      <c r="G28" s="306" t="s">
        <v>1949</v>
      </c>
      <c r="H28" s="658" t="s">
        <v>2117</v>
      </c>
      <c r="I28" s="694" t="s">
        <v>2113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2116</v>
      </c>
      <c r="F29" s="515" t="s">
        <v>2100</v>
      </c>
      <c r="G29" s="306" t="s">
        <v>1949</v>
      </c>
      <c r="H29" s="658" t="s">
        <v>2118</v>
      </c>
      <c r="I29" s="694" t="s">
        <v>2119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2120</v>
      </c>
      <c r="F30" s="515" t="s">
        <v>2120</v>
      </c>
      <c r="G30" s="306" t="s">
        <v>1949</v>
      </c>
      <c r="H30" s="658" t="s">
        <v>2118</v>
      </c>
      <c r="I30" s="694" t="s">
        <v>2119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2120</v>
      </c>
      <c r="F31" s="515" t="s">
        <v>2120</v>
      </c>
      <c r="G31" s="306" t="s">
        <v>1949</v>
      </c>
      <c r="H31" s="658" t="s">
        <v>2118</v>
      </c>
      <c r="I31" s="694" t="s">
        <v>2121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2120</v>
      </c>
      <c r="F32" s="515" t="s">
        <v>2120</v>
      </c>
      <c r="G32" s="306" t="s">
        <v>1949</v>
      </c>
      <c r="H32" s="693" t="s">
        <v>2086</v>
      </c>
      <c r="I32" s="694" t="s">
        <v>2121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2120</v>
      </c>
      <c r="F33" s="515" t="s">
        <v>2120</v>
      </c>
      <c r="G33" s="306" t="s">
        <v>1949</v>
      </c>
      <c r="H33" s="693" t="s">
        <v>2086</v>
      </c>
      <c r="I33" s="694" t="s">
        <v>2122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1956</v>
      </c>
      <c r="H34" s="538" t="s">
        <v>2123</v>
      </c>
      <c r="I34" s="583" t="s">
        <v>2124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2123</v>
      </c>
      <c r="I35" s="583" t="s">
        <v>2124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1956</v>
      </c>
      <c r="I36" s="583" t="s">
        <v>2124</v>
      </c>
      <c r="J36" s="583"/>
      <c r="K36" s="553" t="s">
        <v>2125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2126</v>
      </c>
      <c r="I37" s="583" t="s">
        <v>2124</v>
      </c>
      <c r="J37" s="583"/>
      <c r="K37" s="553" t="s">
        <v>2125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1956</v>
      </c>
      <c r="I38" s="583" t="s">
        <v>2124</v>
      </c>
      <c r="J38" s="583"/>
      <c r="K38" s="553" t="s">
        <v>2125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1956</v>
      </c>
      <c r="I39" s="583" t="s">
        <v>2124</v>
      </c>
      <c r="J39" s="583"/>
      <c r="K39" s="553" t="s">
        <v>2125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1956</v>
      </c>
      <c r="I40" s="583" t="s">
        <v>2124</v>
      </c>
      <c r="J40" s="278"/>
      <c r="K40" s="553" t="s">
        <v>2125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2127</v>
      </c>
      <c r="J41" s="583"/>
      <c r="K41" s="553" t="s">
        <v>2125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2124</v>
      </c>
      <c r="J42" s="583"/>
      <c r="K42" s="553" t="s">
        <v>2125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2128</v>
      </c>
      <c r="J43" s="583"/>
      <c r="K43" s="553" t="s">
        <v>2125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48" t="s">
        <v>2129</v>
      </c>
      <c r="C60" s="848"/>
      <c r="D60" s="848"/>
      <c r="E60" s="848"/>
    </row>
    <row r="61" spans="1:15">
      <c r="B61" s="848" t="s">
        <v>2130</v>
      </c>
      <c r="C61" s="848"/>
      <c r="D61" s="826"/>
      <c r="E61" s="826"/>
      <c r="F61" s="826"/>
    </row>
    <row r="62" spans="1:15">
      <c r="B62" s="848" t="s">
        <v>2131</v>
      </c>
      <c r="C62" s="848"/>
      <c r="D62" s="848"/>
      <c r="E62" s="848"/>
      <c r="F62" s="848"/>
    </row>
    <row r="63" spans="1:15">
      <c r="B63" s="848" t="s">
        <v>2132</v>
      </c>
      <c r="C63" s="848"/>
      <c r="D63" s="848"/>
      <c r="E63" s="848"/>
      <c r="F63" s="848"/>
    </row>
    <row r="64" spans="1:15">
      <c r="B64" s="848" t="s">
        <v>2133</v>
      </c>
      <c r="C64" s="848"/>
      <c r="D64" s="848"/>
      <c r="E64" s="848"/>
      <c r="F64" s="8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2134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402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2136</v>
      </c>
      <c r="G11" s="692" t="s">
        <v>2136</v>
      </c>
      <c r="H11" s="692" t="s">
        <v>2136</v>
      </c>
      <c r="I11" s="692" t="s">
        <v>2136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6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2136</v>
      </c>
      <c r="G12" s="692" t="s">
        <v>2136</v>
      </c>
      <c r="H12" s="692" t="s">
        <v>2136</v>
      </c>
      <c r="I12" s="692" t="s">
        <v>2136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2136</v>
      </c>
      <c r="G13" s="692" t="s">
        <v>2136</v>
      </c>
      <c r="H13" s="692" t="s">
        <v>2136</v>
      </c>
      <c r="I13" s="692" t="s">
        <v>2136</v>
      </c>
      <c r="J13" s="583" t="s">
        <v>2138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431</v>
      </c>
      <c r="G14" s="515" t="s">
        <v>2114</v>
      </c>
      <c r="H14" s="702" t="s">
        <v>2139</v>
      </c>
      <c r="I14" s="452" t="s">
        <v>2112</v>
      </c>
      <c r="J14" s="583" t="s">
        <v>2138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431</v>
      </c>
      <c r="G15" s="515" t="s">
        <v>2114</v>
      </c>
      <c r="H15" s="702" t="s">
        <v>2139</v>
      </c>
      <c r="I15" s="452" t="s">
        <v>2140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431</v>
      </c>
      <c r="G16" s="515" t="s">
        <v>2114</v>
      </c>
      <c r="H16" s="702" t="s">
        <v>2139</v>
      </c>
      <c r="I16" s="452" t="s">
        <v>2140</v>
      </c>
      <c r="J16" s="583" t="s">
        <v>2141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2143</v>
      </c>
      <c r="G17" s="515" t="s">
        <v>2144</v>
      </c>
      <c r="H17" s="702" t="s">
        <v>2139</v>
      </c>
      <c r="I17" s="452" t="s">
        <v>2031</v>
      </c>
      <c r="J17" s="583" t="s">
        <v>2141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2103</v>
      </c>
      <c r="G18" s="515" t="s">
        <v>2104</v>
      </c>
      <c r="H18" s="703" t="s">
        <v>2050</v>
      </c>
      <c r="I18" s="452" t="s">
        <v>2031</v>
      </c>
      <c r="J18" s="583" t="s">
        <v>2141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2103</v>
      </c>
      <c r="G19" s="515" t="s">
        <v>2145</v>
      </c>
      <c r="H19" s="703" t="s">
        <v>2050</v>
      </c>
      <c r="I19" s="452" t="s">
        <v>2050</v>
      </c>
      <c r="J19" s="583" t="s">
        <v>2141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2103</v>
      </c>
      <c r="G20" s="515" t="s">
        <v>2111</v>
      </c>
      <c r="H20" s="703" t="s">
        <v>2050</v>
      </c>
      <c r="I20" s="452" t="s">
        <v>2050</v>
      </c>
      <c r="J20" s="583" t="s">
        <v>2141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2103</v>
      </c>
      <c r="G21" s="515" t="s">
        <v>2111</v>
      </c>
      <c r="H21" s="703" t="s">
        <v>2050</v>
      </c>
      <c r="I21" s="452" t="s">
        <v>2050</v>
      </c>
      <c r="J21" s="583" t="s">
        <v>2141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2103</v>
      </c>
      <c r="G22" s="452" t="s">
        <v>2111</v>
      </c>
      <c r="H22" s="703" t="s">
        <v>2050</v>
      </c>
      <c r="I22" s="452" t="s">
        <v>2050</v>
      </c>
      <c r="J22" s="583" t="s">
        <v>2141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2103</v>
      </c>
      <c r="G23" s="452" t="s">
        <v>2146</v>
      </c>
      <c r="H23" s="703" t="s">
        <v>2050</v>
      </c>
      <c r="I23" s="452" t="s">
        <v>2147</v>
      </c>
      <c r="J23" s="583" t="s">
        <v>2141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2091</v>
      </c>
      <c r="G24" s="452" t="s">
        <v>1953</v>
      </c>
      <c r="H24" s="452" t="s">
        <v>2140</v>
      </c>
      <c r="I24" s="452" t="s">
        <v>2148</v>
      </c>
      <c r="J24" s="583" t="s">
        <v>2141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2149</v>
      </c>
      <c r="G25" s="452" t="s">
        <v>1953</v>
      </c>
      <c r="H25" s="452" t="s">
        <v>347</v>
      </c>
      <c r="I25" s="452" t="s">
        <v>2148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2150</v>
      </c>
      <c r="G26" s="452" t="s">
        <v>2151</v>
      </c>
      <c r="H26" s="452" t="s">
        <v>347</v>
      </c>
      <c r="I26" s="452" t="s">
        <v>2148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2152</v>
      </c>
      <c r="G27" s="452" t="s">
        <v>2151</v>
      </c>
      <c r="H27" s="452" t="s">
        <v>347</v>
      </c>
      <c r="I27" s="452" t="s">
        <v>2148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2152</v>
      </c>
      <c r="G28" s="452" t="s">
        <v>2151</v>
      </c>
      <c r="H28" s="452" t="s">
        <v>2153</v>
      </c>
      <c r="I28" s="452" t="s">
        <v>2148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2152</v>
      </c>
      <c r="G29" s="452" t="s">
        <v>347</v>
      </c>
      <c r="H29" s="452" t="s">
        <v>2154</v>
      </c>
      <c r="I29" s="452" t="s">
        <v>2155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2152</v>
      </c>
      <c r="G30" s="452" t="s">
        <v>347</v>
      </c>
      <c r="H30" s="452" t="s">
        <v>2156</v>
      </c>
      <c r="I30" s="452" t="s">
        <v>2155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1957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2158</v>
      </c>
      <c r="G31" s="452" t="s">
        <v>347</v>
      </c>
      <c r="H31" s="452" t="s">
        <v>2159</v>
      </c>
      <c r="I31" s="452" t="s">
        <v>2160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1957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2158</v>
      </c>
      <c r="G32" s="452" t="s">
        <v>347</v>
      </c>
      <c r="H32" s="452" t="s">
        <v>2159</v>
      </c>
      <c r="I32" s="452" t="s">
        <v>2162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2163</v>
      </c>
      <c r="G33" s="452" t="s">
        <v>347</v>
      </c>
      <c r="H33" s="452" t="s">
        <v>2164</v>
      </c>
      <c r="I33" s="452" t="s">
        <v>2162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2165</v>
      </c>
      <c r="I34" s="607" t="s">
        <v>2166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2167</v>
      </c>
      <c r="I35" s="607" t="s">
        <v>2168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2169</v>
      </c>
      <c r="I36" s="607" t="s">
        <v>2170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2167</v>
      </c>
      <c r="I37" s="607" t="s">
        <v>2171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2167</v>
      </c>
      <c r="I38" s="607" t="s">
        <v>2172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2167</v>
      </c>
      <c r="I39" s="607" t="s">
        <v>2172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2167</v>
      </c>
      <c r="I40" s="607" t="s">
        <v>2172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2167</v>
      </c>
      <c r="I41" s="607" t="s">
        <v>2172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2173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2174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538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2178</v>
      </c>
      <c r="F11" s="692" t="s">
        <v>2178</v>
      </c>
      <c r="G11" s="692" t="s">
        <v>2178</v>
      </c>
      <c r="H11" s="692" t="s">
        <v>2178</v>
      </c>
      <c r="I11" s="692" t="s">
        <v>2178</v>
      </c>
      <c r="J11" s="458"/>
      <c r="K11" s="459" t="s">
        <v>2177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2178</v>
      </c>
      <c r="F12" s="692" t="s">
        <v>2178</v>
      </c>
      <c r="G12" s="692" t="s">
        <v>2178</v>
      </c>
      <c r="H12" s="692" t="s">
        <v>2178</v>
      </c>
      <c r="I12" s="692" t="s">
        <v>2178</v>
      </c>
      <c r="J12" s="458"/>
      <c r="K12" s="459" t="s">
        <v>2177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2178</v>
      </c>
      <c r="F13" s="692" t="s">
        <v>2178</v>
      </c>
      <c r="G13" s="692" t="s">
        <v>2178</v>
      </c>
      <c r="H13" s="692" t="s">
        <v>2178</v>
      </c>
      <c r="I13" s="692" t="s">
        <v>2178</v>
      </c>
      <c r="J13" s="458"/>
      <c r="K13" s="459" t="s">
        <v>2177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538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2179</v>
      </c>
      <c r="F14" s="515" t="s">
        <v>2180</v>
      </c>
      <c r="G14" s="515" t="s">
        <v>2180</v>
      </c>
      <c r="H14" s="261" t="s">
        <v>2180</v>
      </c>
      <c r="I14" s="706" t="s">
        <v>2085</v>
      </c>
      <c r="J14" s="458"/>
      <c r="K14" s="459" t="s">
        <v>2177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2179</v>
      </c>
      <c r="F15" s="515" t="s">
        <v>2180</v>
      </c>
      <c r="G15" s="515" t="s">
        <v>2180</v>
      </c>
      <c r="H15" s="261" t="s">
        <v>2180</v>
      </c>
      <c r="I15" s="706" t="s">
        <v>2181</v>
      </c>
      <c r="J15" s="458"/>
      <c r="K15" s="459" t="s">
        <v>2177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2179</v>
      </c>
      <c r="F16" s="515" t="s">
        <v>2180</v>
      </c>
      <c r="G16" s="515" t="s">
        <v>2180</v>
      </c>
      <c r="H16" s="261" t="s">
        <v>2182</v>
      </c>
      <c r="I16" s="706" t="s">
        <v>2181</v>
      </c>
      <c r="J16" s="458"/>
      <c r="K16" s="459" t="s">
        <v>2177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1956</v>
      </c>
      <c r="F17" s="515" t="s">
        <v>2183</v>
      </c>
      <c r="G17" s="515" t="s">
        <v>2184</v>
      </c>
      <c r="H17" s="261" t="s">
        <v>2050</v>
      </c>
      <c r="I17" s="706" t="s">
        <v>2185</v>
      </c>
      <c r="J17" s="458"/>
      <c r="K17" s="459" t="s">
        <v>2177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2186</v>
      </c>
      <c r="F18" s="515" t="s">
        <v>2187</v>
      </c>
      <c r="G18" s="515" t="s">
        <v>2184</v>
      </c>
      <c r="H18" s="704" t="s">
        <v>2188</v>
      </c>
      <c r="I18" s="706" t="s">
        <v>2185</v>
      </c>
      <c r="J18" s="458"/>
      <c r="K18" s="459" t="s">
        <v>2177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2186</v>
      </c>
      <c r="F19" s="515" t="s">
        <v>2187</v>
      </c>
      <c r="G19" s="515" t="s">
        <v>2184</v>
      </c>
      <c r="H19" s="704" t="s">
        <v>2188</v>
      </c>
      <c r="I19" s="706" t="s">
        <v>2185</v>
      </c>
      <c r="J19" s="458"/>
      <c r="K19" s="459" t="s">
        <v>2177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2189</v>
      </c>
      <c r="F20" s="515" t="s">
        <v>2187</v>
      </c>
      <c r="G20" s="515" t="s">
        <v>2184</v>
      </c>
      <c r="H20" s="704" t="s">
        <v>2188</v>
      </c>
      <c r="I20" s="706" t="s">
        <v>2185</v>
      </c>
      <c r="J20" s="458"/>
      <c r="K20" s="459" t="s">
        <v>2177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2190</v>
      </c>
      <c r="F21" s="515" t="s">
        <v>2187</v>
      </c>
      <c r="G21" s="515" t="s">
        <v>2184</v>
      </c>
      <c r="H21" s="704" t="s">
        <v>2188</v>
      </c>
      <c r="I21" s="706" t="s">
        <v>2191</v>
      </c>
      <c r="J21" s="458"/>
      <c r="K21" s="459" t="s">
        <v>2177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2190</v>
      </c>
      <c r="F22" s="515" t="s">
        <v>2192</v>
      </c>
      <c r="G22" s="452" t="s">
        <v>2193</v>
      </c>
      <c r="H22" s="704" t="s">
        <v>213</v>
      </c>
      <c r="I22" s="706" t="s">
        <v>2191</v>
      </c>
      <c r="J22" s="458" t="s">
        <v>1956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2091</v>
      </c>
      <c r="F23" s="515" t="s">
        <v>2194</v>
      </c>
      <c r="G23" s="452" t="s">
        <v>2143</v>
      </c>
      <c r="H23" s="704" t="s">
        <v>213</v>
      </c>
      <c r="I23" s="706" t="s">
        <v>2195</v>
      </c>
      <c r="J23" s="458" t="s">
        <v>1956</v>
      </c>
      <c r="K23" s="459" t="s">
        <v>2177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2091</v>
      </c>
      <c r="F24" s="515" t="s">
        <v>2196</v>
      </c>
      <c r="G24" s="452" t="s">
        <v>2197</v>
      </c>
      <c r="H24" s="704" t="s">
        <v>213</v>
      </c>
      <c r="I24" s="706" t="s">
        <v>2195</v>
      </c>
      <c r="J24" s="458" t="s">
        <v>1956</v>
      </c>
      <c r="K24" s="459" t="s">
        <v>2177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2091</v>
      </c>
      <c r="F25" s="515" t="s">
        <v>2196</v>
      </c>
      <c r="G25" s="452" t="s">
        <v>2197</v>
      </c>
      <c r="H25" s="704" t="s">
        <v>213</v>
      </c>
      <c r="I25" s="706" t="s">
        <v>2139</v>
      </c>
      <c r="J25" s="458" t="s">
        <v>1956</v>
      </c>
      <c r="K25" s="459" t="s">
        <v>2177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2091</v>
      </c>
      <c r="F26" s="515" t="s">
        <v>2143</v>
      </c>
      <c r="G26" s="452" t="s">
        <v>2197</v>
      </c>
      <c r="H26" s="704" t="s">
        <v>213</v>
      </c>
      <c r="I26" s="706" t="s">
        <v>70</v>
      </c>
      <c r="J26" s="458"/>
      <c r="K26" s="459" t="s">
        <v>2177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2103</v>
      </c>
      <c r="F27" s="515" t="s">
        <v>2143</v>
      </c>
      <c r="G27" s="452" t="s">
        <v>2197</v>
      </c>
      <c r="H27" s="704" t="s">
        <v>213</v>
      </c>
      <c r="I27" s="706" t="s">
        <v>2139</v>
      </c>
      <c r="J27" s="458"/>
      <c r="K27" s="459" t="s">
        <v>2177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2116</v>
      </c>
      <c r="F28" s="452" t="s">
        <v>2198</v>
      </c>
      <c r="G28" s="452" t="s">
        <v>2104</v>
      </c>
      <c r="H28" s="704" t="s">
        <v>2136</v>
      </c>
      <c r="I28" s="706" t="s">
        <v>2139</v>
      </c>
      <c r="J28" s="458"/>
      <c r="K28" s="459" t="s">
        <v>2177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1989</v>
      </c>
      <c r="F29" s="452" t="s">
        <v>2198</v>
      </c>
      <c r="G29" s="452" t="s">
        <v>2104</v>
      </c>
      <c r="H29" s="704" t="s">
        <v>2136</v>
      </c>
      <c r="I29" s="706" t="s">
        <v>1961</v>
      </c>
      <c r="J29" s="458"/>
      <c r="K29" s="459" t="s">
        <v>2177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2199</v>
      </c>
      <c r="F30" s="452" t="s">
        <v>2200</v>
      </c>
      <c r="G30" s="452" t="s">
        <v>2104</v>
      </c>
      <c r="H30" s="704" t="s">
        <v>2136</v>
      </c>
      <c r="I30" s="706" t="s">
        <v>2139</v>
      </c>
      <c r="J30" s="458"/>
      <c r="K30" s="459" t="s">
        <v>2177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2199</v>
      </c>
      <c r="F31" s="452" t="s">
        <v>2198</v>
      </c>
      <c r="G31" s="452" t="s">
        <v>2104</v>
      </c>
      <c r="H31" s="704" t="s">
        <v>2136</v>
      </c>
      <c r="I31" s="706" t="s">
        <v>2139</v>
      </c>
      <c r="J31" s="458"/>
      <c r="K31" s="459" t="s">
        <v>2177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1924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2199</v>
      </c>
      <c r="F32" s="452" t="s">
        <v>2198</v>
      </c>
      <c r="G32" s="452" t="s">
        <v>2104</v>
      </c>
      <c r="H32" s="261" t="s">
        <v>2089</v>
      </c>
      <c r="I32" s="706" t="s">
        <v>2139</v>
      </c>
      <c r="J32" s="458"/>
      <c r="K32" s="459" t="s">
        <v>2177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2199</v>
      </c>
      <c r="F33" s="452" t="s">
        <v>378</v>
      </c>
      <c r="G33" s="452" t="s">
        <v>2089</v>
      </c>
      <c r="H33" s="261" t="s">
        <v>2089</v>
      </c>
      <c r="I33" s="706" t="s">
        <v>2139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2201</v>
      </c>
      <c r="F34" s="538" t="s">
        <v>70</v>
      </c>
      <c r="G34" s="538" t="s">
        <v>70</v>
      </c>
      <c r="H34" s="538"/>
      <c r="I34" s="537" t="s">
        <v>2202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2201</v>
      </c>
      <c r="F35" s="353"/>
      <c r="G35" s="350"/>
      <c r="H35" s="538"/>
      <c r="I35" s="537" t="s">
        <v>2202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2201</v>
      </c>
      <c r="F36" s="353"/>
      <c r="G36" s="350"/>
      <c r="H36" s="538"/>
      <c r="I36" s="537" t="s">
        <v>2202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2201</v>
      </c>
      <c r="F37" s="353"/>
      <c r="G37" s="337"/>
      <c r="H37" s="538"/>
      <c r="I37" s="537" t="s">
        <v>2202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2201</v>
      </c>
      <c r="F38" s="274"/>
      <c r="G38" s="337"/>
      <c r="H38" s="559"/>
      <c r="I38" s="537" t="s">
        <v>2202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2201</v>
      </c>
      <c r="F39" s="274"/>
      <c r="G39" s="337"/>
      <c r="H39" s="559"/>
      <c r="I39" s="537" t="s">
        <v>2203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2201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2201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" customHeight="1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2205</v>
      </c>
      <c r="F6" s="605" t="s">
        <v>2205</v>
      </c>
      <c r="G6" s="605" t="s">
        <v>2205</v>
      </c>
      <c r="H6" s="605" t="s">
        <v>2205</v>
      </c>
      <c r="I6" s="605" t="s">
        <v>2205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2206</v>
      </c>
      <c r="F11" s="689" t="s">
        <v>2206</v>
      </c>
      <c r="G11" s="689" t="s">
        <v>2206</v>
      </c>
      <c r="H11" s="689" t="s">
        <v>2206</v>
      </c>
      <c r="I11" s="689" t="s">
        <v>2206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9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2206</v>
      </c>
      <c r="F12" s="689" t="s">
        <v>2206</v>
      </c>
      <c r="G12" s="689" t="s">
        <v>2206</v>
      </c>
      <c r="H12" s="689" t="s">
        <v>2206</v>
      </c>
      <c r="I12" s="689" t="s">
        <v>2206</v>
      </c>
      <c r="J12" s="458" t="s">
        <v>908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2206</v>
      </c>
      <c r="F13" s="689" t="s">
        <v>2206</v>
      </c>
      <c r="G13" s="689" t="s">
        <v>2206</v>
      </c>
      <c r="H13" s="689" t="s">
        <v>2206</v>
      </c>
      <c r="I13" s="689" t="s">
        <v>2206</v>
      </c>
      <c r="J13" s="458" t="s">
        <v>908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2207</v>
      </c>
      <c r="F14" s="705" t="s">
        <v>2208</v>
      </c>
      <c r="G14" s="515" t="s">
        <v>2209</v>
      </c>
      <c r="H14" s="452" t="s">
        <v>2148</v>
      </c>
      <c r="I14" s="452" t="s">
        <v>2148</v>
      </c>
      <c r="J14" s="458" t="s">
        <v>908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2207</v>
      </c>
      <c r="F15" s="705" t="s">
        <v>2208</v>
      </c>
      <c r="G15" s="515" t="s">
        <v>2209</v>
      </c>
      <c r="H15" s="452" t="s">
        <v>2148</v>
      </c>
      <c r="I15" s="452" t="s">
        <v>2210</v>
      </c>
      <c r="J15" s="458" t="s">
        <v>908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2207</v>
      </c>
      <c r="F16" s="705" t="s">
        <v>2208</v>
      </c>
      <c r="G16" s="515" t="s">
        <v>2209</v>
      </c>
      <c r="H16" s="452" t="s">
        <v>2148</v>
      </c>
      <c r="I16" s="452" t="s">
        <v>2210</v>
      </c>
      <c r="J16" s="458" t="s">
        <v>908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2207</v>
      </c>
      <c r="F17" s="705" t="s">
        <v>2208</v>
      </c>
      <c r="G17" s="515" t="s">
        <v>2209</v>
      </c>
      <c r="H17" s="561" t="s">
        <v>2211</v>
      </c>
      <c r="I17" s="452" t="s">
        <v>2148</v>
      </c>
      <c r="J17" s="458" t="s">
        <v>908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2212</v>
      </c>
      <c r="F18" s="705" t="s">
        <v>2208</v>
      </c>
      <c r="G18" s="452" t="s">
        <v>1966</v>
      </c>
      <c r="H18" s="261" t="s">
        <v>2050</v>
      </c>
      <c r="I18" s="452" t="s">
        <v>2148</v>
      </c>
      <c r="J18" s="458" t="s">
        <v>908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2212</v>
      </c>
      <c r="F19" s="705" t="s">
        <v>2208</v>
      </c>
      <c r="G19" s="452" t="s">
        <v>2213</v>
      </c>
      <c r="H19" s="261" t="s">
        <v>2050</v>
      </c>
      <c r="I19" s="452" t="s">
        <v>2148</v>
      </c>
      <c r="J19" s="458" t="s">
        <v>908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2212</v>
      </c>
      <c r="F20" s="705" t="s">
        <v>2214</v>
      </c>
      <c r="G20" s="452" t="s">
        <v>2193</v>
      </c>
      <c r="H20" s="261" t="s">
        <v>2050</v>
      </c>
      <c r="I20" s="452" t="s">
        <v>2215</v>
      </c>
      <c r="J20" s="458" t="s">
        <v>908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2212</v>
      </c>
      <c r="F21" s="705" t="s">
        <v>2214</v>
      </c>
      <c r="G21" s="452" t="s">
        <v>2193</v>
      </c>
      <c r="H21" s="561" t="s">
        <v>2211</v>
      </c>
      <c r="I21" s="452" t="s">
        <v>2148</v>
      </c>
      <c r="J21" s="458" t="s">
        <v>908</v>
      </c>
      <c r="K21" s="460" t="s">
        <v>1956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2216</v>
      </c>
      <c r="F22" s="705" t="s">
        <v>2217</v>
      </c>
      <c r="G22" s="452" t="s">
        <v>2006</v>
      </c>
      <c r="H22" s="561" t="s">
        <v>2211</v>
      </c>
      <c r="I22" s="452" t="s">
        <v>2114</v>
      </c>
      <c r="J22" s="458" t="s">
        <v>908</v>
      </c>
      <c r="K22" s="460" t="s">
        <v>1956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2216</v>
      </c>
      <c r="F23" s="705" t="s">
        <v>2218</v>
      </c>
      <c r="G23" s="452" t="s">
        <v>2125</v>
      </c>
      <c r="H23" s="561" t="s">
        <v>2211</v>
      </c>
      <c r="I23" s="452" t="s">
        <v>2037</v>
      </c>
      <c r="J23" s="458" t="s">
        <v>908</v>
      </c>
      <c r="K23" s="460" t="s">
        <v>1956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2216</v>
      </c>
      <c r="F24" s="705" t="s">
        <v>2219</v>
      </c>
      <c r="G24" s="452" t="s">
        <v>599</v>
      </c>
      <c r="H24" s="561" t="s">
        <v>2211</v>
      </c>
      <c r="I24" s="306" t="s">
        <v>2139</v>
      </c>
      <c r="J24" s="458" t="s">
        <v>61</v>
      </c>
      <c r="K24" s="460" t="s">
        <v>1956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2140</v>
      </c>
      <c r="F25" s="705" t="s">
        <v>2219</v>
      </c>
      <c r="G25" s="452" t="s">
        <v>599</v>
      </c>
      <c r="H25" s="561" t="s">
        <v>2211</v>
      </c>
      <c r="I25" s="306" t="s">
        <v>2139</v>
      </c>
      <c r="J25" s="458" t="s">
        <v>1232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2140</v>
      </c>
      <c r="F26" s="705" t="s">
        <v>2220</v>
      </c>
      <c r="G26" s="452" t="s">
        <v>599</v>
      </c>
      <c r="H26" s="561" t="s">
        <v>2211</v>
      </c>
      <c r="I26" s="306" t="s">
        <v>2139</v>
      </c>
      <c r="J26" s="458" t="s">
        <v>1232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2152</v>
      </c>
      <c r="F27" s="694" t="s">
        <v>2221</v>
      </c>
      <c r="G27" s="452" t="s">
        <v>599</v>
      </c>
      <c r="H27" s="561" t="s">
        <v>2139</v>
      </c>
      <c r="I27" s="306" t="s">
        <v>2139</v>
      </c>
      <c r="J27" s="458" t="s">
        <v>1232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2152</v>
      </c>
      <c r="F28" s="694" t="s">
        <v>2222</v>
      </c>
      <c r="G28" s="452" t="s">
        <v>2223</v>
      </c>
      <c r="H28" s="561" t="s">
        <v>2139</v>
      </c>
      <c r="I28" s="306" t="s">
        <v>2139</v>
      </c>
      <c r="J28" s="458" t="s">
        <v>1232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2152</v>
      </c>
      <c r="F29" s="694" t="s">
        <v>2222</v>
      </c>
      <c r="G29" s="452" t="s">
        <v>2223</v>
      </c>
      <c r="H29" s="561" t="s">
        <v>2139</v>
      </c>
      <c r="I29" s="306" t="s">
        <v>2139</v>
      </c>
      <c r="J29" s="458" t="s">
        <v>1232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2224</v>
      </c>
      <c r="F30" s="694" t="s">
        <v>2222</v>
      </c>
      <c r="G30" s="452" t="s">
        <v>2223</v>
      </c>
      <c r="H30" s="561" t="s">
        <v>2139</v>
      </c>
      <c r="I30" s="306" t="s">
        <v>2139</v>
      </c>
      <c r="J30" s="458" t="s">
        <v>1232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2225</v>
      </c>
      <c r="F31" s="694" t="s">
        <v>2222</v>
      </c>
      <c r="G31" s="452" t="s">
        <v>2223</v>
      </c>
      <c r="H31" s="561" t="s">
        <v>2139</v>
      </c>
      <c r="I31" s="306" t="s">
        <v>2139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2225</v>
      </c>
      <c r="F32" s="694" t="s">
        <v>2222</v>
      </c>
      <c r="G32" s="452" t="s">
        <v>273</v>
      </c>
      <c r="H32" s="561" t="s">
        <v>2139</v>
      </c>
      <c r="I32" s="306" t="s">
        <v>2139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2226</v>
      </c>
      <c r="F33" s="694" t="s">
        <v>2222</v>
      </c>
      <c r="G33" s="452" t="s">
        <v>273</v>
      </c>
      <c r="H33" s="561" t="s">
        <v>2013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1888</v>
      </c>
      <c r="M5" s="644" t="s">
        <v>82</v>
      </c>
      <c r="N5" s="442" t="s">
        <v>83</v>
      </c>
      <c r="O5" s="652" t="s">
        <v>84</v>
      </c>
      <c r="P5" s="376" t="s">
        <v>2024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2229</v>
      </c>
      <c r="F6" s="282" t="s">
        <v>2229</v>
      </c>
      <c r="G6" s="282" t="s">
        <v>2229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2231</v>
      </c>
      <c r="F11" s="692" t="s">
        <v>2231</v>
      </c>
      <c r="G11" s="692" t="s">
        <v>2231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0</v>
      </c>
      <c r="O11" s="686" t="s">
        <v>2137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2231</v>
      </c>
      <c r="F12" s="692" t="s">
        <v>2231</v>
      </c>
      <c r="G12" s="692" t="s">
        <v>2231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2231</v>
      </c>
      <c r="F13" s="692" t="s">
        <v>2231</v>
      </c>
      <c r="G13" s="692" t="s">
        <v>2231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2232</v>
      </c>
      <c r="F14" s="708" t="s">
        <v>2233</v>
      </c>
      <c r="G14" s="515" t="s">
        <v>2180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2232</v>
      </c>
      <c r="F15" s="708" t="s">
        <v>2233</v>
      </c>
      <c r="G15" s="515" t="s">
        <v>2180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2232</v>
      </c>
      <c r="F16" s="708" t="s">
        <v>2233</v>
      </c>
      <c r="G16" s="515" t="s">
        <v>2180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2232</v>
      </c>
      <c r="F17" s="708" t="s">
        <v>2234</v>
      </c>
      <c r="G17" s="515" t="s">
        <v>2089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2235</v>
      </c>
      <c r="F18" s="708" t="s">
        <v>2234</v>
      </c>
      <c r="G18" s="515" t="s">
        <v>2099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2235</v>
      </c>
      <c r="F19" s="708" t="s">
        <v>2234</v>
      </c>
      <c r="G19" s="515" t="s">
        <v>2099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2235</v>
      </c>
      <c r="F20" s="708" t="s">
        <v>2236</v>
      </c>
      <c r="G20" s="515" t="s">
        <v>2099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2237</v>
      </c>
      <c r="F21" s="708" t="s">
        <v>2236</v>
      </c>
      <c r="G21" s="452" t="s">
        <v>2120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2235</v>
      </c>
      <c r="F22" s="708" t="s">
        <v>2236</v>
      </c>
      <c r="G22" s="452" t="s">
        <v>2120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2239</v>
      </c>
      <c r="F23" s="708" t="s">
        <v>2240</v>
      </c>
      <c r="G23" s="452" t="s">
        <v>2241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2242</v>
      </c>
      <c r="F24" s="708" t="s">
        <v>2243</v>
      </c>
      <c r="G24" s="452" t="s">
        <v>2111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2242</v>
      </c>
      <c r="F25" s="708" t="s">
        <v>2243</v>
      </c>
      <c r="G25" s="452" t="s">
        <v>2111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2065</v>
      </c>
      <c r="F26" s="515" t="s">
        <v>2103</v>
      </c>
      <c r="G26" s="452" t="s">
        <v>2104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2244</v>
      </c>
      <c r="F27" s="452" t="s">
        <v>2243</v>
      </c>
      <c r="G27" s="452" t="s">
        <v>2111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2245</v>
      </c>
      <c r="F28" s="452" t="s">
        <v>56</v>
      </c>
      <c r="G28" s="452" t="s">
        <v>2099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2245</v>
      </c>
      <c r="F29" s="452" t="s">
        <v>2246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2245</v>
      </c>
      <c r="F30" s="452" t="s">
        <v>2246</v>
      </c>
      <c r="G30" s="452" t="s">
        <v>2099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2245</v>
      </c>
      <c r="F31" s="452" t="s">
        <v>2246</v>
      </c>
      <c r="G31" s="452" t="s">
        <v>2099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2247</v>
      </c>
      <c r="F32" s="452" t="s">
        <v>2248</v>
      </c>
      <c r="G32" s="452" t="s">
        <v>2249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2250</v>
      </c>
      <c r="F33" s="452" t="s">
        <v>2248</v>
      </c>
      <c r="G33" s="452" t="s">
        <v>2251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2252</v>
      </c>
      <c r="G34" s="538" t="s">
        <v>2251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2252</v>
      </c>
      <c r="G35" s="538" t="s">
        <v>2251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2252</v>
      </c>
      <c r="G36" s="538" t="s">
        <v>2251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15" zoomScale="102" zoomScaleNormal="115" workbookViewId="0">
      <selection activeCell="J21" sqref="J2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2229</v>
      </c>
      <c r="I6" s="282" t="s">
        <v>2229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2231</v>
      </c>
      <c r="I11" s="692" t="s">
        <v>2231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0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2231</v>
      </c>
      <c r="I12" s="692" t="s">
        <v>2231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2231</v>
      </c>
      <c r="I13" s="692" t="s">
        <v>2231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2180</v>
      </c>
      <c r="I14" s="452" t="s">
        <v>2085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2180</v>
      </c>
      <c r="I15" s="452" t="s">
        <v>2193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2180</v>
      </c>
      <c r="I16" s="452" t="s">
        <v>2085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2180</v>
      </c>
      <c r="I17" s="452" t="s">
        <v>2085</v>
      </c>
      <c r="J17" s="740" t="s">
        <v>238</v>
      </c>
      <c r="K17" s="740" t="s">
        <v>1929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2253</v>
      </c>
      <c r="I18" s="452" t="s">
        <v>2085</v>
      </c>
      <c r="J18" s="740" t="s">
        <v>238</v>
      </c>
      <c r="K18" s="740" t="s">
        <v>1929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2050</v>
      </c>
      <c r="I19" s="452" t="s">
        <v>2085</v>
      </c>
      <c r="J19" s="740" t="s">
        <v>238</v>
      </c>
      <c r="K19" s="740" t="s">
        <v>1929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2050</v>
      </c>
      <c r="I20" s="452" t="s">
        <v>2085</v>
      </c>
      <c r="J20" s="740" t="s">
        <v>238</v>
      </c>
      <c r="K20" s="740" t="s">
        <v>1929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2050</v>
      </c>
      <c r="I21" s="452" t="s">
        <v>2085</v>
      </c>
      <c r="J21" s="740" t="s">
        <v>238</v>
      </c>
      <c r="K21" s="740" t="s">
        <v>1929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2050</v>
      </c>
      <c r="I22" s="452" t="s">
        <v>2085</v>
      </c>
      <c r="J22" s="740" t="s">
        <v>238</v>
      </c>
      <c r="K22" s="740" t="s">
        <v>1929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2211</v>
      </c>
      <c r="I23" s="452" t="s">
        <v>2163</v>
      </c>
      <c r="J23" s="740" t="s">
        <v>238</v>
      </c>
      <c r="K23" s="740" t="s">
        <v>1929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2254</v>
      </c>
      <c r="I24" s="452" t="s">
        <v>2163</v>
      </c>
      <c r="J24" s="740" t="s">
        <v>238</v>
      </c>
      <c r="K24" s="740" t="s">
        <v>1929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2223</v>
      </c>
      <c r="I25" s="452" t="s">
        <v>2163</v>
      </c>
      <c r="J25" s="740" t="s">
        <v>238</v>
      </c>
      <c r="K25" s="740" t="s">
        <v>1929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2223</v>
      </c>
      <c r="I26" s="452" t="s">
        <v>2032</v>
      </c>
      <c r="J26" s="740" t="s">
        <v>238</v>
      </c>
      <c r="K26" s="740" t="s">
        <v>1929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2006</v>
      </c>
      <c r="I27" s="452" t="s">
        <v>2085</v>
      </c>
      <c r="J27" s="740" t="s">
        <v>238</v>
      </c>
      <c r="K27" s="740" t="s">
        <v>1929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2223</v>
      </c>
      <c r="I28" s="452" t="s">
        <v>2085</v>
      </c>
      <c r="J28" s="740" t="s">
        <v>238</v>
      </c>
      <c r="K28" s="740" t="s">
        <v>1929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2211</v>
      </c>
      <c r="I29" s="452" t="s">
        <v>2085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2253</v>
      </c>
      <c r="I30" s="452" t="s">
        <v>2085</v>
      </c>
      <c r="J30" s="740" t="s">
        <v>238</v>
      </c>
      <c r="K30" s="740" t="s">
        <v>1929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2085</v>
      </c>
      <c r="I31" s="452" t="s">
        <v>2085</v>
      </c>
      <c r="J31" s="740" t="s">
        <v>238</v>
      </c>
      <c r="K31" s="740" t="s">
        <v>2255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710" t="s">
        <v>2256</v>
      </c>
      <c r="Q31" s="710" t="s">
        <v>2257</v>
      </c>
      <c r="R31" s="63" t="s">
        <v>2258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2259</v>
      </c>
      <c r="I32" s="452" t="s">
        <v>2085</v>
      </c>
      <c r="J32" s="740" t="s">
        <v>238</v>
      </c>
      <c r="K32" s="740" t="s">
        <v>2255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2259</v>
      </c>
      <c r="I33" s="452" t="s">
        <v>2085</v>
      </c>
      <c r="J33" s="740" t="s">
        <v>238</v>
      </c>
      <c r="K33" s="740" t="s">
        <v>2255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2260</v>
      </c>
      <c r="I34" s="739" t="s">
        <v>2261</v>
      </c>
      <c r="J34" s="740" t="s">
        <v>238</v>
      </c>
      <c r="K34" s="740" t="s">
        <v>2255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2259</v>
      </c>
      <c r="I35" s="739" t="s">
        <v>2261</v>
      </c>
      <c r="J35" s="740" t="s">
        <v>238</v>
      </c>
      <c r="K35" s="740" t="s">
        <v>1929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2262</v>
      </c>
      <c r="I36" s="739" t="s">
        <v>2261</v>
      </c>
      <c r="J36" s="740" t="s">
        <v>238</v>
      </c>
      <c r="K36" s="740" t="s">
        <v>1929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2262</v>
      </c>
      <c r="I37" s="739" t="s">
        <v>2263</v>
      </c>
      <c r="J37" s="740" t="s">
        <v>238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2262</v>
      </c>
      <c r="I38" s="739" t="s">
        <v>2264</v>
      </c>
      <c r="J38" s="740" t="s">
        <v>238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2262</v>
      </c>
      <c r="I39" s="739" t="s">
        <v>2263</v>
      </c>
      <c r="J39" s="740" t="s">
        <v>238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2262</v>
      </c>
      <c r="I40" s="739" t="s">
        <v>2263</v>
      </c>
      <c r="J40" s="740" t="s">
        <v>238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2262</v>
      </c>
      <c r="I41" s="739" t="s">
        <v>2261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2265</v>
      </c>
      <c r="I42" s="739" t="s">
        <v>2261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2261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6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H7" zoomScale="105" zoomScaleNormal="115" workbookViewId="0">
      <selection activeCell="O8" sqref="O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2267</v>
      </c>
      <c r="F6" s="282" t="s">
        <v>2267</v>
      </c>
      <c r="G6" s="282" t="s">
        <v>2267</v>
      </c>
      <c r="H6" s="282" t="s">
        <v>2267</v>
      </c>
      <c r="I6" s="282" t="s">
        <v>2267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2268</v>
      </c>
      <c r="F11" s="692" t="s">
        <v>2268</v>
      </c>
      <c r="G11" s="692" t="s">
        <v>2268</v>
      </c>
      <c r="H11" s="692" t="s">
        <v>2268</v>
      </c>
      <c r="I11" s="692" t="s">
        <v>2268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9.5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2268</v>
      </c>
      <c r="F12" s="692" t="s">
        <v>2268</v>
      </c>
      <c r="G12" s="692" t="s">
        <v>2268</v>
      </c>
      <c r="H12" s="692" t="s">
        <v>2268</v>
      </c>
      <c r="I12" s="692" t="s">
        <v>2268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2268</v>
      </c>
      <c r="F13" s="692" t="s">
        <v>2268</v>
      </c>
      <c r="G13" s="692" t="s">
        <v>2268</v>
      </c>
      <c r="H13" s="692" t="s">
        <v>2268</v>
      </c>
      <c r="I13" s="692" t="s">
        <v>2268</v>
      </c>
      <c r="J13" s="741" t="s">
        <v>908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273</v>
      </c>
      <c r="F14" s="705" t="s">
        <v>2269</v>
      </c>
      <c r="G14" s="338" t="s">
        <v>2180</v>
      </c>
      <c r="H14" s="658" t="s">
        <v>2085</v>
      </c>
      <c r="I14" s="338" t="s">
        <v>2211</v>
      </c>
      <c r="J14" s="741" t="s">
        <v>908</v>
      </c>
      <c r="K14" s="741" t="s">
        <v>908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273</v>
      </c>
      <c r="F15" s="705" t="s">
        <v>2270</v>
      </c>
      <c r="G15" s="338" t="s">
        <v>2180</v>
      </c>
      <c r="H15" s="658" t="s">
        <v>2092</v>
      </c>
      <c r="I15" s="338" t="s">
        <v>2211</v>
      </c>
      <c r="J15" s="741" t="s">
        <v>908</v>
      </c>
      <c r="K15" s="741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273</v>
      </c>
      <c r="F16" s="705" t="s">
        <v>2270</v>
      </c>
      <c r="G16" s="338" t="s">
        <v>2271</v>
      </c>
      <c r="H16" s="658" t="s">
        <v>2092</v>
      </c>
      <c r="I16" s="338" t="s">
        <v>2211</v>
      </c>
      <c r="J16" s="741" t="s">
        <v>908</v>
      </c>
      <c r="K16" s="741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273</v>
      </c>
      <c r="F17" s="705" t="s">
        <v>2270</v>
      </c>
      <c r="G17" s="338" t="s">
        <v>2253</v>
      </c>
      <c r="H17" s="658" t="s">
        <v>2087</v>
      </c>
      <c r="I17" s="338" t="s">
        <v>2211</v>
      </c>
      <c r="J17" s="741" t="s">
        <v>908</v>
      </c>
      <c r="K17" s="741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2272</v>
      </c>
      <c r="F18" s="705" t="s">
        <v>2270</v>
      </c>
      <c r="G18" s="306" t="s">
        <v>2180</v>
      </c>
      <c r="H18" s="658" t="s">
        <v>2273</v>
      </c>
      <c r="I18" s="338" t="s">
        <v>2211</v>
      </c>
      <c r="J18" s="741" t="s">
        <v>908</v>
      </c>
      <c r="K18" s="741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2272</v>
      </c>
      <c r="F19" s="705" t="s">
        <v>2270</v>
      </c>
      <c r="G19" s="306" t="s">
        <v>2120</v>
      </c>
      <c r="H19" s="658" t="s">
        <v>2274</v>
      </c>
      <c r="I19" s="338" t="s">
        <v>2211</v>
      </c>
      <c r="J19" s="741" t="s">
        <v>908</v>
      </c>
      <c r="K19" s="741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2272</v>
      </c>
      <c r="F20" s="705" t="s">
        <v>2275</v>
      </c>
      <c r="G20" s="306" t="s">
        <v>2120</v>
      </c>
      <c r="H20" s="658" t="s">
        <v>2274</v>
      </c>
      <c r="I20" s="338" t="s">
        <v>2211</v>
      </c>
      <c r="J20" s="741" t="s">
        <v>908</v>
      </c>
      <c r="K20" s="741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2276</v>
      </c>
      <c r="F21" s="705" t="s">
        <v>2277</v>
      </c>
      <c r="G21" s="338" t="s">
        <v>2033</v>
      </c>
      <c r="H21" s="705" t="s">
        <v>2278</v>
      </c>
      <c r="I21" s="338" t="s">
        <v>2279</v>
      </c>
      <c r="J21" s="741" t="s">
        <v>908</v>
      </c>
      <c r="K21" s="741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2280</v>
      </c>
      <c r="F22" s="705" t="s">
        <v>2281</v>
      </c>
      <c r="G22" s="705" t="s">
        <v>2277</v>
      </c>
      <c r="H22" s="705" t="s">
        <v>2278</v>
      </c>
      <c r="I22" s="338" t="s">
        <v>2279</v>
      </c>
      <c r="J22" s="741" t="s">
        <v>908</v>
      </c>
      <c r="K22" s="741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1969</v>
      </c>
      <c r="F23" s="705" t="s">
        <v>2282</v>
      </c>
      <c r="G23" s="705" t="s">
        <v>2283</v>
      </c>
      <c r="H23" s="705" t="s">
        <v>2284</v>
      </c>
      <c r="I23" s="338" t="s">
        <v>378</v>
      </c>
      <c r="J23" s="741" t="s">
        <v>908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2285</v>
      </c>
      <c r="F24" s="705" t="s">
        <v>2286</v>
      </c>
      <c r="G24" s="705" t="s">
        <v>2287</v>
      </c>
      <c r="H24" s="705" t="s">
        <v>2288</v>
      </c>
      <c r="I24" s="338" t="s">
        <v>267</v>
      </c>
      <c r="J24" s="741" t="s">
        <v>210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2285</v>
      </c>
      <c r="F25" s="705" t="s">
        <v>2286</v>
      </c>
      <c r="G25" s="705" t="s">
        <v>2289</v>
      </c>
      <c r="H25" s="705" t="s">
        <v>2288</v>
      </c>
      <c r="I25" s="338" t="s">
        <v>267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2285</v>
      </c>
      <c r="F26" s="705" t="s">
        <v>2290</v>
      </c>
      <c r="G26" s="338" t="s">
        <v>2285</v>
      </c>
      <c r="H26" s="705" t="s">
        <v>2291</v>
      </c>
      <c r="I26" s="338" t="s">
        <v>267</v>
      </c>
      <c r="J26" s="741" t="s">
        <v>908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2285</v>
      </c>
      <c r="F27" s="705" t="s">
        <v>2292</v>
      </c>
      <c r="G27" s="705" t="s">
        <v>2293</v>
      </c>
      <c r="H27" s="705" t="s">
        <v>2294</v>
      </c>
      <c r="I27" s="338" t="s">
        <v>267</v>
      </c>
      <c r="J27" s="741" t="s">
        <v>908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2285</v>
      </c>
      <c r="F28" s="705" t="s">
        <v>2292</v>
      </c>
      <c r="G28" s="711" t="s">
        <v>2295</v>
      </c>
      <c r="H28" s="705" t="s">
        <v>2296</v>
      </c>
      <c r="I28" s="338" t="s">
        <v>267</v>
      </c>
      <c r="J28" s="741" t="s">
        <v>908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2285</v>
      </c>
      <c r="F29" s="705" t="s">
        <v>2297</v>
      </c>
      <c r="G29" s="712" t="s">
        <v>2295</v>
      </c>
      <c r="H29" s="705" t="s">
        <v>2298</v>
      </c>
      <c r="I29" s="338" t="s">
        <v>267</v>
      </c>
      <c r="J29" s="741" t="s">
        <v>908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2299</v>
      </c>
      <c r="F30" s="694" t="s">
        <v>2300</v>
      </c>
      <c r="G30" s="694" t="s">
        <v>2246</v>
      </c>
      <c r="H30" s="694" t="s">
        <v>2301</v>
      </c>
      <c r="I30" s="306" t="s">
        <v>2302</v>
      </c>
      <c r="J30" s="741" t="s">
        <v>908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2303</v>
      </c>
      <c r="F31" s="306" t="s">
        <v>2304</v>
      </c>
      <c r="G31" s="306" t="s">
        <v>2246</v>
      </c>
      <c r="H31" s="306" t="s">
        <v>2180</v>
      </c>
      <c r="I31" s="694" t="s">
        <v>2305</v>
      </c>
      <c r="J31" s="741" t="s">
        <v>908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6</v>
      </c>
      <c r="O31" s="654"/>
      <c r="P31" s="710" t="s">
        <v>2256</v>
      </c>
      <c r="Q31" s="710" t="s">
        <v>1185</v>
      </c>
      <c r="R31" s="63" t="s">
        <v>2258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2303</v>
      </c>
      <c r="F32" s="306" t="s">
        <v>2304</v>
      </c>
      <c r="G32" s="306" t="s">
        <v>2246</v>
      </c>
      <c r="H32" s="306" t="s">
        <v>2180</v>
      </c>
      <c r="I32" s="694" t="s">
        <v>2305</v>
      </c>
      <c r="J32" s="741" t="s">
        <v>908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2306</v>
      </c>
      <c r="F33" s="306" t="s">
        <v>2304</v>
      </c>
      <c r="G33" s="306" t="s">
        <v>2307</v>
      </c>
      <c r="H33" s="306" t="s">
        <v>2180</v>
      </c>
      <c r="I33" s="694" t="s">
        <v>2308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abSelected="1" topLeftCell="G8" zoomScale="92" zoomScaleNormal="115" workbookViewId="0">
      <selection activeCell="J25" sqref="J25:J3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2309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2310</v>
      </c>
      <c r="F6" s="282" t="s">
        <v>2310</v>
      </c>
      <c r="G6" s="282" t="s">
        <v>2310</v>
      </c>
      <c r="H6" s="282" t="s">
        <v>2310</v>
      </c>
      <c r="I6" s="282" t="s">
        <v>2310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2152</v>
      </c>
      <c r="F11" s="692" t="s">
        <v>2152</v>
      </c>
      <c r="G11" s="692" t="s">
        <v>2152</v>
      </c>
      <c r="H11" s="692" t="s">
        <v>2152</v>
      </c>
      <c r="I11" s="692" t="s">
        <v>2152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22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2152</v>
      </c>
      <c r="F12" s="692" t="s">
        <v>2152</v>
      </c>
      <c r="G12" s="692" t="s">
        <v>2152</v>
      </c>
      <c r="H12" s="692" t="s">
        <v>2152</v>
      </c>
      <c r="I12" s="692" t="s">
        <v>2152</v>
      </c>
      <c r="J12" s="741" t="s">
        <v>2312</v>
      </c>
      <c r="K12" s="741" t="s">
        <v>210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2313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2152</v>
      </c>
      <c r="F13" s="692" t="s">
        <v>2152</v>
      </c>
      <c r="G13" s="692" t="s">
        <v>2152</v>
      </c>
      <c r="H13" s="692" t="s">
        <v>2152</v>
      </c>
      <c r="I13" s="692" t="s">
        <v>2152</v>
      </c>
      <c r="J13" s="741" t="s">
        <v>2312</v>
      </c>
      <c r="K13" s="741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2313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2186</v>
      </c>
      <c r="F14" s="338" t="s">
        <v>2180</v>
      </c>
      <c r="G14" s="515" t="s">
        <v>2180</v>
      </c>
      <c r="H14" s="694" t="s">
        <v>2314</v>
      </c>
      <c r="I14" s="452" t="s">
        <v>2186</v>
      </c>
      <c r="J14" s="741" t="s">
        <v>2312</v>
      </c>
      <c r="K14" s="741" t="s">
        <v>210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2186</v>
      </c>
      <c r="F15" s="338" t="s">
        <v>2180</v>
      </c>
      <c r="G15" s="515" t="s">
        <v>2180</v>
      </c>
      <c r="H15" s="694" t="s">
        <v>2314</v>
      </c>
      <c r="I15" s="452" t="s">
        <v>2186</v>
      </c>
      <c r="J15" s="741" t="s">
        <v>2312</v>
      </c>
      <c r="K15" s="741" t="s">
        <v>210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2186</v>
      </c>
      <c r="F16" s="338" t="s">
        <v>2180</v>
      </c>
      <c r="G16" s="515" t="s">
        <v>2180</v>
      </c>
      <c r="H16" s="705" t="s">
        <v>2315</v>
      </c>
      <c r="I16" s="515" t="s">
        <v>2180</v>
      </c>
      <c r="J16" s="741" t="s">
        <v>969</v>
      </c>
      <c r="K16" s="741" t="s">
        <v>210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2186</v>
      </c>
      <c r="F17" s="338" t="s">
        <v>70</v>
      </c>
      <c r="G17" s="515" t="s">
        <v>2180</v>
      </c>
      <c r="H17" s="705" t="s">
        <v>2315</v>
      </c>
      <c r="I17" s="515" t="s">
        <v>2180</v>
      </c>
      <c r="J17" s="741" t="s">
        <v>969</v>
      </c>
      <c r="K17" s="741" t="s">
        <v>210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2211</v>
      </c>
      <c r="F18" s="338" t="s">
        <v>2143</v>
      </c>
      <c r="G18" s="515" t="s">
        <v>2180</v>
      </c>
      <c r="H18" s="693" t="s">
        <v>2316</v>
      </c>
      <c r="I18" s="515" t="s">
        <v>2199</v>
      </c>
      <c r="J18" s="741" t="s">
        <v>969</v>
      </c>
      <c r="K18" s="741" t="s">
        <v>210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2317</v>
      </c>
      <c r="F19" s="705" t="s">
        <v>2318</v>
      </c>
      <c r="G19" s="452" t="s">
        <v>1966</v>
      </c>
      <c r="H19" s="693" t="s">
        <v>2316</v>
      </c>
      <c r="I19" s="452" t="s">
        <v>2186</v>
      </c>
      <c r="J19" s="741" t="s">
        <v>969</v>
      </c>
      <c r="K19" s="741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2317</v>
      </c>
      <c r="F20" s="705" t="s">
        <v>2318</v>
      </c>
      <c r="G20" s="452" t="s">
        <v>2319</v>
      </c>
      <c r="H20" s="693" t="s">
        <v>2316</v>
      </c>
      <c r="I20" s="515" t="s">
        <v>2199</v>
      </c>
      <c r="J20" s="741" t="s">
        <v>969</v>
      </c>
      <c r="K20" s="741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2317</v>
      </c>
      <c r="F21" s="705" t="s">
        <v>2318</v>
      </c>
      <c r="G21" s="452" t="s">
        <v>2319</v>
      </c>
      <c r="H21" s="703" t="s">
        <v>2050</v>
      </c>
      <c r="I21" s="515" t="s">
        <v>2199</v>
      </c>
      <c r="J21" s="741" t="s">
        <v>969</v>
      </c>
      <c r="K21" s="741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2317</v>
      </c>
      <c r="F22" s="705" t="s">
        <v>2104</v>
      </c>
      <c r="G22" s="452" t="s">
        <v>2319</v>
      </c>
      <c r="H22" s="703" t="s">
        <v>2146</v>
      </c>
      <c r="I22" s="515" t="s">
        <v>2199</v>
      </c>
      <c r="J22" s="741" t="s">
        <v>969</v>
      </c>
      <c r="K22" s="741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2101</v>
      </c>
      <c r="F23" s="338" t="s">
        <v>2111</v>
      </c>
      <c r="G23" s="452" t="s">
        <v>2319</v>
      </c>
      <c r="H23" s="693" t="s">
        <v>2320</v>
      </c>
      <c r="I23" s="515" t="s">
        <v>2199</v>
      </c>
      <c r="J23" s="741" t="s">
        <v>969</v>
      </c>
      <c r="K23" s="741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2321</v>
      </c>
      <c r="F24" s="338" t="s">
        <v>2111</v>
      </c>
      <c r="G24" s="452" t="s">
        <v>2322</v>
      </c>
      <c r="H24" s="693" t="s">
        <v>2320</v>
      </c>
      <c r="I24" s="705" t="s">
        <v>2323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2324</v>
      </c>
      <c r="F25" s="338" t="s">
        <v>2013</v>
      </c>
      <c r="G25" s="515" t="s">
        <v>2325</v>
      </c>
      <c r="H25" s="693" t="s">
        <v>2320</v>
      </c>
      <c r="I25" s="705" t="s">
        <v>2323</v>
      </c>
      <c r="J25" s="741" t="s">
        <v>969</v>
      </c>
      <c r="K25" s="741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2324</v>
      </c>
      <c r="F26" s="338" t="s">
        <v>2013</v>
      </c>
      <c r="G26" s="515" t="s">
        <v>2325</v>
      </c>
      <c r="H26" s="693" t="s">
        <v>2320</v>
      </c>
      <c r="I26" s="705" t="s">
        <v>2323</v>
      </c>
      <c r="J26" s="741" t="s">
        <v>969</v>
      </c>
      <c r="K26" s="741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2326</v>
      </c>
      <c r="F27" s="338" t="s">
        <v>2327</v>
      </c>
      <c r="G27" s="705" t="s">
        <v>2299</v>
      </c>
      <c r="H27" s="515" t="s">
        <v>2328</v>
      </c>
      <c r="I27" s="515" t="s">
        <v>2249</v>
      </c>
      <c r="J27" s="741" t="s">
        <v>969</v>
      </c>
      <c r="K27" s="741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2329</v>
      </c>
      <c r="F28" s="338" t="s">
        <v>2039</v>
      </c>
      <c r="G28" s="705" t="s">
        <v>2330</v>
      </c>
      <c r="H28" s="515" t="s">
        <v>2331</v>
      </c>
      <c r="I28" s="515" t="s">
        <v>2249</v>
      </c>
      <c r="J28" s="741" t="s">
        <v>969</v>
      </c>
      <c r="K28" s="741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2329</v>
      </c>
      <c r="F29" s="338" t="s">
        <v>2151</v>
      </c>
      <c r="G29" s="705" t="s">
        <v>2242</v>
      </c>
      <c r="H29" s="515" t="s">
        <v>2322</v>
      </c>
      <c r="I29" s="515" t="s">
        <v>2249</v>
      </c>
      <c r="J29" s="741" t="s">
        <v>969</v>
      </c>
      <c r="K29" s="741" t="s">
        <v>210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2329</v>
      </c>
      <c r="F30" s="338" t="s">
        <v>2151</v>
      </c>
      <c r="G30" s="705" t="s">
        <v>2332</v>
      </c>
      <c r="H30" s="515" t="s">
        <v>2322</v>
      </c>
      <c r="I30" s="515" t="s">
        <v>2249</v>
      </c>
      <c r="J30" s="741" t="s">
        <v>969</v>
      </c>
      <c r="K30" s="741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2329</v>
      </c>
      <c r="F31" s="338" t="s">
        <v>2151</v>
      </c>
      <c r="G31" s="705" t="s">
        <v>2332</v>
      </c>
      <c r="H31" s="515" t="s">
        <v>2322</v>
      </c>
      <c r="I31" s="515" t="s">
        <v>2249</v>
      </c>
      <c r="J31" s="741" t="s">
        <v>2312</v>
      </c>
      <c r="K31" s="741" t="s">
        <v>2333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2329</v>
      </c>
      <c r="F32" s="338" t="s">
        <v>2151</v>
      </c>
      <c r="G32" s="705" t="s">
        <v>2330</v>
      </c>
      <c r="H32" s="515" t="s">
        <v>2322</v>
      </c>
      <c r="I32" s="515" t="s">
        <v>2334</v>
      </c>
      <c r="J32" s="741" t="s">
        <v>2312</v>
      </c>
      <c r="K32" s="741" t="s">
        <v>2333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2335</v>
      </c>
      <c r="F33" s="338" t="s">
        <v>2151</v>
      </c>
      <c r="G33" s="705" t="s">
        <v>2330</v>
      </c>
      <c r="H33" s="515" t="s">
        <v>2322</v>
      </c>
      <c r="I33" s="743" t="s">
        <v>2336</v>
      </c>
      <c r="J33" s="741" t="s">
        <v>2312</v>
      </c>
      <c r="K33" s="741" t="s">
        <v>2337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2338</v>
      </c>
      <c r="H34" s="538"/>
      <c r="I34" s="744" t="s">
        <v>2339</v>
      </c>
      <c r="J34" s="741" t="s">
        <v>2312</v>
      </c>
      <c r="K34" s="741" t="s">
        <v>2337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2338</v>
      </c>
      <c r="H35" s="538"/>
      <c r="I35" s="744" t="s">
        <v>2339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2338</v>
      </c>
      <c r="H36" s="538"/>
      <c r="I36" s="744" t="s">
        <v>2340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2341</v>
      </c>
      <c r="H37" s="538"/>
      <c r="I37" s="744" t="s">
        <v>2339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2338</v>
      </c>
      <c r="H38" s="559"/>
      <c r="I38" s="744" t="s">
        <v>2339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H1" zoomScale="112" zoomScaleNormal="115" workbookViewId="0">
      <selection activeCell="H39" sqref="H39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4" t="s">
        <v>2342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850" t="s">
        <v>2344</v>
      </c>
      <c r="R5" s="850"/>
      <c r="S5" s="850"/>
      <c r="T5" s="850"/>
      <c r="U5" s="850"/>
      <c r="V5" s="850"/>
      <c r="W5" s="850"/>
      <c r="X5" s="850"/>
      <c r="Y5" s="850"/>
      <c r="Z5" s="850"/>
      <c r="AA5" s="850"/>
      <c r="AB5" s="850"/>
      <c r="AC5" s="850"/>
      <c r="AD5" s="850"/>
      <c r="AE5" s="850"/>
      <c r="AF5" s="850"/>
      <c r="AG5" s="850"/>
      <c r="AH5" s="850"/>
      <c r="AI5" s="850"/>
      <c r="AJ5" s="850"/>
      <c r="AK5" s="850"/>
      <c r="AL5" s="850"/>
      <c r="AM5" s="850"/>
      <c r="AN5" s="850"/>
      <c r="AO5" s="734"/>
    </row>
    <row r="6" spans="2:41" ht="15" customHeight="1">
      <c r="B6" s="263" t="s">
        <v>85</v>
      </c>
      <c r="C6" s="271"/>
      <c r="D6" s="272"/>
      <c r="E6" s="282" t="s">
        <v>2345</v>
      </c>
      <c r="F6" s="282" t="s">
        <v>2345</v>
      </c>
      <c r="G6" s="282" t="s">
        <v>2345</v>
      </c>
      <c r="H6" s="282" t="s">
        <v>2345</v>
      </c>
      <c r="I6" s="282" t="s">
        <v>2345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2349</v>
      </c>
      <c r="F11" s="689" t="s">
        <v>2349</v>
      </c>
      <c r="G11" s="689" t="s">
        <v>2349</v>
      </c>
      <c r="H11" s="689" t="s">
        <v>2349</v>
      </c>
      <c r="I11" s="689" t="s">
        <v>2349</v>
      </c>
      <c r="J11" s="741" t="s">
        <v>2350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11.5</v>
      </c>
      <c r="O11" s="686" t="s">
        <v>2137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2349</v>
      </c>
      <c r="F12" s="689" t="s">
        <v>2349</v>
      </c>
      <c r="G12" s="689" t="s">
        <v>2349</v>
      </c>
      <c r="H12" s="689" t="s">
        <v>2349</v>
      </c>
      <c r="I12" s="689" t="s">
        <v>2349</v>
      </c>
      <c r="J12" s="741" t="s">
        <v>2351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2349</v>
      </c>
      <c r="F13" s="689" t="s">
        <v>2349</v>
      </c>
      <c r="G13" s="689" t="s">
        <v>2349</v>
      </c>
      <c r="H13" s="689" t="s">
        <v>2349</v>
      </c>
      <c r="I13" s="689" t="s">
        <v>2349</v>
      </c>
      <c r="J13" s="741" t="s">
        <v>2351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1956</v>
      </c>
      <c r="F14" s="713" t="s">
        <v>2352</v>
      </c>
      <c r="G14" s="713" t="s">
        <v>2349</v>
      </c>
      <c r="H14" s="585" t="s">
        <v>2353</v>
      </c>
      <c r="I14" s="714" t="s">
        <v>2046</v>
      </c>
      <c r="J14" s="741" t="s">
        <v>2351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1956</v>
      </c>
      <c r="F15" s="713" t="s">
        <v>2352</v>
      </c>
      <c r="G15" s="713" t="s">
        <v>2354</v>
      </c>
      <c r="H15" s="585" t="s">
        <v>2353</v>
      </c>
      <c r="I15" s="716" t="s">
        <v>2046</v>
      </c>
      <c r="J15" s="741" t="s">
        <v>2355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1956</v>
      </c>
      <c r="F16" s="713" t="s">
        <v>2352</v>
      </c>
      <c r="G16" s="713" t="s">
        <v>2354</v>
      </c>
      <c r="H16" s="585" t="s">
        <v>2353</v>
      </c>
      <c r="I16" s="716" t="s">
        <v>2046</v>
      </c>
      <c r="J16" s="741" t="s">
        <v>2355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1956</v>
      </c>
      <c r="F17" s="713" t="s">
        <v>2089</v>
      </c>
      <c r="G17" s="713" t="s">
        <v>2354</v>
      </c>
      <c r="H17" s="585" t="s">
        <v>2353</v>
      </c>
      <c r="I17" s="716" t="s">
        <v>2046</v>
      </c>
      <c r="J17" s="741" t="s">
        <v>2355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1956</v>
      </c>
      <c r="F18" s="713" t="s">
        <v>2143</v>
      </c>
      <c r="G18" s="714" t="s">
        <v>2357</v>
      </c>
      <c r="H18" s="585" t="s">
        <v>2092</v>
      </c>
      <c r="I18" s="716" t="s">
        <v>2046</v>
      </c>
      <c r="J18" s="741" t="s">
        <v>2355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2140</v>
      </c>
      <c r="F19" s="713" t="s">
        <v>2143</v>
      </c>
      <c r="G19" s="714" t="s">
        <v>2357</v>
      </c>
      <c r="H19" s="585" t="s">
        <v>2092</v>
      </c>
      <c r="I19" s="716" t="s">
        <v>2046</v>
      </c>
      <c r="J19" s="741" t="s">
        <v>2358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2359</v>
      </c>
      <c r="F20" s="713" t="s">
        <v>2143</v>
      </c>
      <c r="G20" s="714" t="s">
        <v>2357</v>
      </c>
      <c r="H20" s="585" t="s">
        <v>2092</v>
      </c>
      <c r="I20" s="716" t="s">
        <v>2046</v>
      </c>
      <c r="J20" s="741" t="s">
        <v>2355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2360</v>
      </c>
      <c r="F21" s="715" t="s">
        <v>2143</v>
      </c>
      <c r="G21" s="714" t="s">
        <v>2357</v>
      </c>
      <c r="H21" s="585" t="s">
        <v>2092</v>
      </c>
      <c r="I21" s="716" t="s">
        <v>2046</v>
      </c>
      <c r="J21" s="741" t="s">
        <v>2355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2361</v>
      </c>
      <c r="F22" s="715" t="s">
        <v>2362</v>
      </c>
      <c r="G22" s="714" t="s">
        <v>2357</v>
      </c>
      <c r="H22" s="585" t="s">
        <v>2092</v>
      </c>
      <c r="I22" s="716" t="s">
        <v>2328</v>
      </c>
      <c r="J22" s="741" t="s">
        <v>2355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2361</v>
      </c>
      <c r="F23" s="715" t="s">
        <v>2362</v>
      </c>
      <c r="G23" s="716" t="s">
        <v>2363</v>
      </c>
      <c r="H23" s="714" t="s">
        <v>2364</v>
      </c>
      <c r="I23" s="714" t="s">
        <v>2365</v>
      </c>
      <c r="J23" s="741" t="s">
        <v>2348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2361</v>
      </c>
      <c r="F24" s="715" t="s">
        <v>2366</v>
      </c>
      <c r="G24" s="716" t="s">
        <v>2363</v>
      </c>
      <c r="H24" s="714" t="s">
        <v>2364</v>
      </c>
      <c r="I24" s="714" t="s">
        <v>2349</v>
      </c>
      <c r="J24" s="741" t="s">
        <v>2355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2367</v>
      </c>
      <c r="F25" s="713" t="s">
        <v>2327</v>
      </c>
      <c r="G25" s="716" t="s">
        <v>2363</v>
      </c>
      <c r="H25" s="713" t="s">
        <v>1215</v>
      </c>
      <c r="I25" s="713" t="s">
        <v>2325</v>
      </c>
      <c r="J25" s="741" t="s">
        <v>2355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2367</v>
      </c>
      <c r="F26" s="713" t="s">
        <v>2327</v>
      </c>
      <c r="G26" s="716" t="s">
        <v>2363</v>
      </c>
      <c r="H26" s="715" t="s">
        <v>2368</v>
      </c>
      <c r="I26" s="713" t="s">
        <v>378</v>
      </c>
      <c r="J26" s="741" t="s">
        <v>2355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2367</v>
      </c>
      <c r="F27" s="713" t="s">
        <v>2327</v>
      </c>
      <c r="G27" s="713" t="s">
        <v>599</v>
      </c>
      <c r="H27" s="715" t="s">
        <v>2368</v>
      </c>
      <c r="I27" s="713" t="s">
        <v>378</v>
      </c>
      <c r="J27" s="741" t="s">
        <v>2355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 t="s">
        <v>1924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2285</v>
      </c>
      <c r="F28" s="713" t="s">
        <v>2327</v>
      </c>
      <c r="G28" s="713" t="s">
        <v>2243</v>
      </c>
      <c r="H28" s="715" t="s">
        <v>2369</v>
      </c>
      <c r="I28" s="713" t="s">
        <v>2370</v>
      </c>
      <c r="J28" s="741" t="s">
        <v>2355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3</v>
      </c>
      <c r="O28" s="287" t="s">
        <v>2371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2372</v>
      </c>
      <c r="F29" s="713" t="s">
        <v>2327</v>
      </c>
      <c r="G29" s="713" t="s">
        <v>2243</v>
      </c>
      <c r="H29" s="715" t="s">
        <v>2373</v>
      </c>
      <c r="I29" s="713" t="s">
        <v>2370</v>
      </c>
      <c r="J29" s="741" t="s">
        <v>2355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2372</v>
      </c>
      <c r="F30" s="713" t="s">
        <v>2327</v>
      </c>
      <c r="G30" s="713" t="s">
        <v>2252</v>
      </c>
      <c r="H30" s="715" t="s">
        <v>2373</v>
      </c>
      <c r="I30" s="713" t="s">
        <v>2370</v>
      </c>
      <c r="J30" s="741" t="s">
        <v>2355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2372</v>
      </c>
      <c r="F31" s="713" t="s">
        <v>2327</v>
      </c>
      <c r="G31" s="713" t="s">
        <v>2252</v>
      </c>
      <c r="H31" s="715" t="s">
        <v>2373</v>
      </c>
      <c r="I31" s="713" t="s">
        <v>2374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2372</v>
      </c>
      <c r="F32" s="713" t="s">
        <v>2327</v>
      </c>
      <c r="G32" s="713" t="s">
        <v>2252</v>
      </c>
      <c r="H32" s="713" t="s">
        <v>2373</v>
      </c>
      <c r="I32" s="713" t="s">
        <v>2374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8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2372</v>
      </c>
      <c r="F33" s="747" t="s">
        <v>2375</v>
      </c>
      <c r="G33" s="713" t="s">
        <v>2252</v>
      </c>
      <c r="H33" s="713" t="s">
        <v>2373</v>
      </c>
      <c r="I33" s="746" t="s">
        <v>2376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2377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2378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2378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2378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2378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2379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2378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F49" s="848" t="s">
        <v>2380</v>
      </c>
      <c r="G49" s="849"/>
      <c r="H49" s="732">
        <v>45522</v>
      </c>
      <c r="I49" t="s">
        <v>2381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2382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376" t="s">
        <v>2024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2383</v>
      </c>
      <c r="F6" s="282" t="s">
        <v>2384</v>
      </c>
      <c r="G6" s="282" t="s">
        <v>2384</v>
      </c>
      <c r="H6" s="282" t="s">
        <v>2384</v>
      </c>
      <c r="I6" s="282" t="s">
        <v>2383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2385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86.5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2385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2386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2387</v>
      </c>
      <c r="F11" s="721" t="s">
        <v>2388</v>
      </c>
      <c r="G11" s="721" t="s">
        <v>2388</v>
      </c>
      <c r="H11" s="721" t="s">
        <v>2388</v>
      </c>
      <c r="I11" s="721" t="s">
        <v>2092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20</v>
      </c>
      <c r="O11" s="686" t="s">
        <v>2137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2387</v>
      </c>
      <c r="F12" s="721" t="s">
        <v>2388</v>
      </c>
      <c r="G12" s="721" t="s">
        <v>2388</v>
      </c>
      <c r="H12" s="721" t="s">
        <v>2388</v>
      </c>
      <c r="I12" s="721" t="s">
        <v>2092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2387</v>
      </c>
      <c r="F13" s="721" t="s">
        <v>2388</v>
      </c>
      <c r="G13" s="721" t="s">
        <v>2388</v>
      </c>
      <c r="H13" s="721" t="s">
        <v>2388</v>
      </c>
      <c r="I13" s="721" t="s">
        <v>2092</v>
      </c>
      <c r="J13" s="751" t="s">
        <v>2389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2390</v>
      </c>
      <c r="F14" s="729" t="s">
        <v>2388</v>
      </c>
      <c r="G14" s="735" t="s">
        <v>2304</v>
      </c>
      <c r="H14" s="585" t="s">
        <v>2391</v>
      </c>
      <c r="I14" s="730" t="s">
        <v>2180</v>
      </c>
      <c r="J14" s="751" t="s">
        <v>2389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2392</v>
      </c>
      <c r="F15" s="729" t="s">
        <v>2388</v>
      </c>
      <c r="G15" s="735" t="s">
        <v>2304</v>
      </c>
      <c r="H15" s="585" t="s">
        <v>2393</v>
      </c>
      <c r="I15" s="730" t="s">
        <v>2180</v>
      </c>
      <c r="J15" s="751" t="s">
        <v>2389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2392</v>
      </c>
      <c r="F16" s="729" t="s">
        <v>2388</v>
      </c>
      <c r="G16" s="735" t="s">
        <v>2394</v>
      </c>
      <c r="H16" s="585" t="s">
        <v>2393</v>
      </c>
      <c r="I16" s="730" t="s">
        <v>2180</v>
      </c>
      <c r="J16" s="751" t="s">
        <v>2389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2392</v>
      </c>
      <c r="F17" s="729" t="s">
        <v>2388</v>
      </c>
      <c r="G17" s="735" t="s">
        <v>2394</v>
      </c>
      <c r="H17" s="585" t="s">
        <v>2391</v>
      </c>
      <c r="I17" s="730" t="s">
        <v>2180</v>
      </c>
      <c r="J17" s="751" t="s">
        <v>2389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2392</v>
      </c>
      <c r="F18" s="729" t="s">
        <v>2006</v>
      </c>
      <c r="G18" s="736" t="s">
        <v>2395</v>
      </c>
      <c r="H18" s="585" t="s">
        <v>2391</v>
      </c>
      <c r="I18" s="730" t="s">
        <v>2253</v>
      </c>
      <c r="J18" s="751" t="s">
        <v>2389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2126</v>
      </c>
      <c r="F19" s="729" t="s">
        <v>2006</v>
      </c>
      <c r="G19" s="736" t="s">
        <v>2396</v>
      </c>
      <c r="H19" s="585" t="s">
        <v>2397</v>
      </c>
      <c r="I19" s="730" t="s">
        <v>2211</v>
      </c>
      <c r="J19" s="751" t="s">
        <v>2389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2126</v>
      </c>
      <c r="F20" s="729" t="s">
        <v>2006</v>
      </c>
      <c r="G20" s="736" t="s">
        <v>2398</v>
      </c>
      <c r="H20" s="585" t="s">
        <v>2397</v>
      </c>
      <c r="I20" s="730" t="s">
        <v>2211</v>
      </c>
      <c r="J20" s="751" t="s">
        <v>2389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2126</v>
      </c>
      <c r="F21" s="729" t="s">
        <v>2006</v>
      </c>
      <c r="G21" s="736" t="s">
        <v>2396</v>
      </c>
      <c r="H21" s="585" t="s">
        <v>2397</v>
      </c>
      <c r="I21" s="730" t="s">
        <v>2211</v>
      </c>
      <c r="J21" s="751" t="s">
        <v>2389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2050</v>
      </c>
      <c r="F22" s="729" t="s">
        <v>2006</v>
      </c>
      <c r="G22" s="730" t="s">
        <v>2399</v>
      </c>
      <c r="H22" s="585" t="s">
        <v>2397</v>
      </c>
      <c r="I22" s="736" t="s">
        <v>2400</v>
      </c>
      <c r="J22" s="751" t="s">
        <v>2389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2050</v>
      </c>
      <c r="F23" s="729" t="s">
        <v>56</v>
      </c>
      <c r="G23" s="730" t="s">
        <v>1961</v>
      </c>
      <c r="H23" s="585" t="s">
        <v>2085</v>
      </c>
      <c r="I23" s="736" t="s">
        <v>2400</v>
      </c>
      <c r="J23" s="751" t="s">
        <v>2389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2050</v>
      </c>
      <c r="F24" s="729" t="s">
        <v>56</v>
      </c>
      <c r="G24" s="730" t="s">
        <v>2401</v>
      </c>
      <c r="H24" s="658" t="s">
        <v>2402</v>
      </c>
      <c r="I24" s="736" t="s">
        <v>349</v>
      </c>
      <c r="J24" s="751" t="s">
        <v>2389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2050</v>
      </c>
      <c r="F25" s="729" t="s">
        <v>56</v>
      </c>
      <c r="G25" s="730" t="s">
        <v>2401</v>
      </c>
      <c r="H25" s="658" t="s">
        <v>2402</v>
      </c>
      <c r="I25" s="735" t="s">
        <v>2403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2050</v>
      </c>
      <c r="F26" s="735" t="s">
        <v>2151</v>
      </c>
      <c r="G26" s="730" t="s">
        <v>2401</v>
      </c>
      <c r="H26" s="658" t="s">
        <v>2402</v>
      </c>
      <c r="I26" s="735" t="s">
        <v>2063</v>
      </c>
      <c r="J26" s="751" t="s">
        <v>2389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2050</v>
      </c>
      <c r="F27" s="735" t="s">
        <v>2151</v>
      </c>
      <c r="G27" s="730" t="s">
        <v>2401</v>
      </c>
      <c r="H27" s="658" t="s">
        <v>2402</v>
      </c>
      <c r="I27" s="735" t="s">
        <v>2063</v>
      </c>
      <c r="J27" s="751" t="s">
        <v>2389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2404</v>
      </c>
      <c r="F28" s="735" t="s">
        <v>2151</v>
      </c>
      <c r="G28" s="730" t="s">
        <v>2401</v>
      </c>
      <c r="H28" s="658" t="s">
        <v>2402</v>
      </c>
      <c r="I28" s="735" t="s">
        <v>2063</v>
      </c>
      <c r="J28" s="751" t="s">
        <v>2389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2405</v>
      </c>
      <c r="F29" s="735" t="s">
        <v>2406</v>
      </c>
      <c r="G29" s="730" t="s">
        <v>2401</v>
      </c>
      <c r="H29" s="658" t="s">
        <v>2407</v>
      </c>
      <c r="I29" s="735" t="s">
        <v>2063</v>
      </c>
      <c r="J29" s="751" t="s">
        <v>2389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2385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2405</v>
      </c>
      <c r="F30" s="735" t="s">
        <v>2252</v>
      </c>
      <c r="G30" s="730" t="s">
        <v>2401</v>
      </c>
      <c r="H30" s="658" t="s">
        <v>2407</v>
      </c>
      <c r="I30" s="735" t="s">
        <v>2063</v>
      </c>
      <c r="J30" s="751" t="s">
        <v>2389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2405</v>
      </c>
      <c r="F31" s="735" t="s">
        <v>2406</v>
      </c>
      <c r="G31" s="730" t="s">
        <v>2408</v>
      </c>
      <c r="H31" s="658" t="s">
        <v>2407</v>
      </c>
      <c r="I31" s="735" t="s">
        <v>2063</v>
      </c>
      <c r="J31" s="751" t="s">
        <v>2389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2405</v>
      </c>
      <c r="F32" s="735" t="s">
        <v>2409</v>
      </c>
      <c r="G32" s="730" t="s">
        <v>2410</v>
      </c>
      <c r="H32" s="658" t="s">
        <v>2407</v>
      </c>
      <c r="I32" s="735" t="s">
        <v>2063</v>
      </c>
      <c r="J32" s="751" t="s">
        <v>2389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2411</v>
      </c>
      <c r="P32" s="710"/>
      <c r="Q32" s="667">
        <f>SUM('5 August 2024  '!N32,'12 August 2024  '!N32,'19 August 2024'!N32,'26 August 2024'!N32)</f>
        <v>8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2405</v>
      </c>
      <c r="F33" s="749" t="s">
        <v>2412</v>
      </c>
      <c r="G33" s="730" t="s">
        <v>1961</v>
      </c>
      <c r="H33" s="750" t="s">
        <v>2413</v>
      </c>
      <c r="I33" s="735" t="s">
        <v>2063</v>
      </c>
      <c r="J33" s="751" t="s">
        <v>2389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2412</v>
      </c>
      <c r="G34" s="723"/>
      <c r="H34" s="750" t="s">
        <v>2413</v>
      </c>
      <c r="I34" s="709" t="s">
        <v>1961</v>
      </c>
      <c r="J34" s="751" t="s">
        <v>2389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2412</v>
      </c>
      <c r="G35" s="622"/>
      <c r="H35" s="750" t="s">
        <v>2413</v>
      </c>
      <c r="I35" s="709" t="s">
        <v>2063</v>
      </c>
      <c r="J35" s="751" t="s">
        <v>2389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2412</v>
      </c>
      <c r="G36" s="622"/>
      <c r="H36" s="750" t="s">
        <v>2413</v>
      </c>
      <c r="I36" s="709" t="s">
        <v>2414</v>
      </c>
      <c r="J36" s="751" t="s">
        <v>2389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2412</v>
      </c>
      <c r="G37" s="699"/>
      <c r="H37" s="750" t="s">
        <v>2413</v>
      </c>
      <c r="I37" s="709"/>
      <c r="J37" s="751" t="s">
        <v>2389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2412</v>
      </c>
      <c r="G38" s="699"/>
      <c r="H38" s="750" t="s">
        <v>2413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2412</v>
      </c>
      <c r="G39" s="698"/>
      <c r="H39" s="750" t="s">
        <v>2413</v>
      </c>
      <c r="I39" s="709"/>
      <c r="J39" s="751" t="s">
        <v>2389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2412</v>
      </c>
      <c r="G40" s="553"/>
      <c r="H40" s="750" t="s">
        <v>2413</v>
      </c>
      <c r="I40" s="709"/>
      <c r="J40" s="751" t="s">
        <v>2389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2415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2413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2380</v>
      </c>
      <c r="H49" s="732">
        <v>45529</v>
      </c>
      <c r="I49" t="s">
        <v>2381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J51" s="731"/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2382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2385</v>
      </c>
      <c r="P7" s="728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2385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686" t="s">
        <v>2137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2385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210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210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2411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2380</v>
      </c>
      <c r="H49" s="732">
        <v>45528</v>
      </c>
      <c r="I49" t="s">
        <v>2381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1888</v>
      </c>
      <c r="M5" s="664" t="s">
        <v>82</v>
      </c>
      <c r="N5" s="421" t="s">
        <v>83</v>
      </c>
      <c r="O5" s="664" t="s">
        <v>84</v>
      </c>
      <c r="P5" s="652" t="s">
        <v>2343</v>
      </c>
      <c r="Q5" s="791" t="s">
        <v>2418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2419</v>
      </c>
      <c r="F6" s="752" t="s">
        <v>2419</v>
      </c>
      <c r="G6" s="752" t="s">
        <v>2419</v>
      </c>
      <c r="H6" s="752" t="s">
        <v>2419</v>
      </c>
      <c r="I6" s="752" t="s">
        <v>2419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2420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2211</v>
      </c>
      <c r="F11" s="760" t="s">
        <v>2421</v>
      </c>
      <c r="G11" s="760" t="s">
        <v>2422</v>
      </c>
      <c r="H11" s="760" t="s">
        <v>2421</v>
      </c>
      <c r="I11" s="760" t="s">
        <v>2421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777" t="s">
        <v>2137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2211</v>
      </c>
      <c r="F12" s="760" t="s">
        <v>2421</v>
      </c>
      <c r="G12" s="760" t="s">
        <v>2422</v>
      </c>
      <c r="H12" s="760" t="s">
        <v>2421</v>
      </c>
      <c r="I12" s="760" t="s">
        <v>2421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2211</v>
      </c>
      <c r="F13" s="760" t="s">
        <v>2421</v>
      </c>
      <c r="G13" s="760" t="s">
        <v>2422</v>
      </c>
      <c r="H13" s="760" t="s">
        <v>2421</v>
      </c>
      <c r="I13" s="760" t="s">
        <v>2421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2211</v>
      </c>
      <c r="F14" s="755" t="s">
        <v>2423</v>
      </c>
      <c r="G14" s="755" t="s">
        <v>2103</v>
      </c>
      <c r="H14" s="756" t="s">
        <v>2424</v>
      </c>
      <c r="I14" s="757" t="s">
        <v>2425</v>
      </c>
      <c r="J14" s="758" t="s">
        <v>2312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2211</v>
      </c>
      <c r="F15" s="755" t="s">
        <v>2423</v>
      </c>
      <c r="G15" s="755" t="s">
        <v>2103</v>
      </c>
      <c r="H15" s="756" t="s">
        <v>2424</v>
      </c>
      <c r="I15" s="757" t="s">
        <v>2425</v>
      </c>
      <c r="J15" s="758" t="s">
        <v>2312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2426</v>
      </c>
      <c r="F16" s="755" t="s">
        <v>2423</v>
      </c>
      <c r="G16" s="755" t="s">
        <v>2103</v>
      </c>
      <c r="H16" s="761" t="s">
        <v>2427</v>
      </c>
      <c r="I16" s="757" t="s">
        <v>2425</v>
      </c>
      <c r="J16" s="758" t="s">
        <v>210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2426</v>
      </c>
      <c r="F17" s="755" t="s">
        <v>2423</v>
      </c>
      <c r="G17" s="755" t="s">
        <v>2103</v>
      </c>
      <c r="H17" s="761" t="s">
        <v>2427</v>
      </c>
      <c r="I17" s="757" t="s">
        <v>2425</v>
      </c>
      <c r="J17" s="758" t="s">
        <v>210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2428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2322</v>
      </c>
      <c r="H18" s="761" t="s">
        <v>2429</v>
      </c>
      <c r="I18" s="757" t="s">
        <v>2425</v>
      </c>
      <c r="J18" s="758" t="s">
        <v>210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2322</v>
      </c>
      <c r="H19" s="761" t="s">
        <v>2429</v>
      </c>
      <c r="I19" s="757" t="s">
        <v>2430</v>
      </c>
      <c r="J19" s="758" t="s">
        <v>210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2322</v>
      </c>
      <c r="H20" s="761" t="s">
        <v>2431</v>
      </c>
      <c r="I20" s="757" t="s">
        <v>2430</v>
      </c>
      <c r="J20" s="758" t="s">
        <v>210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2322</v>
      </c>
      <c r="H21" s="761" t="s">
        <v>2431</v>
      </c>
      <c r="I21" s="757" t="s">
        <v>2432</v>
      </c>
      <c r="J21" s="758" t="s">
        <v>210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2426</v>
      </c>
      <c r="F22" s="755" t="s">
        <v>2161</v>
      </c>
      <c r="G22" s="757" t="s">
        <v>2322</v>
      </c>
      <c r="H22" s="761" t="s">
        <v>2433</v>
      </c>
      <c r="I22" s="757" t="s">
        <v>2432</v>
      </c>
      <c r="J22" s="758" t="s">
        <v>210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2426</v>
      </c>
      <c r="F23" s="755" t="s">
        <v>2322</v>
      </c>
      <c r="G23" s="757" t="s">
        <v>2161</v>
      </c>
      <c r="H23" s="761" t="s">
        <v>2433</v>
      </c>
      <c r="I23" s="757" t="s">
        <v>2432</v>
      </c>
      <c r="J23" s="758" t="s">
        <v>210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776" t="s">
        <v>2095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2426</v>
      </c>
      <c r="F24" s="755" t="s">
        <v>2322</v>
      </c>
      <c r="G24" s="757" t="s">
        <v>2322</v>
      </c>
      <c r="H24" s="761" t="s">
        <v>2433</v>
      </c>
      <c r="I24" s="757" t="s">
        <v>2397</v>
      </c>
      <c r="J24" s="758" t="s">
        <v>210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2426</v>
      </c>
      <c r="F25" s="755" t="s">
        <v>2322</v>
      </c>
      <c r="G25" s="757" t="s">
        <v>2322</v>
      </c>
      <c r="H25" s="761" t="s">
        <v>2433</v>
      </c>
      <c r="I25" s="757" t="s">
        <v>2397</v>
      </c>
      <c r="J25" s="758" t="s">
        <v>210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0</v>
      </c>
      <c r="O25" s="776" t="s">
        <v>2434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2426</v>
      </c>
      <c r="F26" s="755" t="s">
        <v>2349</v>
      </c>
      <c r="G26" s="757" t="s">
        <v>2254</v>
      </c>
      <c r="H26" s="761" t="s">
        <v>2433</v>
      </c>
      <c r="I26" s="757" t="s">
        <v>2435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2426</v>
      </c>
      <c r="F27" s="755" t="s">
        <v>2349</v>
      </c>
      <c r="G27" s="757" t="s">
        <v>2254</v>
      </c>
      <c r="H27" s="761" t="s">
        <v>2433</v>
      </c>
      <c r="I27" s="757" t="s">
        <v>2435</v>
      </c>
      <c r="J27" s="758" t="s">
        <v>210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2252</v>
      </c>
      <c r="F28" s="755" t="s">
        <v>2211</v>
      </c>
      <c r="G28" s="757" t="s">
        <v>2254</v>
      </c>
      <c r="H28" s="761" t="s">
        <v>2433</v>
      </c>
      <c r="I28" s="757" t="s">
        <v>2435</v>
      </c>
      <c r="J28" s="758" t="s">
        <v>210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2252</v>
      </c>
      <c r="F29" s="755" t="s">
        <v>2211</v>
      </c>
      <c r="G29" s="757" t="s">
        <v>2254</v>
      </c>
      <c r="H29" s="761" t="s">
        <v>2436</v>
      </c>
      <c r="I29" s="757" t="s">
        <v>2435</v>
      </c>
      <c r="J29" s="758" t="s">
        <v>210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2252</v>
      </c>
      <c r="F30" s="755" t="s">
        <v>2211</v>
      </c>
      <c r="G30" s="757" t="s">
        <v>2254</v>
      </c>
      <c r="H30" s="761" t="s">
        <v>2437</v>
      </c>
      <c r="I30" s="757" t="s">
        <v>2435</v>
      </c>
      <c r="J30" s="758" t="s">
        <v>210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779" t="s">
        <v>1924</v>
      </c>
      <c r="P30" s="789"/>
      <c r="Q30" s="793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55" t="s">
        <v>2252</v>
      </c>
      <c r="F31" s="755" t="s">
        <v>2211</v>
      </c>
      <c r="G31" s="757" t="s">
        <v>2438</v>
      </c>
      <c r="H31" s="761" t="s">
        <v>2437</v>
      </c>
      <c r="I31" s="757" t="s">
        <v>2435</v>
      </c>
      <c r="J31" s="758" t="s">
        <v>210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55" t="s">
        <v>2252</v>
      </c>
      <c r="F32" s="755" t="s">
        <v>2391</v>
      </c>
      <c r="G32" s="757" t="s">
        <v>2438</v>
      </c>
      <c r="H32" s="756" t="s">
        <v>2439</v>
      </c>
      <c r="I32" s="757" t="s">
        <v>2435</v>
      </c>
      <c r="J32" s="758" t="s">
        <v>210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1111</v>
      </c>
      <c r="N32" s="418">
        <f>COUNTIF(E7:K44, "*Paul*")/2</f>
        <v>0</v>
      </c>
      <c r="O32" s="787" t="s">
        <v>2411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2252</v>
      </c>
      <c r="F33" s="755" t="s">
        <v>2391</v>
      </c>
      <c r="G33" s="757" t="s">
        <v>2438</v>
      </c>
      <c r="H33" s="756" t="s">
        <v>2439</v>
      </c>
      <c r="I33" s="757" t="s">
        <v>2435</v>
      </c>
      <c r="J33" s="758" t="s">
        <v>210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1956</v>
      </c>
      <c r="H34" s="763"/>
      <c r="I34" s="764"/>
      <c r="J34" s="758" t="s">
        <v>2312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1956</v>
      </c>
      <c r="H35" s="763"/>
      <c r="I35" s="764"/>
      <c r="J35" s="758" t="s">
        <v>2312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2380</v>
      </c>
      <c r="H49" s="577">
        <v>45536</v>
      </c>
      <c r="I49" t="s">
        <v>2381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zoomScale="115" zoomScaleNormal="115" workbookViewId="0">
      <pane xSplit="4" topLeftCell="M1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2440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2418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2441</v>
      </c>
      <c r="F11" s="760" t="s">
        <v>2441</v>
      </c>
      <c r="G11" s="760" t="s">
        <v>2441</v>
      </c>
      <c r="H11" s="760" t="s">
        <v>2441</v>
      </c>
      <c r="I11" s="760" t="s">
        <v>2183</v>
      </c>
      <c r="J11" s="458" t="s">
        <v>1956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2441</v>
      </c>
      <c r="F12" s="760" t="s">
        <v>2441</v>
      </c>
      <c r="G12" s="760" t="s">
        <v>2441</v>
      </c>
      <c r="H12" s="760" t="s">
        <v>2441</v>
      </c>
      <c r="I12" s="760" t="s">
        <v>2183</v>
      </c>
      <c r="J12" s="458" t="s">
        <v>1956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2442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2441</v>
      </c>
      <c r="F13" s="760" t="s">
        <v>2441</v>
      </c>
      <c r="G13" s="760" t="s">
        <v>2441</v>
      </c>
      <c r="H13" s="760" t="s">
        <v>2441</v>
      </c>
      <c r="I13" s="760" t="s">
        <v>2183</v>
      </c>
      <c r="J13" s="458" t="s">
        <v>1956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2211</v>
      </c>
      <c r="F14" s="515" t="s">
        <v>2443</v>
      </c>
      <c r="G14" s="515" t="s">
        <v>2441</v>
      </c>
      <c r="H14" s="261" t="s">
        <v>2444</v>
      </c>
      <c r="I14" s="452" t="s">
        <v>2445</v>
      </c>
      <c r="J14" s="458" t="s">
        <v>1956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2211</v>
      </c>
      <c r="F15" s="515" t="s">
        <v>2443</v>
      </c>
      <c r="G15" s="515" t="s">
        <v>56</v>
      </c>
      <c r="H15" s="261" t="s">
        <v>2446</v>
      </c>
      <c r="I15" s="452" t="s">
        <v>2445</v>
      </c>
      <c r="J15" s="458" t="s">
        <v>1956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2428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2443</v>
      </c>
      <c r="F16" s="515" t="s">
        <v>2443</v>
      </c>
      <c r="G16" s="515" t="s">
        <v>56</v>
      </c>
      <c r="H16" s="261" t="s">
        <v>2446</v>
      </c>
      <c r="I16" s="452" t="s">
        <v>2445</v>
      </c>
      <c r="J16" s="458" t="s">
        <v>1956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2443</v>
      </c>
      <c r="F17" s="515" t="s">
        <v>2443</v>
      </c>
      <c r="G17" s="515" t="s">
        <v>56</v>
      </c>
      <c r="H17" s="261" t="s">
        <v>2447</v>
      </c>
      <c r="I17" s="452" t="s">
        <v>2448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2009</v>
      </c>
      <c r="F18" s="515" t="s">
        <v>212</v>
      </c>
      <c r="G18" s="452" t="s">
        <v>1197</v>
      </c>
      <c r="H18" s="261" t="s">
        <v>2447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2009</v>
      </c>
      <c r="F19" s="515" t="s">
        <v>212</v>
      </c>
      <c r="G19" s="452" t="s">
        <v>1197</v>
      </c>
      <c r="H19" s="261" t="s">
        <v>2447</v>
      </c>
      <c r="I19" s="452" t="s">
        <v>2423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2009</v>
      </c>
      <c r="F20" s="515" t="s">
        <v>212</v>
      </c>
      <c r="G20" s="452" t="s">
        <v>1197</v>
      </c>
      <c r="H20" s="561" t="s">
        <v>2447</v>
      </c>
      <c r="I20" s="452" t="s">
        <v>2423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2422</v>
      </c>
      <c r="F21" s="515" t="s">
        <v>2328</v>
      </c>
      <c r="G21" s="452" t="s">
        <v>1197</v>
      </c>
      <c r="H21" s="561" t="s">
        <v>2388</v>
      </c>
      <c r="I21" s="452" t="s">
        <v>2423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2422</v>
      </c>
      <c r="F22" s="515" t="s">
        <v>2449</v>
      </c>
      <c r="G22" s="452" t="s">
        <v>2268</v>
      </c>
      <c r="H22" s="561" t="s">
        <v>2388</v>
      </c>
      <c r="I22" s="452" t="s">
        <v>2423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2009</v>
      </c>
      <c r="F23" s="705" t="s">
        <v>2450</v>
      </c>
      <c r="G23" s="694" t="s">
        <v>2046</v>
      </c>
      <c r="H23" s="782" t="s">
        <v>2451</v>
      </c>
      <c r="I23" s="694" t="s">
        <v>2452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2158</v>
      </c>
      <c r="F24" s="705" t="s">
        <v>2450</v>
      </c>
      <c r="G24" s="694" t="s">
        <v>2046</v>
      </c>
      <c r="H24" s="782" t="s">
        <v>2451</v>
      </c>
      <c r="I24" s="694" t="s">
        <v>2453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2158</v>
      </c>
      <c r="F25" s="705" t="s">
        <v>2450</v>
      </c>
      <c r="G25" s="694" t="s">
        <v>2046</v>
      </c>
      <c r="H25" s="782" t="s">
        <v>2451</v>
      </c>
      <c r="I25" s="694" t="s">
        <v>2453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2158</v>
      </c>
      <c r="F26" s="452" t="s">
        <v>389</v>
      </c>
      <c r="G26" s="452" t="s">
        <v>2046</v>
      </c>
      <c r="H26" s="561" t="s">
        <v>2388</v>
      </c>
      <c r="I26" s="452" t="s">
        <v>2112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 t="s">
        <v>1977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2158</v>
      </c>
      <c r="F27" s="452" t="s">
        <v>389</v>
      </c>
      <c r="G27" s="452" t="s">
        <v>2046</v>
      </c>
      <c r="H27" s="561" t="s">
        <v>2388</v>
      </c>
      <c r="I27" s="452" t="s">
        <v>2349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2158</v>
      </c>
      <c r="F28" s="452" t="s">
        <v>212</v>
      </c>
      <c r="G28" s="452" t="s">
        <v>2046</v>
      </c>
      <c r="H28" s="781" t="s">
        <v>2454</v>
      </c>
      <c r="I28" s="452" t="s">
        <v>2349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1242</v>
      </c>
      <c r="F29" s="452" t="s">
        <v>212</v>
      </c>
      <c r="G29" s="452" t="s">
        <v>56</v>
      </c>
      <c r="H29" s="781" t="s">
        <v>2454</v>
      </c>
      <c r="I29" s="452" t="s">
        <v>2455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2411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1242</v>
      </c>
      <c r="F30" s="452" t="s">
        <v>212</v>
      </c>
      <c r="G30" s="452" t="s">
        <v>56</v>
      </c>
      <c r="H30" s="781" t="s">
        <v>2454</v>
      </c>
      <c r="I30" s="306" t="s">
        <v>2456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1242</v>
      </c>
      <c r="F31" s="452" t="s">
        <v>212</v>
      </c>
      <c r="G31" s="452" t="s">
        <v>2046</v>
      </c>
      <c r="H31" s="781" t="s">
        <v>2454</v>
      </c>
      <c r="I31" s="306" t="s">
        <v>2456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1242</v>
      </c>
      <c r="F32" s="452" t="s">
        <v>212</v>
      </c>
      <c r="G32" s="452" t="s">
        <v>2046</v>
      </c>
      <c r="H32" s="781" t="s">
        <v>2454</v>
      </c>
      <c r="I32" s="306" t="s">
        <v>2046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1242</v>
      </c>
      <c r="F33" s="452" t="s">
        <v>212</v>
      </c>
      <c r="G33" s="452" t="s">
        <v>56</v>
      </c>
      <c r="H33" s="781" t="s">
        <v>2454</v>
      </c>
      <c r="I33" s="306" t="s">
        <v>2046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2380</v>
      </c>
      <c r="H49" s="577">
        <v>45543</v>
      </c>
      <c r="I49" t="s">
        <v>2381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4" zoomScale="115" zoomScaleNormal="115" workbookViewId="0">
      <pane xSplit="4" topLeftCell="G4" activePane="topRight" state="frozen"/>
      <selection pane="topRight" activeCell="H26" sqref="H26"/>
      <selection activeCell="G17" sqref="G1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2418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2458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210</v>
      </c>
      <c r="N10" s="326">
        <f>SUM(COUNTIFS(E7:K44,"*Vanness*"))/2</f>
        <v>0</v>
      </c>
      <c r="O10" s="803" t="s">
        <v>2137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1242</v>
      </c>
      <c r="H11" s="760" t="s">
        <v>1242</v>
      </c>
      <c r="I11" s="760" t="s">
        <v>1242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538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1242</v>
      </c>
      <c r="H12" s="760" t="s">
        <v>1242</v>
      </c>
      <c r="I12" s="760" t="s">
        <v>1242</v>
      </c>
      <c r="J12" s="458"/>
      <c r="K12" s="459"/>
      <c r="L12" s="61"/>
      <c r="M12" s="646" t="s">
        <v>62</v>
      </c>
      <c r="N12" s="326">
        <f>COUNTIF(E7:K44, "*Vijay*")/2</f>
        <v>0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1242</v>
      </c>
      <c r="H13" s="760" t="s">
        <v>1242</v>
      </c>
      <c r="I13" s="760" t="s">
        <v>1242</v>
      </c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2095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1979</v>
      </c>
      <c r="H14" s="808" t="s">
        <v>2459</v>
      </c>
      <c r="I14" s="808" t="s">
        <v>2459</v>
      </c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2095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1979</v>
      </c>
      <c r="H15" s="808" t="s">
        <v>2460</v>
      </c>
      <c r="I15" s="808" t="s">
        <v>2461</v>
      </c>
      <c r="J15" s="458"/>
      <c r="K15" s="460"/>
      <c r="L15" s="61"/>
      <c r="M15" s="647" t="s">
        <v>67</v>
      </c>
      <c r="N15" s="551">
        <f>COUNTIF(E7:K44, "*Jia Leong*")/2</f>
        <v>5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2462</v>
      </c>
      <c r="H16" s="808" t="s">
        <v>2460</v>
      </c>
      <c r="I16" s="808" t="s">
        <v>2461</v>
      </c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2095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2463</v>
      </c>
      <c r="H17" s="808" t="s">
        <v>2460</v>
      </c>
      <c r="I17" s="808" t="s">
        <v>2461</v>
      </c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2464</v>
      </c>
      <c r="H18" s="261" t="s">
        <v>2465</v>
      </c>
      <c r="I18" s="452" t="s">
        <v>2426</v>
      </c>
      <c r="J18" s="458"/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1956</v>
      </c>
      <c r="G19" s="694" t="s">
        <v>2464</v>
      </c>
      <c r="H19" s="261" t="s">
        <v>2157</v>
      </c>
      <c r="I19" s="452" t="s">
        <v>2426</v>
      </c>
      <c r="J19" s="458"/>
      <c r="K19" s="460"/>
      <c r="L19" s="61"/>
      <c r="M19" s="650" t="s">
        <v>110</v>
      </c>
      <c r="N19" s="326">
        <f>COUNTIF(E7:K44, "*QiAn*")/2</f>
        <v>2.5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1956</v>
      </c>
      <c r="G20" s="694" t="s">
        <v>2328</v>
      </c>
      <c r="H20" s="261"/>
      <c r="I20" s="452" t="s">
        <v>2426</v>
      </c>
      <c r="J20" s="458"/>
      <c r="K20" s="460"/>
      <c r="L20" s="61"/>
      <c r="M20" s="646" t="s">
        <v>163</v>
      </c>
      <c r="N20" s="326">
        <f>COUNTIF(E7:K44, "*Wei Jun*")/2</f>
        <v>5.5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1956</v>
      </c>
      <c r="G21" s="694" t="s">
        <v>2328</v>
      </c>
      <c r="H21" s="261"/>
      <c r="I21" s="452" t="s">
        <v>2426</v>
      </c>
      <c r="J21" s="458"/>
      <c r="K21" s="460"/>
      <c r="L21" s="61"/>
      <c r="M21" s="646" t="s">
        <v>251</v>
      </c>
      <c r="N21" s="327">
        <f>COUNTIF(E7:K44, "*Foo*")/2</f>
        <v>0</v>
      </c>
      <c r="O21" s="802" t="s">
        <v>2095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1956</v>
      </c>
      <c r="G22" s="694" t="s">
        <v>2328</v>
      </c>
      <c r="H22" s="261" t="s">
        <v>2423</v>
      </c>
      <c r="I22" s="452" t="s">
        <v>2423</v>
      </c>
      <c r="J22" s="458"/>
      <c r="K22" s="460"/>
      <c r="L22" s="61"/>
      <c r="M22" s="646" t="s">
        <v>1956</v>
      </c>
      <c r="N22" s="327">
        <f>COUNTIF(E7:K44, "*Ivan*")/2</f>
        <v>3</v>
      </c>
      <c r="O22" s="802" t="s">
        <v>1977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1953</v>
      </c>
      <c r="H23" s="261" t="s">
        <v>2423</v>
      </c>
      <c r="I23" s="452" t="s">
        <v>2423</v>
      </c>
      <c r="J23" s="458"/>
      <c r="K23" s="460"/>
      <c r="L23" s="61"/>
      <c r="M23" s="646" t="s">
        <v>1963</v>
      </c>
      <c r="N23" s="326">
        <f>COUNTIF(E7:K44, "*Lucas*")/2</f>
        <v>3.5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2466</v>
      </c>
      <c r="H24" s="261"/>
      <c r="I24" s="452" t="s">
        <v>2423</v>
      </c>
      <c r="J24" s="458"/>
      <c r="K24" s="460"/>
      <c r="L24" s="61"/>
      <c r="M24" s="650" t="s">
        <v>1965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2467</v>
      </c>
      <c r="H25" s="261" t="s">
        <v>67</v>
      </c>
      <c r="I25" s="452" t="s">
        <v>2423</v>
      </c>
      <c r="J25" s="458"/>
      <c r="K25" s="460"/>
      <c r="L25" s="61"/>
      <c r="M25" s="650" t="s">
        <v>2009</v>
      </c>
      <c r="N25" s="654">
        <f>COUNTIF(E7:K44, "*Heng*")/2</f>
        <v>0</v>
      </c>
      <c r="O25" s="801" t="s">
        <v>1924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2467</v>
      </c>
      <c r="H26" s="261" t="s">
        <v>67</v>
      </c>
      <c r="I26" s="452"/>
      <c r="J26" s="458"/>
      <c r="K26" s="460"/>
      <c r="L26" s="61"/>
      <c r="M26" s="646" t="s">
        <v>2065</v>
      </c>
      <c r="N26" s="654">
        <f>COUNTIF(E7:K44, "*Phay*")/2</f>
        <v>0</v>
      </c>
      <c r="O26" s="802" t="s">
        <v>1924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2467</v>
      </c>
      <c r="H27" s="261" t="s">
        <v>67</v>
      </c>
      <c r="I27" s="452"/>
      <c r="J27" s="458"/>
      <c r="K27" s="460"/>
      <c r="L27" s="61"/>
      <c r="M27" s="650" t="s">
        <v>2157</v>
      </c>
      <c r="N27" s="654">
        <f>COUNTIF(E7:K44, "*Jonathan*")/2</f>
        <v>5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2468</v>
      </c>
      <c r="H28" s="261" t="s">
        <v>2469</v>
      </c>
      <c r="I28" s="306"/>
      <c r="J28" s="458"/>
      <c r="K28" s="460"/>
      <c r="L28" s="61"/>
      <c r="M28" s="646" t="s">
        <v>2161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2468</v>
      </c>
      <c r="H29" s="261" t="s">
        <v>1899</v>
      </c>
      <c r="I29" s="306"/>
      <c r="J29" s="458"/>
      <c r="K29" s="460"/>
      <c r="L29" s="61"/>
      <c r="M29" s="651" t="s">
        <v>1111</v>
      </c>
      <c r="N29" s="334">
        <f>COUNTIF(E7:K44, "*Paul*")/2</f>
        <v>0</v>
      </c>
      <c r="O29" s="804" t="s">
        <v>2411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2470</v>
      </c>
      <c r="H30" s="261" t="s">
        <v>1899</v>
      </c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2468</v>
      </c>
      <c r="H31" s="261" t="s">
        <v>1899</v>
      </c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2470</v>
      </c>
      <c r="H32" s="261" t="s">
        <v>1899</v>
      </c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2470</v>
      </c>
      <c r="H33" s="261" t="s">
        <v>1899</v>
      </c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2380</v>
      </c>
      <c r="H49" s="577">
        <v>45550</v>
      </c>
      <c r="I49" t="s">
        <v>2381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2418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25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/>
      <c r="P7" s="797" t="str">
        <f ca="1">IF(NOW() &lt; $H$49 + TIME(23,50,0), IF(AND(N7&lt;5, O7=""), "penalty of RM5 per hour", ""), P7)</f>
        <v>penalty of RM5 per hour</v>
      </c>
      <c r="Q7" s="785">
        <f ca="1">IF(NOW() &lt; $H$49 + TIME(23,50,0), IF(AND(N7&lt;5, O7=""), (5-N7)*5, ""), Q7)</f>
        <v>25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2472</v>
      </c>
      <c r="P8" s="797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/>
      <c r="P9" s="797" t="str">
        <f ca="1">IF(NOW() &lt; $H$49 + TIME(23,50,0), IF(AND(N9&lt;5, O9=""), "penalty of RM5 per hour", ""), P9)</f>
        <v>penalty of RM5 per hour</v>
      </c>
      <c r="Q9" s="785">
        <f ca="1">IF(NOW() &lt; $H$49 + TIME(23,50,0), IF(AND(N9&lt;5, O9=""), (5-N9)*5, ""), Q9)</f>
        <v>25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/>
      <c r="G11" s="760"/>
      <c r="H11" s="760"/>
      <c r="I11" s="760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/>
      <c r="P11" s="797" t="str">
        <f ca="1">IF(NOW() &lt; $H$49 + TIME(23,50,0), IF(AND(N11&lt;5, O11=""), "penalty of RM5 per hour", ""), P11)</f>
        <v>penalty of RM5 per hour</v>
      </c>
      <c r="Q11" s="785">
        <f ca="1">IF(NOW() &lt; $H$49 + TIME(23,50,0), IF(AND(N11&lt;5, O11=""), (5-N11)*5, ""), Q11)</f>
        <v>25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/>
      <c r="G12" s="760"/>
      <c r="H12" s="760"/>
      <c r="I12" s="760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/>
      <c r="P12" s="797" t="str">
        <f ca="1">IF(NOW() &lt; $H$49 + TIME(23,50,0), IF(AND(N12&lt;5, O12=""), "penalty of RM5 per hour", ""), P12)</f>
        <v>penalty of RM5 per hour</v>
      </c>
      <c r="Q12" s="785">
        <f ca="1">IF(NOW() &lt; $H$49 + TIME(23,50,0), IF(AND(N12&lt;5, O12=""), (5-N12)*5, ""), Q12)</f>
        <v>25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/>
      <c r="G13" s="760"/>
      <c r="H13" s="760"/>
      <c r="I13" s="760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/>
      <c r="P15" s="797" t="str">
        <f ca="1">IF(NOW() &lt; $H$49 + TIME(23,50,0), IF(AND(N15&lt;5, O15=""), "penalty of RM5 per hour", ""), P15)</f>
        <v>penalty of RM5 per hour</v>
      </c>
      <c r="Q15" s="785">
        <f ca="1">IF(NOW() &lt; $H$49 + TIME(23,50,0), IF(AND(N15&lt;5, O15=""), (5-N15)*5, ""), Q15)</f>
        <v>25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0</v>
      </c>
      <c r="O18" s="802"/>
      <c r="P18" s="797" t="str">
        <f ca="1">IF(NOW() &lt; $H$49 + TIME(23,50,0), IF(AND(N18&lt;5, O18=""), "penalty of RM5 per hour", ""), P18)</f>
        <v>penalty of RM5 per hour</v>
      </c>
      <c r="Q18" s="785">
        <f ca="1">IF(NOW() &lt; $H$49 + TIME(23,50,0), IF(AND(N18&lt;5, O18=""), (5-N18)*5, ""), Q18)</f>
        <v>25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0</v>
      </c>
      <c r="O19" s="801"/>
      <c r="P19" s="797" t="str">
        <f ca="1">IF(NOW() &lt; $H$49 + TIME(23,50,0), IF(AND(N19&lt;5, O19=""), "penalty of RM5 per hour", ""), P19)</f>
        <v>penalty of RM5 per hour</v>
      </c>
      <c r="Q19" s="785">
        <f ca="1">IF(NOW() &lt; $H$49 + TIME(23,50,0), IF(AND(N19&lt;5, O19=""), (5-N19)*5, ""), Q19)</f>
        <v>25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0</v>
      </c>
      <c r="O20" s="802"/>
      <c r="P20" s="797" t="str">
        <f ca="1">IF(NOW() &lt; $H$49 + TIME(23,50,0), IF(AND(N20&lt;5, O20=""), "penalty of RM5 per hour", ""), P20)</f>
        <v>penalty of RM5 per hour</v>
      </c>
      <c r="Q20" s="785">
        <f ca="1">IF(NOW() &lt; $H$49 + TIME(23,50,0), IF(AND(N20&lt;5, O20=""), (5-N20)*5, ""), Q20)</f>
        <v>25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0</v>
      </c>
      <c r="O22" s="802"/>
      <c r="P22" s="797" t="str">
        <f ca="1">IF(NOW() &lt; $H$49 + TIME(23,50,0), IF(AND(N22&lt;5, O22=""), "penalty of RM5 per hour", ""), P22)</f>
        <v>penalty of RM5 per hour</v>
      </c>
      <c r="Q22" s="785">
        <f ca="1">IF(NOW() &lt; $H$49 + TIME(23,50,0), IF(AND(N22&lt;5, O22=""), (5-N22)*5, ""), Q22)</f>
        <v>25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0</v>
      </c>
      <c r="O24" s="801"/>
      <c r="P24" s="797" t="str">
        <f ca="1">IF(NOW() &lt; $H$49 + TIME(23,50,0), IF(AND(N24&lt;5, O24=""), "penalty of RM5 per hour", ""), P24)</f>
        <v>penalty of RM5 per hour</v>
      </c>
      <c r="Q24" s="785">
        <f ca="1">IF(NOW() &lt; $H$49 + TIME(23,50,0), IF(AND(N24&lt;5, O24=""), (5-N24)*5, ""), Q24)</f>
        <v>25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0</v>
      </c>
      <c r="O25" s="801"/>
      <c r="P25" s="797" t="str">
        <f ca="1">IF(NOW() &lt; $H$49 + TIME(23,50,0), IF(AND(N25&lt;5, O25=""), "penalty of RM5 per hour", ""), P25)</f>
        <v>penalty of RM5 per hour</v>
      </c>
      <c r="Q25" s="785">
        <f ca="1">IF(NOW() &lt; $H$49 + TIME(23,50,0), IF(AND(N25&lt;5, O25=""), (5-N25)*5, ""), Q25)</f>
        <v>25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/>
      <c r="P26" s="797" t="str">
        <f ca="1">IF(NOW() &lt; $H$49 + TIME(23,50,0), IF(AND(N26&lt;5, O26=""), "penalty of RM5 per hour", ""), P26)</f>
        <v>penalty of RM5 per hour</v>
      </c>
      <c r="Q26" s="785">
        <f ca="1">IF(NOW() &lt; $H$49 + TIME(23,50,0), IF(AND(N26&lt;5, O26=""), (5-N26)*5, ""), Q26)</f>
        <v>25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0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0</v>
      </c>
      <c r="O28" s="801"/>
      <c r="P28" s="797" t="str">
        <f ca="1">IF(NOW() &lt; $H$49 + TIME(23,50,0), IF(AND(N28&lt;5, O28=""), "penalty of RM5 per hour", ""), P28)</f>
        <v>penalty of RM5 per hour</v>
      </c>
      <c r="Q28" s="785">
        <f ca="1">IF(NOW() &lt; $H$49 + TIME(23,50,0), IF(AND(N28&lt;5, O28=""), (5-N28)*5, ""), Q28)</f>
        <v>25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2411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452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452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2380</v>
      </c>
      <c r="H49" s="577">
        <v>45557</v>
      </c>
      <c r="I49" t="s">
        <v>2381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2380</v>
      </c>
      <c r="H49" s="577">
        <v>45564</v>
      </c>
      <c r="I49" t="s">
        <v>2381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2024-09-18T09:31:51Z</dcterms:modified>
  <cp:category/>
  <cp:contentStatus/>
</cp:coreProperties>
</file>