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8632" documentId="101_{C41BB324-3EAE-5148-95F2-E4AD19BF45B2}" xr6:coauthVersionLast="47" xr6:coauthVersionMax="47" xr10:uidLastSave="{36107930-5E4D-471F-AEDC-0D59602569BD}"/>
  <bookViews>
    <workbookView minimized="1" xWindow="780" yWindow="780" windowWidth="21600" windowHeight="11295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4" i="110" l="1"/>
  <c r="Q24" i="110"/>
  <c r="P25" i="110"/>
  <c r="Q25" i="110"/>
  <c r="P26" i="110"/>
  <c r="Q26" i="110"/>
  <c r="Q6" i="110"/>
  <c r="Q8" i="110"/>
  <c r="P9" i="110"/>
  <c r="Q9" i="110"/>
  <c r="P10" i="110"/>
  <c r="Q10" i="110"/>
  <c r="P11" i="110"/>
  <c r="Q11" i="110"/>
  <c r="Q13" i="110"/>
  <c r="P14" i="110"/>
  <c r="Q14" i="110"/>
  <c r="P15" i="110"/>
  <c r="Q15" i="110"/>
  <c r="Q1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 s="1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 s="1"/>
  <c r="L9" i="110" a="1"/>
  <c r="L9" i="110"/>
  <c r="L8" i="110" a="1"/>
  <c r="L8" i="110"/>
  <c r="L7" i="110" a="1"/>
  <c r="L7" i="110"/>
  <c r="L6" i="110" a="1"/>
  <c r="L6" i="110"/>
  <c r="N6" i="110"/>
  <c r="P6" i="110" s="1"/>
  <c r="N7" i="110"/>
  <c r="P7" i="110" s="1"/>
  <c r="N8" i="110"/>
  <c r="P8" i="110" s="1"/>
  <c r="N9" i="110"/>
  <c r="N10" i="110"/>
  <c r="N11" i="110"/>
  <c r="N12" i="110"/>
  <c r="P12" i="110" s="1"/>
  <c r="N13" i="110"/>
  <c r="P13" i="110" s="1"/>
  <c r="N14" i="110"/>
  <c r="N15" i="110"/>
  <c r="N16" i="110"/>
  <c r="P16" i="110" s="1"/>
  <c r="N17" i="110"/>
  <c r="P17" i="110" s="1"/>
  <c r="N18" i="110"/>
  <c r="P18" i="110" s="1"/>
  <c r="N19" i="110"/>
  <c r="P19" i="110" s="1"/>
  <c r="N20" i="110"/>
  <c r="P20" i="110" s="1"/>
  <c r="N21" i="110"/>
  <c r="P21" i="110" s="1"/>
  <c r="N22" i="110"/>
  <c r="P22" i="110" s="1"/>
  <c r="N23" i="110"/>
  <c r="N24" i="110"/>
  <c r="N25" i="110"/>
  <c r="N26" i="110"/>
  <c r="N27" i="110"/>
  <c r="N28" i="110"/>
  <c r="P28" i="110" s="1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 s="1"/>
  <c r="P30" i="105"/>
  <c r="N29" i="105"/>
  <c r="Q29" i="106" s="1"/>
  <c r="N28" i="105"/>
  <c r="P29" i="105" s="1"/>
  <c r="N27" i="105"/>
  <c r="N26" i="105"/>
  <c r="P27" i="105"/>
  <c r="N25" i="105"/>
  <c r="N24" i="105"/>
  <c r="N23" i="105"/>
  <c r="N22" i="105"/>
  <c r="P23" i="105"/>
  <c r="N21" i="105"/>
  <c r="N20" i="105"/>
  <c r="P20" i="105" s="1"/>
  <c r="N19" i="105"/>
  <c r="N18" i="105"/>
  <c r="P18" i="105" s="1"/>
  <c r="N17" i="105"/>
  <c r="N16" i="105"/>
  <c r="P17" i="105" s="1"/>
  <c r="P16" i="105"/>
  <c r="N15" i="105"/>
  <c r="N14" i="105"/>
  <c r="P15" i="105" s="1"/>
  <c r="P14" i="105"/>
  <c r="N12" i="105"/>
  <c r="P12" i="105" s="1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 s="1"/>
  <c r="L27" i="105" a="1"/>
  <c r="L27" i="105" s="1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 s="1"/>
  <c r="L17" i="105" a="1"/>
  <c r="L17" i="105" s="1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 s="1"/>
  <c r="L7" i="105" a="1"/>
  <c r="L7" i="105" s="1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 s="1"/>
  <c r="N11" i="129"/>
  <c r="Q32" i="129"/>
  <c r="Q32" i="103"/>
  <c r="N11" i="103"/>
  <c r="Q11" i="106"/>
  <c r="N32" i="103"/>
  <c r="Q32" i="106" s="1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 s="1"/>
  <c r="L26" i="104" a="1"/>
  <c r="L26" i="104" s="1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 s="1"/>
  <c r="L16" i="104" a="1"/>
  <c r="L16" i="104" s="1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 s="1"/>
  <c r="N19" i="104"/>
  <c r="N20" i="104"/>
  <c r="N21" i="104"/>
  <c r="N22" i="104"/>
  <c r="N23" i="104"/>
  <c r="N24" i="104"/>
  <c r="N25" i="104"/>
  <c r="N26" i="104"/>
  <c r="N27" i="104"/>
  <c r="N28" i="104"/>
  <c r="Q28" i="106" s="1"/>
  <c r="N29" i="104"/>
  <c r="N30" i="104"/>
  <c r="N31" i="104"/>
  <c r="Q31" i="106" s="1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 s="1"/>
  <c r="L25" i="103" a="1"/>
  <c r="L25" i="103" s="1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 s="1"/>
  <c r="L15" i="103" a="1"/>
  <c r="L15" i="103" s="1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 s="1"/>
  <c r="N6" i="103"/>
  <c r="N7" i="103"/>
  <c r="N8" i="103"/>
  <c r="N9" i="103"/>
  <c r="P32" i="103" s="1"/>
  <c r="R32" i="103" s="1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 s="1"/>
  <c r="L25" i="129" a="1"/>
  <c r="L25" i="129" s="1"/>
  <c r="L24" i="129" a="1"/>
  <c r="L24" i="129"/>
  <c r="L23" i="129" a="1"/>
  <c r="L23" i="129"/>
  <c r="L22" i="129" a="1"/>
  <c r="L22" i="129"/>
  <c r="L21" i="129" a="1"/>
  <c r="L21" i="129"/>
  <c r="L20" i="129" a="1"/>
  <c r="L20" i="129" s="1"/>
  <c r="L19" i="129" a="1"/>
  <c r="L19" i="129"/>
  <c r="L18" i="129" a="1"/>
  <c r="L18" i="129"/>
  <c r="L17" i="129" a="1"/>
  <c r="L17" i="129" s="1"/>
  <c r="L16" i="129" a="1"/>
  <c r="L16" i="129" s="1"/>
  <c r="L15" i="129" a="1"/>
  <c r="L15" i="129" s="1"/>
  <c r="L14" i="129" a="1"/>
  <c r="L14" i="129"/>
  <c r="L13" i="129" a="1"/>
  <c r="L13" i="129"/>
  <c r="L12" i="129" a="1"/>
  <c r="L12" i="129"/>
  <c r="L11" i="129" a="1"/>
  <c r="L11" i="129"/>
  <c r="L10" i="129" a="1"/>
  <c r="L10" i="129" s="1"/>
  <c r="L9" i="129" a="1"/>
  <c r="L9" i="129"/>
  <c r="L8" i="129" a="1"/>
  <c r="L8" i="129" s="1"/>
  <c r="L7" i="129" a="1"/>
  <c r="L7" i="129" s="1"/>
  <c r="L6" i="129" a="1"/>
  <c r="L6" i="129" s="1"/>
  <c r="N6" i="129"/>
  <c r="P32" i="129" s="1"/>
  <c r="R32" i="129" s="1"/>
  <c r="N7" i="129"/>
  <c r="N8" i="129"/>
  <c r="N9" i="129"/>
  <c r="N10" i="129"/>
  <c r="Q10" i="106" s="1"/>
  <c r="N12" i="129"/>
  <c r="N13" i="129"/>
  <c r="Q13" i="106" s="1"/>
  <c r="N14" i="129"/>
  <c r="Q14" i="106" s="1"/>
  <c r="N15" i="129"/>
  <c r="N16" i="129"/>
  <c r="Q16" i="106" s="1"/>
  <c r="N18" i="129"/>
  <c r="N19" i="129"/>
  <c r="Q19" i="106" s="1"/>
  <c r="N20" i="129"/>
  <c r="Q20" i="106" s="1"/>
  <c r="N21" i="129"/>
  <c r="N22" i="129"/>
  <c r="Q22" i="106" s="1"/>
  <c r="N23" i="129"/>
  <c r="Q23" i="106" s="1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21" i="110" l="1"/>
  <c r="Q12" i="106"/>
  <c r="Q20" i="110"/>
  <c r="Q30" i="106"/>
  <c r="P13" i="105"/>
  <c r="Q18" i="110"/>
  <c r="P21" i="105"/>
  <c r="Q7" i="110"/>
  <c r="Q19" i="110"/>
  <c r="P19" i="105"/>
  <c r="Q16" i="110"/>
  <c r="P28" i="105"/>
  <c r="Q22" i="110"/>
  <c r="Q12" i="110"/>
  <c r="Q28" i="110"/>
  <c r="Q7" i="108"/>
  <c r="P22" i="107"/>
  <c r="P29" i="107"/>
  <c r="Q19" i="107"/>
  <c r="Q14" i="108"/>
  <c r="P15" i="107"/>
  <c r="Q27" i="107"/>
  <c r="P8" i="108"/>
  <c r="Q6" i="108"/>
  <c r="P16" i="108"/>
  <c r="P26" i="108"/>
  <c r="Q22" i="107"/>
  <c r="P9" i="107"/>
  <c r="P7" i="107"/>
  <c r="Q28" i="108"/>
  <c r="Q24" i="108"/>
  <c r="Q14" i="107"/>
  <c r="P7" i="108"/>
  <c r="P21" i="108"/>
  <c r="Q18" i="108"/>
  <c r="P18" i="108"/>
  <c r="P25" i="108"/>
  <c r="Q9" i="107"/>
  <c r="Q21" i="108"/>
  <c r="P24" i="107"/>
  <c r="P19" i="108"/>
  <c r="Q23" i="107"/>
  <c r="P20" i="107"/>
  <c r="P9" i="108"/>
  <c r="P24" i="108"/>
  <c r="Q7" i="107"/>
  <c r="Q26" i="108"/>
  <c r="P11" i="108"/>
  <c r="P11" i="107"/>
  <c r="Q11" i="108"/>
  <c r="Q11" i="107"/>
  <c r="Q13" i="108"/>
  <c r="Q8" i="108"/>
  <c r="P6" i="108"/>
  <c r="Q22" i="108"/>
  <c r="Q12" i="107"/>
  <c r="P16" i="107"/>
  <c r="P14" i="107"/>
  <c r="P25" i="107"/>
  <c r="P17" i="108"/>
  <c r="Q18" i="107"/>
  <c r="Q10" i="108"/>
  <c r="P19" i="107"/>
  <c r="P14" i="108"/>
  <c r="P28" i="108"/>
  <c r="Q25" i="107"/>
  <c r="P10" i="107"/>
  <c r="P28" i="107"/>
  <c r="P10" i="108"/>
  <c r="P13" i="108"/>
  <c r="Q8" i="107"/>
  <c r="Q20" i="107"/>
  <c r="Q9" i="108"/>
  <c r="Q12" i="108"/>
  <c r="Q25" i="108"/>
  <c r="P12" i="108"/>
  <c r="Q15" i="108"/>
  <c r="P27" i="107"/>
  <c r="P13" i="107"/>
  <c r="Q21" i="107"/>
  <c r="Q16" i="108"/>
  <c r="P15" i="108"/>
  <c r="Q13" i="107"/>
  <c r="Q28" i="107"/>
  <c r="Q24" i="107"/>
  <c r="Q15" i="107"/>
  <c r="P22" i="108"/>
  <c r="P17" i="107"/>
  <c r="Q6" i="107"/>
  <c r="Q17" i="108"/>
  <c r="Q17" i="107"/>
  <c r="P18" i="107"/>
  <c r="P20" i="108"/>
  <c r="P31" i="107"/>
  <c r="P6" i="107"/>
  <c r="Q29" i="107"/>
  <c r="Q31" i="107"/>
  <c r="Q10" i="107"/>
  <c r="Q20" i="108"/>
  <c r="P8" i="107"/>
  <c r="P23" i="107"/>
  <c r="Q19" i="108"/>
  <c r="P12" i="107"/>
  <c r="P21" i="107"/>
  <c r="Q16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<sst xmlns="http://schemas.openxmlformats.org/spreadsheetml/2006/main" count="27459" uniqueCount="2474">
  <si>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</si>
  <si>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</si>
  <si>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</si>
  <si>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</si>
  <si>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</si>
  <si>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</si>
  <si>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</si>
  <si>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</si>
  <si>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</si>
  <si>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</si>
  <si>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</si>
  <si>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</si>
  <si>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</si>
  <si>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</si>
  <si>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</si>
  <si>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</si>
  <si>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</si>
  <si>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</si>
  <si>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</si>
  <si>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</si>
  <si>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</si>
  <si>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</si>
  <si>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</si>
  <si>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</si>
  <si>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</si>
  <si>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</si>
  <si>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</si>
  <si>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</si>
  <si>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</si>
  <si>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</si>
  <si>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</si>
  <si>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</si>
  <si>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</si>
  <si>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</si>
  <si>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</si>
  <si>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</si>
  <si>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</si>
  <si>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</si>
  <si>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</si>
  <si>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</si>
  <si>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</si>
  <si>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</si>
  <si>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</si>
  <si>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</si>
  <si>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</si>
  <si>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</si>
  <si>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</si>
  <si>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</si>
  <si>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</si>
  <si>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</si>
  <si>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</si>
  <si>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</si>
  <si>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</si>
  <si>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</si>
  <si>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</si>
  <si>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</si>
  <si>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</si>
  <si>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</si>
  <si>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</si>
  <si>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</si>
  <si>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</si>
  <si>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</si>
  <si>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</si>
  <si>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</si>
  <si>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</si>
  <si>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</si>
  <si>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</si>
  <si>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</si>
  <si>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</si>
  <si>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</si>
  <si>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</si>
  <si>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</si>
  <si>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</si>
  <si>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</si>
  <si>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</si>
  <si>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</si>
  <si>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</si>
  <si>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</si>
  <si>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</si>
  <si>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</si>
  <si>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</si>
  <si>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</si>
  <si>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</si>
  <si>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</si>
  <si>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</si>
  <si>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</si>
  <si>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</si>
  <si>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</si>
  <si>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</si>
  <si>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</si>
  <si>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</si>
  <si>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</si>
  <si>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</si>
  <si>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</si>
  <si>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</si>
  <si>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</si>
  <si>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</si>
  <si>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</si>
  <si>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</si>
  <si>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</si>
  <si>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</si>
  <si>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</si>
  <si>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</si>
  <si>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</si>
  <si>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</si>
  <si>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</si>
  <si>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</si>
  <si>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</si>
  <si>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</si>
  <si>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</si>
  <si>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</si>
  <si>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</si>
  <si>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</si>
  <si>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</si>
  <si>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</si>
  <si>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</si>
  <si>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</si>
  <si>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</si>
  <si>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</si>
  <si>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</si>
  <si>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</si>
  <si>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</si>
  <si>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</si>
  <si>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</si>
  <si>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</si>
  <si>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</si>
  <si>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</si>
  <si>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</si>
  <si>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</si>
  <si>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</si>
  <si>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</si>
  <si>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</si>
  <si>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</si>
  <si>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</si>
  <si>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</si>
  <si>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</si>
  <si>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</si>
  <si>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</si>
  <si>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</si>
  <si>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</si>
  <si>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</si>
  <si>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</si>
  <si>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</si>
  <si>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</si>
  <si>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</si>
  <si>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</si>
  <si>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</si>
  <si>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</si>
  <si>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</si>
  <si>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</si>
  <si>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</si>
  <si>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</si>
  <si>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</si>
  <si>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</si>
  <si>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</si>
  <si>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</si>
  <si>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</si>
  <si>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</si>
  <si>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</si>
  <si>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</si>
  <si>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</si>
  <si>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</si>
  <si>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</si>
  <si>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</si>
  <si>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</si>
  <si>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</si>
  <si>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</si>
  <si>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</si>
  <si>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</si>
  <si>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</si>
  <si>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</si>
  <si>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</si>
  <si>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</si>
  <si>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</si>
  <si>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</si>
  <si>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</si>
  <si>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</si>
  <si>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</si>
  <si>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</si>
  <si>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</si>
  <si>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</si>
  <si>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</si>
  <si>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</si>
  <si>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</si>
  <si>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</si>
  <si>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</si>
  <si>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</si>
  <si>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</si>
  <si>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</si>
  <si>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</si>
  <si>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</si>
  <si>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</si>
  <si>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</si>
  <si>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</si>
  <si>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</si>
  <si>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</si>
  <si>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</si>
  <si>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</si>
  <si>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</si>
  <si>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</si>
  <si>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</si>
  <si>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</si>
  <si>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</si>
  <si>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</si>
  <si>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</si>
  <si>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23/9/2024 - 29/9/2024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</si>
  <si>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</si>
  <si>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</si>
  <si>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</si>
  <si>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</si>
  <si>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</si>
  <si>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</si>
  <si>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</si>
  <si>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</si>
  <si>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</si>
  <si>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</si>
  <si>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</si>
  <si>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</si>
  <si>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</si>
  <si>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</si>
  <si>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</si>
  <si>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</si>
  <si>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</si>
  <si>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</si>
  <si>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</si>
  <si>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</si>
  <si>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</si>
  <si>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</si>
  <si>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</si>
  <si>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</si>
  <si>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</si>
  <si>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</si>
  <si>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</si>
  <si>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</si>
  <si>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</si>
  <si>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</si>
  <si>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</si>
  <si>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</si>
  <si>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</si>
  <si>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</si>
  <si>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</si>
  <si>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</si>
  <si>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</si>
  <si>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</si>
  <si>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</si>
  <si>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</si>
  <si>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</si>
  <si>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</si>
  <si>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</si>
  <si>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</si>
  <si>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</si>
  <si>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</si>
  <si>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</si>
  <si>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</si>
  <si>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</si>
  <si>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</si>
  <si>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</si>
  <si>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</si>
  <si>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</si>
  <si>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</si>
  <si>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</si>
  <si>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</si>
  <si>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</si>
  <si>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</si>
  <si>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</si>
  <si>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</si>
  <si>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</si>
  <si>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</si>
  <si>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</si>
  <si>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</si>
  <si>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</si>
  <si>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</si>
  <si>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</si>
  <si>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</si>
  <si>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</si>
  <si>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</si>
  <si>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</si>
  <si>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</si>
  <si>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</si>
  <si>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</si>
  <si>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</si>
  <si>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</si>
  <si>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</si>
  <si>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</si>
  <si>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</si>
  <si>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</si>
  <si>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</si>
  <si>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</si>
  <si>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</si>
  <si>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</si>
  <si>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</si>
  <si>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</si>
  <si>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</si>
  <si>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</si>
  <si>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</si>
  <si>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</si>
  <si>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</si>
  <si>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</si>
  <si>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</si>
  <si>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</si>
  <si>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</si>
  <si>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</si>
  <si>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</si>
  <si>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</si>
  <si>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</si>
  <si>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</si>
  <si>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</si>
  <si>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</si>
  <si>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</si>
  <si>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</si>
  <si>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</si>
  <si>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</si>
  <si>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</si>
  <si>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</si>
  <si>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</si>
  <si>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</si>
  <si>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</si>
  <si>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</si>
  <si>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</si>
  <si>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</si>
  <si>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</si>
  <si>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</si>
  <si>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</si>
  <si>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</si>
  <si>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</si>
  <si>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</si>
  <si>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</si>
  <si>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</si>
  <si>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</si>
  <si>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</si>
  <si>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</si>
  <si>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</si>
  <si>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</si>
  <si>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</si>
  <si>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</si>
  <si>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</si>
  <si>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</si>
  <si>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</si>
  <si>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</si>
  <si>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</si>
  <si>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</si>
  <si>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</si>
  <si>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</si>
  <si>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</si>
  <si>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</si>
  <si>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</si>
  <si>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</si>
  <si>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</si>
  <si>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</si>
  <si>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</si>
  <si>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</si>
  <si>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</si>
  <si>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</si>
  <si>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</si>
  <si>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</si>
  <si>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</si>
  <si>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</si>
  <si>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</si>
  <si>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</si>
  <si>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</si>
  <si>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</si>
  <si>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</si>
  <si>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</si>
  <si>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</si>
  <si>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</si>
  <si>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</si>
  <si>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</si>
  <si>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</si>
  <si>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</si>
  <si>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</si>
  <si>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</si>
  <si>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</si>
  <si>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</si>
  <si>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</si>
  <si>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</si>
  <si>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</si>
  <si>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</si>
  <si>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</si>
  <si>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</si>
  <si>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</si>
  <si>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</si>
  <si>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</si>
  <si>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</si>
  <si>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</si>
  <si>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</si>
  <si>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</si>
  <si>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</si>
  <si>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</si>
  <si>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</si>
  <si>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</si>
  <si>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</si>
  <si>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</si>
  <si>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</si>
  <si>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</si>
  <si>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</si>
  <si>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</si>
  <si>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</si>
  <si>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</si>
  <si>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</si>
  <si>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</si>
  <si>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</si>
  <si>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</si>
  <si>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</si>
  <si>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</si>
  <si>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</si>
  <si>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</si>
  <si>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</si>
  <si>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</si>
  <si>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</si>
  <si>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</si>
  <si>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</si>
  <si>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</si>
  <si>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</si>
  <si>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</si>
  <si>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</si>
  <si>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</si>
  <si>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</si>
  <si>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</si>
  <si>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</si>
  <si>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</si>
  <si>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</si>
  <si>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</si>
  <si>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</si>
  <si>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</si>
  <si>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</si>
  <si>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</si>
  <si>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</si>
  <si>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</si>
  <si>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</si>
  <si>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</si>
  <si>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</si>
  <si>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</si>
  <si>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</si>
  <si>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</si>
  <si>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</si>
  <si>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</si>
  <si>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</si>
  <si>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</si>
  <si>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</si>
  <si>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</si>
  <si>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</si>
  <si>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</si>
  <si>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</si>
  <si>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</si>
  <si>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</si>
  <si>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</si>
  <si>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</si>
  <si>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</si>
  <si>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</si>
  <si>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</si>
  <si>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</si>
  <si>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</si>
  <si>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</si>
  <si>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</si>
  <si>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</si>
  <si>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</si>
  <si>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</si>
  <si>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</si>
  <si>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</si>
  <si>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</si>
  <si>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</si>
  <si>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</si>
  <si>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</si>
  <si>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</si>
  <si>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</si>
  <si>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</si>
  <si>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</si>
  <si>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</si>
  <si>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</si>
  <si>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</si>
  <si>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</si>
  <si>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</si>
  <si>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</si>
  <si>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</si>
  <si>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</si>
  <si>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</si>
  <si>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</si>
  <si>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</si>
  <si>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</si>
  <si>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</si>
  <si>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</si>
  <si>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</si>
  <si>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</si>
  <si>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</si>
  <si>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</si>
  <si>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</si>
  <si>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</si>
  <si>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</si>
  <si>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</si>
  <si>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</si>
  <si>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</si>
  <si>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</si>
  <si>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</si>
  <si>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</si>
  <si>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</si>
  <si>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</si>
  <si>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</si>
  <si>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</si>
  <si>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</si>
  <si>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</si>
  <si>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</si>
  <si>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</si>
  <si>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</si>
  <si>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</si>
  <si>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</si>
  <si>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</si>
  <si>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</si>
  <si>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</si>
  <si>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</si>
  <si>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</si>
  <si>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</si>
  <si>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</si>
  <si>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</si>
  <si>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</si>
  <si>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</si>
  <si>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</si>
  <si>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</si>
  <si>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</si>
  <si>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</si>
  <si>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</si>
  <si>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</si>
  <si>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</si>
  <si>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</si>
  <si>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</si>
  <si>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</si>
  <si>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</si>
  <si>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</si>
  <si>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</si>
  <si>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</si>
  <si>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</si>
  <si>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</si>
  <si>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</si>
  <si>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</si>
  <si>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</si>
  <si>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</si>
  <si>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</si>
  <si>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</si>
  <si>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</si>
  <si>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</si>
  <si>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</si>
  <si>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</si>
  <si>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</si>
  <si>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</si>
  <si>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</si>
  <si>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</si>
  <si>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</si>
  <si>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</si>
  <si>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</si>
  <si>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</si>
  <si>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</si>
  <si>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</si>
  <si>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</si>
  <si>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</si>
  <si>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</si>
  <si>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</si>
  <si>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</si>
  <si>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</si>
  <si>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</si>
  <si>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</si>
  <si>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</si>
  <si>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</si>
  <si>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</si>
  <si>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</si>
  <si>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</si>
  <si>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</si>
  <si>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</si>
  <si>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</si>
  <si>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</si>
  <si>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</si>
  <si>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</si>
  <si>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</si>
  <si>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</si>
  <si>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</si>
  <si>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</si>
  <si>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</si>
  <si>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</si>
  <si>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</si>
  <si>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</si>
  <si>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</si>
  <si>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</si>
  <si>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</si>
  <si>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</si>
  <si>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</si>
  <si>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</si>
  <si>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</si>
  <si>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</si>
  <si>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</si>
  <si>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</si>
  <si>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</si>
  <si>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</si>
  <si>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</si>
  <si>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</si>
  <si>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</si>
  <si>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</si>
  <si>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</si>
  <si>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</si>
  <si>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</si>
  <si>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</si>
  <si>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</si>
  <si>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</si>
  <si>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</si>
  <si>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</si>
  <si>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</si>
  <si>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</si>
  <si>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</si>
  <si>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</si>
  <si>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</si>
  <si>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</si>
  <si>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</si>
  <si>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</si>
  <si>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</si>
  <si>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</si>
  <si>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</si>
  <si>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</si>
  <si>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</si>
  <si>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</si>
  <si>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</si>
  <si>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</si>
  <si>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</si>
  <si>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</si>
  <si>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</si>
  <si>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</si>
  <si>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</si>
  <si>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</si>
  <si>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</si>
  <si>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</si>
  <si>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</si>
  <si>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</si>
  <si>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</si>
  <si>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</si>
  <si>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</si>
  <si>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</si>
  <si>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</si>
  <si>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</si>
  <si>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</si>
  <si>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</si>
  <si>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</si>
  <si>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</si>
  <si>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</si>
  <si>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</si>
  <si>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</si>
  <si>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</si>
  <si>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</si>
  <si>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</si>
  <si>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</si>
  <si>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</si>
  <si>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</si>
  <si>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</si>
  <si>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</si>
  <si>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</si>
  <si>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</si>
  <si>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</si>
  <si>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</si>
  <si>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</si>
  <si>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</si>
  <si>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</si>
  <si>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</si>
  <si>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</si>
  <si>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</si>
  <si>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</si>
  <si>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</si>
  <si>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</si>
  <si>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</si>
  <si>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</si>
  <si>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</si>
  <si>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</si>
  <si>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</si>
  <si>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</si>
  <si>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</si>
  <si>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</si>
  <si>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</si>
  <si>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</si>
  <si>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</si>
  <si>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</si>
  <si>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</si>
  <si>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</si>
  <si>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</si>
  <si>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</si>
  <si>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</si>
  <si>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</si>
  <si>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</si>
  <si>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</si>
  <si>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</si>
  <si>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</si>
  <si>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</si>
  <si>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</si>
  <si>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</si>
  <si>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</si>
  <si>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</si>
  <si>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</si>
  <si>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</si>
  <si>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</si>
  <si>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</si>
  <si>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</si>
  <si>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</si>
  <si>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</si>
  <si>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</si>
  <si>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</si>
  <si>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</si>
  <si>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</si>
  <si>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</si>
  <si>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</si>
  <si>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</si>
  <si>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</si>
  <si>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</si>
  <si>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</si>
  <si>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</si>
  <si>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</si>
  <si>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</si>
  <si>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</si>
  <si>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</si>
  <si>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</si>
  <si>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</si>
  <si>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</si>
  <si>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</si>
  <si>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</si>
  <si>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</si>
  <si>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</si>
  <si>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</si>
  <si>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</si>
  <si>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</si>
  <si>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</si>
  <si>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</si>
  <si>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</si>
  <si>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</si>
  <si>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</si>
  <si>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</si>
  <si>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</si>
  <si>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</si>
  <si>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</si>
  <si>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</si>
  <si>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</si>
  <si>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</si>
  <si>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</si>
  <si>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</si>
  <si>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</si>
  <si>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</si>
  <si>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</si>
  <si>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</si>
  <si>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</si>
  <si>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</si>
  <si>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</si>
  <si>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</si>
  <si>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</si>
  <si>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</si>
  <si>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</si>
  <si>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</si>
  <si>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</si>
  <si>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</si>
  <si>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</si>
  <si>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</si>
  <si>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</si>
  <si>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</si>
  <si>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</si>
  <si>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</si>
  <si>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</si>
  <si>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</si>
  <si>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</si>
  <si>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</si>
  <si>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</si>
  <si>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</si>
  <si>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</si>
  <si>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</si>
  <si>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</si>
  <si>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</si>
  <si>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</si>
  <si>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</si>
  <si>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</si>
  <si>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</si>
  <si>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</si>
  <si>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</si>
  <si>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</si>
  <si>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</si>
  <si>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</si>
  <si>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</si>
  <si>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</si>
  <si>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</si>
  <si>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</si>
  <si>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</si>
  <si>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</si>
  <si>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</si>
  <si>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</si>
  <si>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</si>
  <si>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</si>
  <si>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</si>
  <si>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</si>
  <si>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</si>
  <si>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</si>
  <si>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</si>
  <si>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</si>
  <si>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</si>
  <si>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</si>
  <si>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</si>
  <si>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</si>
  <si>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</si>
  <si>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</si>
  <si>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</si>
  <si>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</si>
  <si>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</si>
  <si>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</si>
  <si>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</si>
  <si>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</si>
  <si>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</si>
  <si>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</si>
  <si>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</si>
  <si>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</si>
  <si>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</si>
  <si>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</si>
  <si>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</si>
  <si>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</si>
  <si>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</si>
  <si>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</si>
  <si>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</si>
  <si>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</si>
  <si>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</si>
  <si>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</si>
  <si>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</si>
  <si>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</si>
  <si>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</si>
  <si>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</si>
  <si>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</si>
  <si>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</si>
  <si>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</si>
  <si>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</si>
  <si>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</si>
  <si>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</si>
  <si>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</si>
  <si>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</si>
  <si>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</si>
  <si>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</si>
  <si>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</si>
  <si>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</si>
  <si>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</si>
  <si>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</si>
  <si>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</si>
  <si>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</si>
  <si>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</si>
  <si>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</si>
  <si>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</si>
  <si>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</si>
  <si>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</si>
  <si>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</si>
  <si>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</si>
  <si>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</si>
  <si>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</si>
  <si>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</si>
  <si>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</si>
  <si>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</si>
  <si>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</si>
  <si>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</si>
  <si>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</si>
  <si>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</si>
  <si>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</si>
  <si>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</si>
  <si>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</si>
  <si>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</si>
  <si>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</si>
  <si>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</si>
  <si>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</si>
  <si>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</si>
  <si>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</si>
  <si>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</si>
  <si>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</si>
  <si>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</si>
  <si>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</si>
  <si>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</si>
  <si>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</si>
  <si>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</si>
  <si>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</si>
  <si>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</si>
  <si>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</si>
  <si>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</si>
  <si>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</si>
  <si>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</si>
  <si>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</si>
  <si>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</si>
  <si>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</si>
  <si>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</si>
  <si>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</si>
  <si>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</si>
  <si>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</si>
  <si>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</si>
  <si>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</si>
  <si>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</si>
  <si>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</si>
  <si>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</si>
  <si>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</si>
  <si>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</si>
  <si>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</si>
  <si>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</si>
  <si>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</si>
  <si>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</si>
  <si>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</si>
  <si>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</si>
  <si>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</si>
  <si>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</si>
  <si>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</si>
  <si>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</si>
  <si>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</si>
  <si>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</si>
  <si>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</si>
  <si>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</si>
  <si>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</si>
  <si>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</si>
  <si>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</si>
  <si>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</si>
  <si>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</si>
  <si>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</si>
  <si>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</si>
  <si>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</si>
  <si>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</si>
  <si>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</si>
  <si>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</si>
  <si>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</si>
  <si>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</si>
  <si>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</si>
  <si>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</si>
  <si>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</si>
  <si>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</si>
  <si>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</si>
  <si>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</si>
  <si>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</si>
  <si>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</si>
  <si>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</si>
  <si>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</si>
  <si>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</si>
  <si>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</si>
  <si>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</si>
  <si>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</si>
  <si>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</si>
  <si>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</si>
  <si>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</si>
  <si>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</si>
  <si>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</si>
  <si>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</si>
  <si>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</si>
  <si>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</si>
  <si>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</si>
  <si>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</si>
  <si>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</si>
  <si>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</si>
  <si>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</si>
  <si>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</si>
  <si>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</si>
  <si>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</si>
  <si>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</si>
  <si>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</si>
  <si>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</si>
  <si>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</si>
  <si>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</si>
  <si>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</si>
  <si>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</si>
  <si>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</si>
  <si>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</si>
  <si>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</si>
  <si>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</si>
  <si>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</si>
  <si>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</si>
  <si>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</si>
  <si>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</si>
  <si>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</si>
  <si>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</si>
  <si>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</si>
  <si>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</si>
  <si>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</si>
  <si>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</si>
  <si>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</si>
  <si>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</si>
  <si>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</si>
  <si>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</si>
  <si>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</si>
  <si>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</si>
  <si>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</si>
  <si>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</si>
  <si>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</si>
  <si>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</si>
  <si>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</si>
  <si>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</si>
  <si>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</si>
  <si>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</si>
  <si>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</si>
  <si>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</si>
  <si>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</si>
  <si>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</si>
  <si>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</si>
  <si>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</si>
  <si>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</si>
  <si>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</si>
  <si>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</si>
  <si>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</si>
  <si>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</si>
  <si>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</si>
  <si>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</si>
  <si>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</si>
  <si>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</si>
  <si>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</si>
  <si>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</si>
  <si>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</si>
  <si>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</si>
  <si>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</si>
  <si>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</si>
  <si>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</si>
  <si>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</si>
  <si>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</si>
  <si>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</si>
  <si>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</si>
  <si>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</si>
  <si>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</si>
  <si>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</si>
  <si>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</si>
  <si>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</si>
  <si>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</si>
  <si>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</si>
  <si>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</si>
  <si>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</si>
  <si>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</si>
  <si>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</si>
  <si>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</si>
  <si>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</si>
  <si>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</si>
  <si>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</si>
  <si>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</si>
  <si>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</si>
  <si>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</si>
  <si>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</si>
  <si>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</si>
  <si>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</si>
  <si>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</si>
  <si>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</si>
  <si>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</si>
  <si>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</si>
  <si>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</si>
  <si>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</si>
  <si>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</si>
  <si>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</si>
  <si>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</si>
  <si>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</si>
  <si>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</si>
  <si>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</si>
  <si>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</si>
  <si>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</si>
  <si>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</si>
  <si>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</si>
  <si>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</si>
  <si>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</si>
  <si>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</si>
  <si>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</si>
  <si>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</si>
  <si>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</si>
  <si>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</si>
  <si>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</si>
  <si>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</si>
  <si>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</si>
  <si>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</si>
  <si>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</si>
  <si>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</si>
  <si>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</si>
  <si>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</si>
  <si>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</si>
  <si>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</si>
  <si>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</si>
  <si>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</si>
  <si>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</si>
  <si>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</si>
  <si>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</si>
  <si>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</si>
  <si>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</si>
  <si>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</si>
  <si>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</si>
  <si>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</si>
  <si>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</si>
  <si>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</si>
  <si>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</si>
  <si>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</si>
  <si>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</si>
  <si>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</si>
  <si>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</si>
  <si>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</si>
  <si>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</si>
  <si>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</si>
  <si>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</si>
  <si>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</si>
  <si>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</si>
  <si>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</si>
  <si>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</si>
  <si>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</si>
  <si>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</si>
  <si>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</si>
  <si>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</si>
  <si>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</si>
  <si>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</si>
  <si>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</si>
  <si>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</si>
  <si>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</si>
  <si>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</si>
  <si>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</si>
  <si>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</si>
  <si>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</si>
  <si>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</si>
  <si>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</si>
  <si>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</si>
  <si>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</si>
  <si>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</si>
  <si>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</si>
  <si>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</si>
  <si>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</si>
  <si>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</si>
  <si>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</si>
  <si>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</si>
  <si>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</si>
  <si>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</si>
  <si>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</si>
  <si>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</si>
  <si>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</si>
  <si>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</si>
  <si>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</si>
  <si>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</si>
  <si>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</si>
  <si>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</si>
  <si>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</si>
  <si>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</si>
  <si>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</si>
  <si>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</si>
  <si>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</si>
  <si>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</si>
  <si>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</si>
  <si>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</si>
  <si>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</si>
  <si>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</si>
  <si>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</si>
  <si>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</si>
  <si>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</si>
  <si>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</si>
  <si>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</si>
  <si>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</si>
  <si>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</si>
  <si>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</si>
  <si>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</si>
  <si>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</si>
  <si>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</si>
  <si>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</si>
  <si>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</si>
  <si>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</si>
  <si>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</si>
  <si>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</si>
  <si>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</si>
  <si>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</si>
  <si>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</si>
  <si>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</si>
  <si>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</si>
  <si>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</si>
  <si>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</si>
  <si>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</si>
  <si>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</si>
  <si>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</si>
  <si>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</si>
  <si>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</si>
  <si>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</si>
  <si>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</si>
  <si>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</si>
  <si>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</si>
  <si>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</si>
  <si>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</si>
  <si>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</si>
  <si>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</si>
  <si>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</si>
  <si>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</si>
  <si>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</si>
  <si>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</si>
  <si>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</si>
  <si>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</si>
  <si>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</si>
  <si>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</si>
  <si>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</si>
  <si>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</si>
  <si>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</si>
  <si>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</si>
  <si>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</si>
  <si>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</si>
  <si>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</si>
  <si>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</si>
  <si>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</si>
  <si>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</si>
  <si>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</si>
  <si>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</si>
  <si>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</si>
  <si>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</si>
  <si>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</si>
  <si>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</si>
  <si>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</si>
  <si>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</si>
  <si>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</si>
  <si>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</si>
  <si>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</si>
  <si>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</si>
  <si>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</si>
  <si>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</si>
  <si>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</si>
  <si>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</si>
  <si>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</si>
  <si>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</si>
  <si>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</si>
  <si>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</si>
  <si>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</si>
  <si>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</si>
  <si>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</si>
  <si>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</si>
  <si>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</si>
  <si>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</si>
  <si>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</si>
  <si>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</si>
  <si>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</si>
  <si>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</si>
  <si>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</si>
  <si>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</si>
  <si>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</si>
  <si>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</si>
  <si>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</si>
  <si>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</si>
  <si>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</si>
  <si>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</si>
  <si>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</si>
  <si>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</si>
  <si>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</si>
  <si>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</si>
  <si>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</si>
  <si>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</si>
  <si>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</si>
  <si>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</si>
  <si>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</si>
  <si>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</si>
  <si>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</si>
  <si>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</si>
  <si>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</si>
  <si>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</si>
  <si>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</si>
  <si>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</si>
  <si>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</si>
  <si>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</si>
  <si>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</si>
  <si>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</si>
  <si>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</si>
  <si>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</si>
  <si>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</si>
  <si>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</si>
  <si>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</si>
  <si>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</si>
  <si>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</si>
  <si>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</si>
  <si>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</si>
  <si>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</si>
  <si>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</si>
  <si>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</si>
  <si>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</si>
  <si>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</si>
  <si>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</si>
  <si>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</si>
  <si>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</si>
  <si>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</si>
  <si>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</si>
  <si>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</si>
  <si>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</si>
  <si>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</si>
  <si>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</si>
  <si>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</si>
  <si>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</si>
  <si>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</si>
  <si>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</si>
  <si>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</si>
  <si>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</si>
  <si>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</si>
  <si>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</si>
  <si>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</si>
  <si>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</si>
  <si>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</si>
  <si>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</si>
  <si>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</si>
  <si>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</si>
  <si>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</si>
  <si>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</si>
  <si>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</si>
  <si>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</si>
  <si>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</si>
  <si>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</si>
  <si>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</si>
  <si>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</si>
  <si>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</si>
  <si>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</si>
  <si>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</si>
  <si>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</si>
  <si>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</si>
  <si>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</si>
  <si>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</si>
  <si>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</si>
  <si>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</si>
  <si>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</si>
  <si>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</si>
  <si>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</si>
  <si>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</si>
  <si>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</si>
  <si>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</si>
  <si>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</si>
  <si>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</si>
  <si>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</si>
  <si>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</si>
  <si>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</si>
  <si>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</si>
  <si>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</si>
  <si>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</si>
  <si>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</si>
  <si>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</si>
  <si>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</si>
  <si>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</si>
  <si>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</si>
  <si>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</si>
  <si>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</si>
  <si>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</si>
  <si>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</si>
  <si>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</si>
  <si>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</si>
  <si>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</si>
  <si>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</si>
  <si>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</si>
  <si>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</si>
  <si>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</si>
  <si>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</si>
  <si>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</si>
  <si>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</si>
  <si>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</si>
  <si>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</si>
  <si>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</si>
  <si>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</si>
  <si>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</si>
  <si>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</si>
  <si>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</si>
  <si>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</si>
  <si>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</si>
  <si>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</si>
  <si>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</si>
  <si>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</si>
  <si>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</si>
  <si>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</si>
  <si>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</si>
  <si>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</si>
  <si>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</si>
  <si>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</si>
  <si>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</si>
  <si>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</si>
  <si>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</si>
  <si>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</si>
  <si>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</si>
  <si>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</si>
  <si>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</si>
  <si>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</si>
  <si>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</si>
  <si>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</si>
  <si>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</si>
  <si>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</si>
  <si>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</si>
  <si>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</si>
  <si>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</si>
  <si>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</si>
  <si>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</si>
  <si>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</si>
  <si>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</si>
  <si>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</si>
  <si>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</si>
  <si>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</si>
  <si>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</si>
  <si>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</si>
  <si>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</si>
  <si>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</si>
  <si>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</si>
  <si>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</si>
  <si>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</si>
  <si>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</si>
  <si>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</si>
  <si>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</si>
  <si>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</si>
  <si>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</si>
  <si>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</si>
  <si>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</si>
  <si>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</si>
  <si>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</si>
  <si>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</si>
  <si>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</si>
  <si>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</si>
  <si>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</si>
  <si>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</si>
  <si>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</si>
  <si>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</si>
  <si>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</si>
  <si>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</si>
  <si>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</si>
  <si>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</si>
  <si>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</si>
  <si>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</si>
  <si>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</si>
  <si>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</si>
  <si>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</si>
  <si>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</si>
  <si>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</si>
  <si>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</si>
  <si>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</si>
  <si>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</si>
  <si>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</si>
  <si>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</si>
  <si>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</si>
  <si>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</si>
  <si>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</si>
  <si>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</si>
  <si>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</si>
  <si>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</si>
  <si>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</si>
  <si>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</si>
  <si>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</si>
  <si>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</si>
  <si>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</si>
  <si>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</si>
  <si>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</si>
  <si>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</si>
  <si>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</si>
  <si>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</si>
  <si>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</si>
  <si>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</si>
  <si>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</si>
  <si>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</si>
  <si>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</si>
  <si>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</si>
  <si>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</si>
  <si>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</si>
  <si>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</si>
  <si>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</si>
  <si>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</si>
  <si>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</si>
  <si>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</si>
  <si>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</si>
  <si>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</si>
  <si>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</si>
  <si>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</si>
  <si>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</si>
  <si>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</si>
  <si>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</si>
  <si>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</si>
  <si>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</si>
  <si>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</si>
  <si>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</si>
  <si>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</si>
  <si>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</si>
  <si>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</si>
  <si>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</si>
  <si>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</si>
  <si>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</si>
  <si>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</si>
  <si>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</si>
  <si>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</si>
  <si>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</si>
  <si>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</si>
  <si>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</si>
  <si>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</si>
  <si>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</si>
  <si>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</si>
  <si>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</si>
  <si>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</si>
  <si>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</si>
  <si>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</si>
  <si>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</si>
  <si>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</si>
  <si>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</si>
  <si>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</si>
  <si>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</si>
  <si>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</si>
  <si>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</si>
  <si>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</si>
  <si>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</si>
  <si>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</si>
  <si>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</si>
  <si>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</si>
  <si>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</si>
  <si>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</si>
  <si>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</si>
  <si>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</si>
  <si>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</si>
  <si>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</si>
  <si>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</si>
  <si>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</si>
  <si>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</si>
  <si>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</si>
  <si>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</si>
  <si>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</si>
  <si>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</si>
  <si>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</si>
  <si>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</si>
  <si>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</si>
  <si>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</si>
  <si>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</si>
  <si>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</si>
  <si>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</si>
  <si>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</si>
  <si>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</si>
  <si>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</si>
  <si>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</si>
  <si>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</si>
  <si>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</si>
  <si>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</si>
  <si>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</si>
  <si>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</si>
  <si>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</si>
  <si>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</si>
  <si>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</si>
  <si>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</si>
  <si>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</si>
  <si>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</si>
  <si>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</si>
  <si>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</si>
  <si>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</si>
  <si>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</si>
  <si>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</si>
  <si>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</si>
  <si>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</si>
  <si>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</si>
  <si>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</si>
  <si>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</si>
  <si>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</si>
  <si>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</si>
  <si>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</si>
  <si>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</si>
  <si>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</si>
  <si>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</si>
  <si>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</si>
  <si>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</si>
  <si>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</si>
  <si>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</si>
  <si>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</si>
  <si>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</si>
  <si>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</si>
  <si>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</si>
  <si>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</si>
  <si>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</si>
  <si>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</si>
  <si>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</si>
  <si>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</si>
  <si>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</si>
  <si>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</si>
  <si>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</si>
  <si>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</si>
  <si>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</si>
  <si>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</si>
  <si>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</si>
  <si>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</si>
  <si>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</si>
  <si>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</si>
  <si>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</si>
  <si>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</si>
  <si>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</si>
  <si>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</si>
  <si>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</si>
  <si>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</si>
  <si>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</si>
  <si>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</si>
  <si>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</si>
  <si>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</si>
  <si>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</si>
  <si>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</si>
  <si>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</si>
  <si>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</si>
  <si>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</si>
  <si>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</si>
  <si>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</si>
  <si>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</si>
  <si>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</si>
  <si>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</si>
  <si>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</si>
  <si>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</si>
  <si>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</si>
  <si>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</si>
  <si>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</si>
  <si>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</si>
  <si>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</si>
  <si>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</si>
  <si>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</si>
  <si>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</si>
  <si>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</si>
  <si>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</si>
  <si>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</si>
  <si>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</si>
  <si>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</si>
  <si>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</si>
  <si>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</si>
  <si>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</si>
  <si>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</si>
  <si>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</si>
  <si>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</si>
  <si>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</si>
  <si>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</si>
  <si>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</si>
  <si>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</si>
  <si>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</si>
  <si>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</si>
  <si>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</si>
  <si>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</si>
  <si>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</si>
  <si>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</si>
  <si>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</si>
  <si>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</si>
  <si>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</si>
  <si>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</si>
  <si>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</si>
  <si>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</si>
  <si>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</si>
  <si>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</si>
  <si>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</si>
  <si>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</si>
  <si>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</si>
  <si>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</si>
  <si>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</si>
  <si>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</si>
  <si>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</si>
  <si>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</si>
  <si>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</si>
  <si>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</si>
  <si>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</si>
  <si>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</si>
  <si>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</si>
  <si>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</si>
  <si>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</si>
  <si>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</si>
  <si>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</si>
  <si>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</si>
  <si>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</si>
  <si>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</si>
  <si>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</si>
  <si>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</si>
  <si>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</si>
  <si>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</si>
  <si>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</si>
  <si>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</si>
  <si>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</si>
  <si>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</si>
  <si>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</si>
  <si>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</si>
  <si>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</si>
  <si>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</si>
  <si>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</si>
  <si>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</si>
  <si>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</si>
  <si>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</si>
  <si>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</si>
  <si>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</si>
  <si>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</si>
  <si>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</si>
  <si>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</si>
  <si>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</si>
  <si>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</si>
  <si>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</si>
  <si>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</si>
  <si>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</si>
  <si>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</si>
  <si>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</si>
  <si>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</si>
  <si>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</si>
  <si>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</si>
  <si>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</si>
  <si>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</si>
  <si>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</si>
  <si>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</si>
  <si>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</si>
  <si>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</si>
  <si>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</si>
  <si>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</si>
  <si>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</si>
  <si>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</si>
  <si>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</si>
  <si>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</si>
  <si>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</si>
  <si>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</si>
  <si>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</si>
  <si>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</si>
  <si>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</si>
  <si>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</si>
  <si>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</si>
  <si>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</si>
  <si>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</si>
  <si>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</si>
  <si>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</si>
  <si>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</si>
  <si>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</si>
  <si>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</si>
  <si>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</si>
  <si>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</si>
  <si>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</si>
  <si>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</si>
  <si>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</si>
  <si>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</si>
  <si>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</si>
  <si>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</si>
  <si>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</si>
  <si>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</si>
  <si>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</si>
  <si>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</si>
  <si>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</si>
  <si>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</si>
  <si>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</si>
  <si>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</si>
  <si>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</si>
  <si>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</si>
  <si>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</si>
  <si>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</si>
  <si>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</si>
  <si>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</si>
  <si>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</si>
  <si>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</si>
  <si>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</si>
  <si>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</si>
  <si>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</si>
  <si>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</si>
  <si>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</si>
  <si>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</si>
  <si>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</si>
  <si>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</si>
  <si>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</si>
  <si>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</si>
  <si>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</si>
  <si>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</si>
  <si>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</si>
  <si>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</si>
  <si>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</si>
  <si>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</si>
  <si>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</si>
  <si>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</si>
  <si>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</si>
  <si>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</si>
  <si>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</si>
  <si>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</si>
  <si>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</si>
  <si>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</si>
  <si>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</si>
  <si>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</si>
  <si>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</si>
  <si>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</si>
  <si>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</si>
  <si>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</si>
  <si>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</si>
  <si>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</si>
  <si>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</si>
  <si>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</si>
  <si>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</si>
  <si>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</si>
  <si>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</si>
  <si>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</si>
  <si>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</si>
  <si>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</si>
  <si>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</si>
  <si>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</si>
  <si>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</si>
  <si>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</si>
  <si>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</si>
  <si>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</si>
  <si>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</si>
  <si>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</si>
  <si>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</si>
  <si>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</si>
  <si>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</si>
  <si>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</si>
  <si>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</si>
  <si>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</si>
  <si>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</si>
  <si>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</si>
  <si>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</si>
  <si>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</si>
  <si>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</si>
  <si>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</si>
  <si>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</si>
  <si>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</si>
  <si>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</si>
  <si>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</si>
  <si>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</si>
  <si>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</si>
  <si>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</si>
  <si>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</si>
  <si>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</si>
  <si>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</si>
  <si>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</si>
  <si>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</si>
  <si>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</si>
  <si>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</si>
  <si>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</si>
  <si>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</si>
  <si>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</si>
  <si>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</si>
  <si>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</si>
  <si>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</si>
  <si>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</si>
  <si>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</si>
  <si>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</si>
  <si>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</si>
  <si>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</si>
  <si>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</si>
  <si>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</si>
  <si>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</si>
  <si>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</si>
  <si>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</si>
  <si>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</si>
  <si>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</si>
  <si>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</si>
  <si>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</si>
  <si>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</si>
  <si>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</si>
  <si>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</si>
  <si>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</si>
  <si>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</si>
  <si>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</si>
  <si>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</si>
  <si>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</si>
  <si>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</si>
  <si>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</si>
  <si>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</si>
  <si>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</si>
  <si>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</si>
  <si>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</si>
  <si>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</si>
  <si>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</si>
  <si>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</si>
  <si>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</si>
  <si>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</si>
  <si>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</si>
  <si>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</si>
  <si>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</si>
  <si>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</si>
  <si>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</si>
  <si>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</si>
  <si>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</si>
  <si>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</si>
  <si>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</si>
  <si>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</si>
  <si>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</si>
  <si>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</si>
  <si>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</si>
  <si>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</si>
  <si>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</si>
  <si>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</si>
  <si>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</si>
  <si>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</si>
  <si>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</si>
  <si>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</si>
  <si>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</si>
  <si>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</si>
  <si>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</si>
  <si>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</si>
  <si>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</si>
  <si>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</si>
  <si>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</si>
  <si>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</si>
  <si>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</si>
  <si>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</si>
  <si>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</si>
  <si>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</si>
  <si>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</si>
  <si>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</si>
  <si>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</si>
  <si>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</si>
  <si>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</si>
  <si>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</si>
  <si>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</si>
  <si>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</si>
  <si>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</si>
  <si>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</si>
  <si>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</si>
  <si>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</si>
  <si>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</si>
  <si>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</si>
  <si>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</si>
  <si>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</si>
  <si>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</si>
  <si>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</si>
  <si>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</si>
  <si>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</si>
  <si>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</si>
  <si>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</si>
  <si>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</si>
  <si>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</si>
  <si>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</si>
  <si>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</si>
  <si>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</si>
  <si>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</si>
  <si>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</si>
  <si>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</si>
  <si>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</si>
  <si>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</si>
  <si>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</si>
  <si>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</si>
  <si>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</si>
  <si>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</si>
  <si>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</si>
  <si>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</si>
  <si>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</si>
  <si>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</si>
  <si>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</si>
  <si>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</si>
  <si>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</si>
  <si>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</si>
  <si>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</si>
  <si>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</si>
  <si>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</si>
  <si>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</si>
  <si>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</si>
  <si>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</si>
  <si>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</si>
  <si>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</si>
  <si>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</si>
  <si>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</si>
  <si>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</si>
  <si>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</si>
  <si>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</si>
  <si>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</si>
  <si>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</si>
  <si>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</si>
  <si>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</si>
  <si>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</si>
  <si>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</si>
  <si>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</si>
  <si>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</si>
  <si>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</si>
  <si>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</si>
  <si>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</si>
  <si>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</si>
  <si>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</si>
  <si>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</si>
  <si>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</si>
  <si>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</si>
  <si>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</si>
  <si>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</si>
  <si>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</si>
  <si>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</si>
  <si>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</si>
  <si>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</si>
  <si>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</si>
  <si>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</si>
  <si>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</si>
  <si>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</si>
  <si>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</si>
  <si>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</si>
  <si>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</si>
  <si>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</si>
  <si>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</si>
  <si>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</si>
  <si>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</si>
  <si>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</si>
  <si>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</si>
  <si>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</si>
  <si>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</si>
  <si>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</si>
  <si>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</si>
  <si>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</si>
  <si>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</si>
  <si>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</si>
  <si>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</si>
  <si>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</si>
  <si>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</si>
  <si>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</si>
  <si>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</si>
  <si>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</si>
  <si>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</si>
  <si>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</si>
  <si>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</si>
  <si>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</si>
  <si>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</si>
  <si>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</si>
  <si>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</si>
  <si>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</si>
  <si>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</si>
  <si>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</si>
  <si>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</si>
  <si>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</si>
  <si>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</si>
  <si>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</si>
  <si>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</si>
  <si>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</si>
  <si>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</si>
  <si>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</si>
  <si>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</si>
  <si>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</si>
  <si>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</si>
  <si>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</si>
  <si>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</si>
  <si>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</si>
  <si>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</si>
  <si>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</si>
  <si>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</si>
  <si>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</si>
  <si>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</si>
  <si>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</si>
  <si>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</si>
  <si>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</si>
  <si>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</si>
  <si>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</si>
  <si>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</si>
  <si>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</si>
  <si>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</si>
  <si>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</si>
  <si>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</si>
  <si>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</si>
  <si>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</si>
  <si>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</si>
  <si>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</si>
  <si>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</si>
  <si>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</si>
  <si>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</si>
  <si>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</si>
  <si>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</si>
  <si>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</si>
  <si>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</si>
  <si>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</si>
  <si>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</si>
  <si>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</si>
  <si>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</si>
  <si>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</si>
  <si>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</si>
  <si>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</si>
  <si>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</si>
  <si>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</si>
  <si>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</si>
  <si>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</si>
  <si>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</si>
  <si>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</si>
  <si>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</si>
  <si>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</si>
  <si>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</si>
  <si>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</si>
  <si>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</si>
  <si>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</si>
  <si>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</si>
  <si>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</si>
  <si>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</si>
  <si>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</si>
  <si>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</si>
  <si>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</si>
  <si>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</si>
  <si>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</si>
  <si>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</si>
  <si>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</si>
  <si>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</si>
  <si>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</si>
  <si>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</si>
  <si>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</si>
  <si>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</si>
  <si>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</si>
  <si>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</si>
  <si>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</si>
  <si>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</si>
  <si>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</si>
  <si>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</si>
  <si>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</si>
  <si>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</si>
  <si>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</si>
  <si>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</si>
  <si>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</si>
  <si>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</si>
  <si>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</si>
  <si>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</si>
  <si>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</si>
  <si>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</si>
  <si>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</si>
  <si>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</si>
  <si>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</si>
  <si>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</si>
  <si>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</si>
  <si>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</si>
  <si>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</si>
  <si>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</si>
  <si>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</si>
  <si>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</si>
  <si>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</si>
  <si>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</si>
  <si>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</si>
  <si>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</si>
  <si>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</si>
  <si>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</si>
  <si>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</si>
  <si>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</si>
  <si>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</si>
  <si>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</si>
  <si>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</si>
  <si>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</si>
  <si>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</si>
  <si>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</si>
  <si>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</si>
  <si>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</si>
  <si>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</si>
  <si>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</si>
  <si>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</si>
  <si>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</si>
  <si>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</si>
  <si>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</si>
  <si>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</si>
  <si>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</si>
  <si>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</si>
  <si>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</si>
  <si>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</si>
  <si>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</si>
  <si>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</si>
  <si>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</si>
  <si>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</si>
  <si>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</si>
  <si>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</si>
  <si>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</si>
  <si>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</si>
  <si>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</si>
  <si>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</si>
  <si>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</si>
  <si>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</si>
  <si>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</si>
  <si>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</si>
  <si>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</si>
  <si>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</si>
  <si>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</si>
  <si>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</si>
  <si>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</si>
  <si>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</si>
  <si>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</si>
  <si>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</si>
  <si>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</si>
  <si>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</si>
  <si>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</si>
  <si>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</si>
  <si>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</si>
  <si>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</si>
  <si>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</si>
  <si>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</si>
  <si>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</si>
  <si>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</si>
  <si>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</si>
  <si>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</si>
  <si>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</si>
  <si>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</si>
  <si>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</si>
  <si>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</si>
  <si>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</si>
  <si>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</si>
  <si>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</si>
  <si>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</si>
  <si>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</si>
  <si>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</si>
  <si>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</si>
  <si>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</si>
  <si>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</si>
  <si>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</si>
  <si>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</si>
  <si>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</si>
  <si>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</si>
  <si>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</si>
  <si>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</si>
  <si>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</si>
  <si>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</si>
  <si>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</si>
  <si>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</si>
  <si>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</si>
  <si>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</si>
  <si>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</si>
  <si>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</si>
  <si>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</si>
  <si>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</si>
  <si>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</si>
  <si>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</si>
  <si>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</si>
  <si>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</si>
  <si>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</si>
  <si>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</si>
  <si>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</si>
  <si>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</si>
  <si>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</si>
  <si>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</si>
  <si>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</si>
  <si>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</si>
  <si>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</si>
  <si>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</si>
  <si>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</si>
  <si>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</si>
  <si>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</si>
  <si>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</si>
  <si>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</si>
  <si>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</si>
  <si>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</si>
  <si>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</si>
  <si>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</si>
  <si>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</si>
  <si>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</si>
  <si>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</si>
  <si>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</si>
  <si>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</si>
  <si>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</si>
  <si>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</si>
  <si>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</si>
  <si>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</si>
  <si>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</si>
  <si>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</si>
  <si>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</si>
  <si>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</si>
  <si>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</si>
  <si>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</si>
  <si>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</si>
  <si>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</si>
  <si>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</si>
  <si>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</si>
  <si>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</si>
  <si>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</si>
  <si>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</si>
  <si>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</si>
  <si>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</si>
  <si>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</si>
  <si>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</si>
  <si>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</si>
  <si>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</si>
  <si>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</si>
  <si>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</si>
  <si>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</si>
  <si>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</si>
  <si>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</si>
  <si>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</si>
  <si>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</si>
  <si>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</si>
  <si>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</si>
  <si>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</si>
  <si>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</si>
  <si>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</si>
  <si>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</si>
  <si>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</si>
  <si>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</si>
  <si>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</si>
  <si>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</si>
  <si>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</si>
  <si>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</si>
  <si>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</si>
  <si>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</si>
  <si>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</si>
  <si>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</si>
  <si>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</si>
  <si>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</si>
  <si>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</si>
  <si>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</si>
  <si>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</si>
  <si>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</si>
  <si>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</si>
  <si>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</si>
  <si>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</si>
  <si>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</si>
  <si>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</si>
  <si>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</si>
  <si>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</si>
  <si>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</si>
  <si>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</si>
  <si>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</si>
  <si>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</si>
  <si>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</si>
  <si>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</si>
  <si>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</si>
  <si>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</si>
  <si>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</si>
  <si>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</si>
  <si>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</si>
  <si>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</si>
  <si>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</si>
  <si>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</si>
  <si>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</si>
  <si>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</si>
  <si>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</si>
  <si>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</si>
  <si>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</si>
  <si>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</si>
  <si>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</si>
  <si>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Marlon , Rahhulann</t>
  </si>
  <si>
    <t>Lucas, Alex</t>
  </si>
  <si>
    <t>Marlon,Lucas, Phay, Alex</t>
  </si>
  <si>
    <t>Lucas, Marlon,Phay</t>
  </si>
  <si>
    <t>QiAn,Ivan,Alex</t>
  </si>
  <si>
    <t>QiAn,Suki,Ivan</t>
  </si>
  <si>
    <t>Rahhulann, Marlon, Alex,Phay</t>
  </si>
  <si>
    <t>Jia Leong,Suki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</si>
  <si>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</si>
  <si>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</si>
  <si>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</si>
  <si>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</si>
  <si>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</si>
  <si>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</si>
  <si>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</si>
  <si>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</si>
  <si>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</si>
  <si>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</si>
  <si>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</si>
  <si>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</si>
  <si>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</si>
  <si>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</si>
  <si>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</si>
  <si>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</si>
  <si>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</si>
  <si>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</si>
  <si>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</si>
  <si>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Wei Yen,Heng,Phay</t>
  </si>
  <si>
    <t>Rahhulann ,Ivan</t>
  </si>
  <si>
    <t>Suki, Alex</t>
  </si>
  <si>
    <t>Suki, Phay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</si>
  <si>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</si>
  <si>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</si>
  <si>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</si>
  <si>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</si>
  <si>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</si>
  <si>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</si>
  <si>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</si>
  <si>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</si>
  <si>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</si>
  <si>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</si>
  <si>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</si>
  <si>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</si>
  <si>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</si>
  <si>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</si>
  <si>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</si>
  <si>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</si>
  <si>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</si>
  <si>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</si>
  <si>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</si>
  <si>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</si>
  <si>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</si>
  <si>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</si>
  <si>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</si>
  <si>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</si>
  <si>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</si>
  <si>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</si>
  <si>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</si>
  <si>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</si>
  <si>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</si>
  <si>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</si>
  <si>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</si>
  <si>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</si>
  <si>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</si>
  <si>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</si>
  <si>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sick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</si>
  <si>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</si>
  <si>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</si>
  <si>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</si>
  <si>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</si>
  <si>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</si>
  <si>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</si>
  <si>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</si>
  <si>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</si>
  <si>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</si>
  <si>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</si>
  <si>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</si>
  <si>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</si>
  <si>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</si>
  <si>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</si>
  <si>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</si>
  <si>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</si>
  <si>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</si>
  <si>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</si>
  <si>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</si>
  <si>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</si>
  <si>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</si>
  <si>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</si>
  <si>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</si>
  <si>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</si>
  <si>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</si>
  <si>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</si>
  <si>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</si>
  <si>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</si>
  <si>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</si>
  <si>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</si>
  <si>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</si>
  <si>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</si>
  <si>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</si>
  <si>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</si>
  <si>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</si>
  <si>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</si>
  <si>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</si>
  <si>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</si>
  <si>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</si>
  <si>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</si>
  <si>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</si>
  <si>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</si>
  <si>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</si>
  <si>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</si>
  <si>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</si>
  <si>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</si>
  <si>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</si>
  <si>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</si>
  <si>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</si>
  <si>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</si>
  <si>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</si>
  <si>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</si>
  <si>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</si>
  <si>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</si>
  <si>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</si>
  <si>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</si>
  <si>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</si>
  <si>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</si>
  <si>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</si>
  <si>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</si>
  <si>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</si>
  <si>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</si>
  <si>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</si>
  <si>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</si>
  <si>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</si>
  <si>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</si>
  <si>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</si>
  <si>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</si>
  <si>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</si>
  <si>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</si>
  <si>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</si>
  <si>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</si>
  <si>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</si>
  <si>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</si>
  <si>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</si>
  <si>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</si>
  <si>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</si>
  <si>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</si>
  <si>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</si>
  <si>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</si>
  <si>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</si>
  <si>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</si>
  <si>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</si>
  <si>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</si>
  <si>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</si>
  <si>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</si>
  <si>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Jia Leong</t>
  </si>
  <si>
    <t>Wei Jun,Suki, Alex</t>
  </si>
  <si>
    <t>Wei Yen, Jia Leong, Alex</t>
  </si>
  <si>
    <t>Wei Yen, Suki, Zi Ming</t>
  </si>
  <si>
    <t>Suki, Zi Ming, Wei Yen</t>
  </si>
  <si>
    <t>Wei Yen, Alex,Suki</t>
  </si>
  <si>
    <t>back to ipoh</t>
  </si>
  <si>
    <t>Wei Yen, Alex,Ivan</t>
  </si>
  <si>
    <t>YZ, Rahhulann ,Ivan</t>
  </si>
  <si>
    <t>YZ, Rahhulann,Heng</t>
  </si>
  <si>
    <t>YZ,Phay</t>
  </si>
  <si>
    <t>YZ,Ivan, Alex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</si>
  <si>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</si>
  <si>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</si>
  <si>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</si>
  <si>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</si>
  <si>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</si>
  <si>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</si>
  <si>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</si>
  <si>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</si>
  <si>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</si>
  <si>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</si>
  <si>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YZ,Ivan,Alex</t>
  </si>
  <si>
    <t xml:space="preserve">YZ, Alex,Ivan </t>
  </si>
  <si>
    <t>YZ, Alex, Marlon</t>
  </si>
  <si>
    <t>YZ, Alex,Phay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</si>
  <si>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</si>
  <si>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</si>
  <si>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</si>
  <si>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</si>
  <si>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</si>
  <si>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</si>
  <si>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</si>
  <si>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</si>
  <si>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YZ,QiAn,Suki</t>
  </si>
  <si>
    <t>YZ,Phay,Heng</t>
  </si>
  <si>
    <t>YZ,Suki</t>
  </si>
  <si>
    <t>YZ, Wei Yen,Phay</t>
  </si>
  <si>
    <t>YZ,Heng,Phay</t>
  </si>
  <si>
    <t>YZ,Heng,Phay,Ivan</t>
  </si>
  <si>
    <t xml:space="preserve">YZ,Phay </t>
  </si>
  <si>
    <t>Marlon, YZ,Phay</t>
  </si>
  <si>
    <t>YZ,Ivan</t>
  </si>
  <si>
    <t>YZ, Tai Wei, Alex, Ivan</t>
  </si>
  <si>
    <t>YZ, Alex, Ivan</t>
  </si>
  <si>
    <t>YZ,Ivan, Marlon</t>
  </si>
  <si>
    <t>Ivan, Marlon,Tai,Wei, Nicholas, QiAn ,Suki , Vijay, Lucas</t>
  </si>
  <si>
    <t>Ivan, Alex, YZ</t>
  </si>
  <si>
    <t>Suki, Alex, YZ</t>
  </si>
  <si>
    <t xml:space="preserve">Wei Jun </t>
  </si>
  <si>
    <t xml:space="preserve"> Jonathan, Wei Jun </t>
  </si>
  <si>
    <t>Jia Leong, Wei 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</si>
</sst>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5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5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821" t="s">
        <v>76</v>
      </c>
      <c r="B1" s="821"/>
      <c r="C1" s="24" t="s">
        <v>77</v>
      </c>
    </row>
    <row r="28" spans="1:1" x14ac:dyDescent="0.25">
      <c r="A28" s="568"/>
    </row>
    <row r="68" spans="1:1" x14ac:dyDescent="0.25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  <row r="62" spans="2:15" x14ac:dyDescent="0.2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209</v>
      </c>
      <c r="F6" s="282" t="s">
        <v>209</v>
      </c>
      <c r="G6" s="282" t="s">
        <v>209</v>
      </c>
      <c r="H6" s="282" t="s">
        <v>209</v>
      </c>
      <c r="I6" s="282" t="s">
        <v>209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210</v>
      </c>
      <c r="I12" s="515" t="s">
        <v>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211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210</v>
      </c>
      <c r="I13" s="515" t="s">
        <v>210</v>
      </c>
      <c r="J13" s="458" t="s">
        <v>211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212</v>
      </c>
      <c r="I16" s="515" t="s">
        <v>54</v>
      </c>
      <c r="J16" s="458" t="s">
        <v>211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212</v>
      </c>
      <c r="I17" s="515" t="s">
        <v>54</v>
      </c>
      <c r="J17" s="458" t="s">
        <v>211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212</v>
      </c>
      <c r="I18" s="515" t="s">
        <v>54</v>
      </c>
      <c r="J18" s="458" t="s">
        <v>211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212</v>
      </c>
      <c r="I19" s="452" t="s">
        <v>54</v>
      </c>
      <c r="J19" s="458" t="s">
        <v>211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212</v>
      </c>
      <c r="I20" s="452" t="s">
        <v>54</v>
      </c>
      <c r="J20" s="458" t="s">
        <v>211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213</v>
      </c>
      <c r="I21" s="452" t="s">
        <v>214</v>
      </c>
      <c r="J21" s="458" t="s">
        <v>211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213</v>
      </c>
      <c r="I22" s="452" t="s">
        <v>214</v>
      </c>
      <c r="J22" s="458" t="s">
        <v>211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215</v>
      </c>
      <c r="I23" s="452" t="s">
        <v>216</v>
      </c>
      <c r="J23" s="458" t="s">
        <v>211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217</v>
      </c>
      <c r="I24" s="452" t="s">
        <v>216</v>
      </c>
      <c r="J24" s="458" t="s">
        <v>211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217</v>
      </c>
      <c r="I25" s="575" t="s">
        <v>218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217</v>
      </c>
      <c r="I26" s="575" t="s">
        <v>218</v>
      </c>
      <c r="J26" s="458" t="s">
        <v>211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219</v>
      </c>
      <c r="I27" s="575" t="s">
        <v>218</v>
      </c>
      <c r="J27" s="458" t="s">
        <v>211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219</v>
      </c>
      <c r="I28" s="575" t="s">
        <v>218</v>
      </c>
      <c r="J28" s="458" t="s">
        <v>211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220</v>
      </c>
      <c r="I29" s="575" t="s">
        <v>221</v>
      </c>
      <c r="J29" s="458" t="s">
        <v>211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220</v>
      </c>
      <c r="I30" s="575" t="s">
        <v>221</v>
      </c>
      <c r="J30" s="458" t="s">
        <v>211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220</v>
      </c>
      <c r="I31" s="575" t="s">
        <v>221</v>
      </c>
      <c r="J31" s="458" t="s">
        <v>211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222</v>
      </c>
      <c r="I32" s="575" t="s">
        <v>221</v>
      </c>
      <c r="J32" s="458" t="s">
        <v>211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222</v>
      </c>
      <c r="I33" s="575" t="s">
        <v>110</v>
      </c>
      <c r="J33" s="458" t="s">
        <v>211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223</v>
      </c>
      <c r="I34" s="537" t="s">
        <v>224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223</v>
      </c>
      <c r="I35" s="537" t="s">
        <v>224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223</v>
      </c>
      <c r="I36" s="537" t="s">
        <v>224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225</v>
      </c>
      <c r="I37" s="537" t="s">
        <v>224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225</v>
      </c>
      <c r="I38" s="537" t="s">
        <v>224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227</v>
      </c>
      <c r="D46" s="255" t="s">
        <v>228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227</v>
      </c>
      <c r="D47" t="s">
        <v>229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230</v>
      </c>
    </row>
    <row r="56" spans="2:15" x14ac:dyDescent="0.2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5" priority="15">
      <formula>AND(ISNUMBER(N6), N6&gt;=5, NOT(ISBLANK(O6)))</formula>
    </cfRule>
    <cfRule type="expression" dxfId="434" priority="16">
      <formula>AND(ISNUMBER(N6), N6&gt;=5)</formula>
    </cfRule>
    <cfRule type="expression" dxfId="433" priority="17">
      <formula>AND(ISNUMBER(N6), N6&lt;5, NOT(ISBLANK(O6)))</formula>
    </cfRule>
    <cfRule type="expression" dxfId="432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211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458" t="s">
        <v>211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232</v>
      </c>
      <c r="F14" s="515" t="s">
        <v>233</v>
      </c>
      <c r="G14" s="515" t="s">
        <v>57</v>
      </c>
      <c r="H14" s="515" t="s">
        <v>54</v>
      </c>
      <c r="I14" s="452" t="s">
        <v>57</v>
      </c>
      <c r="J14" s="458" t="s">
        <v>211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234</v>
      </c>
      <c r="G15" s="515" t="s">
        <v>54</v>
      </c>
      <c r="H15" s="515" t="s">
        <v>54</v>
      </c>
      <c r="I15" s="452" t="s">
        <v>57</v>
      </c>
      <c r="J15" s="458" t="s">
        <v>211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234</v>
      </c>
      <c r="G16" s="515" t="s">
        <v>235</v>
      </c>
      <c r="H16" s="515" t="s">
        <v>54</v>
      </c>
      <c r="I16" s="452" t="s">
        <v>57</v>
      </c>
      <c r="J16" s="458" t="s">
        <v>211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232</v>
      </c>
      <c r="F17" s="515" t="s">
        <v>234</v>
      </c>
      <c r="G17" s="515" t="s">
        <v>235</v>
      </c>
      <c r="H17" s="515" t="s">
        <v>54</v>
      </c>
      <c r="I17" s="452" t="s">
        <v>236</v>
      </c>
      <c r="J17" s="458" t="s">
        <v>211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237</v>
      </c>
      <c r="G18" s="515" t="s">
        <v>235</v>
      </c>
      <c r="H18" s="561" t="s">
        <v>238</v>
      </c>
      <c r="I18" s="452" t="s">
        <v>236</v>
      </c>
      <c r="J18" s="458" t="s">
        <v>211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237</v>
      </c>
      <c r="G19" s="515" t="s">
        <v>235</v>
      </c>
      <c r="H19" s="561" t="s">
        <v>239</v>
      </c>
      <c r="I19" s="452" t="s">
        <v>240</v>
      </c>
      <c r="J19" s="458" t="s">
        <v>211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241</v>
      </c>
      <c r="F20" s="515" t="s">
        <v>242</v>
      </c>
      <c r="G20" s="515" t="s">
        <v>235</v>
      </c>
      <c r="H20" s="561" t="s">
        <v>239</v>
      </c>
      <c r="I20" s="452" t="s">
        <v>240</v>
      </c>
      <c r="J20" s="458" t="s">
        <v>211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241</v>
      </c>
      <c r="F21" s="515" t="s">
        <v>237</v>
      </c>
      <c r="G21" s="515" t="s">
        <v>54</v>
      </c>
      <c r="H21" s="561" t="s">
        <v>243</v>
      </c>
      <c r="I21" s="452" t="s">
        <v>244</v>
      </c>
      <c r="J21" s="458" t="s">
        <v>211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241</v>
      </c>
      <c r="F22" s="515" t="s">
        <v>245</v>
      </c>
      <c r="G22" s="515" t="s">
        <v>54</v>
      </c>
      <c r="H22" s="561" t="s">
        <v>243</v>
      </c>
      <c r="I22" s="452" t="s">
        <v>246</v>
      </c>
      <c r="J22" s="458" t="s">
        <v>211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248</v>
      </c>
      <c r="G23" s="515" t="s">
        <v>54</v>
      </c>
      <c r="H23" s="561" t="s">
        <v>243</v>
      </c>
      <c r="I23" s="452" t="s">
        <v>246</v>
      </c>
      <c r="J23" s="458" t="s">
        <v>211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241</v>
      </c>
      <c r="F24" s="515" t="s">
        <v>248</v>
      </c>
      <c r="G24" s="515" t="s">
        <v>54</v>
      </c>
      <c r="H24" s="561" t="s">
        <v>249</v>
      </c>
      <c r="I24" s="452" t="s">
        <v>246</v>
      </c>
      <c r="J24" s="458" t="s">
        <v>211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250</v>
      </c>
      <c r="F25" s="515" t="s">
        <v>251</v>
      </c>
      <c r="G25" s="515" t="s">
        <v>252</v>
      </c>
      <c r="H25" s="561" t="s">
        <v>253</v>
      </c>
      <c r="I25" s="452" t="s">
        <v>246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250</v>
      </c>
      <c r="F26" s="515" t="s">
        <v>251</v>
      </c>
      <c r="G26" s="452" t="s">
        <v>235</v>
      </c>
      <c r="H26" s="561" t="s">
        <v>254</v>
      </c>
      <c r="I26" s="452" t="s">
        <v>255</v>
      </c>
      <c r="J26" s="458" t="s">
        <v>211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213</v>
      </c>
      <c r="F27" s="515" t="s">
        <v>256</v>
      </c>
      <c r="G27" s="452" t="s">
        <v>235</v>
      </c>
      <c r="H27" s="561" t="s">
        <v>254</v>
      </c>
      <c r="I27" s="452" t="s">
        <v>255</v>
      </c>
      <c r="J27" s="458" t="s">
        <v>211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213</v>
      </c>
      <c r="F28" s="515" t="s">
        <v>257</v>
      </c>
      <c r="G28" s="452" t="s">
        <v>54</v>
      </c>
      <c r="H28" s="561" t="s">
        <v>254</v>
      </c>
      <c r="I28" s="306" t="s">
        <v>258</v>
      </c>
      <c r="J28" s="458" t="s">
        <v>211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213</v>
      </c>
      <c r="F29" s="515" t="s">
        <v>213</v>
      </c>
      <c r="G29" s="452" t="s">
        <v>54</v>
      </c>
      <c r="H29" s="561" t="s">
        <v>259</v>
      </c>
      <c r="I29" s="306" t="s">
        <v>163</v>
      </c>
      <c r="J29" s="458" t="s">
        <v>211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213</v>
      </c>
      <c r="F30" s="515" t="s">
        <v>213</v>
      </c>
      <c r="G30" s="452" t="s">
        <v>54</v>
      </c>
      <c r="H30" s="561" t="s">
        <v>259</v>
      </c>
      <c r="I30" s="306" t="s">
        <v>163</v>
      </c>
      <c r="J30" s="458" t="s">
        <v>211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260</v>
      </c>
      <c r="F31" s="515" t="s">
        <v>213</v>
      </c>
      <c r="G31" s="452" t="s">
        <v>54</v>
      </c>
      <c r="H31" s="561" t="s">
        <v>259</v>
      </c>
      <c r="I31" s="306" t="s">
        <v>163</v>
      </c>
      <c r="J31" s="458" t="s">
        <v>211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260</v>
      </c>
      <c r="F32" s="515" t="s">
        <v>213</v>
      </c>
      <c r="G32" s="452" t="s">
        <v>54</v>
      </c>
      <c r="H32" s="561" t="s">
        <v>259</v>
      </c>
      <c r="I32" s="306" t="s">
        <v>163</v>
      </c>
      <c r="J32" s="458" t="s">
        <v>211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260</v>
      </c>
      <c r="F33" s="515" t="s">
        <v>213</v>
      </c>
      <c r="G33" s="452" t="s">
        <v>54</v>
      </c>
      <c r="H33" s="561" t="s">
        <v>261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 t="s">
        <v>262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 t="s">
        <v>262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227</v>
      </c>
      <c r="D46" s="255" t="s">
        <v>228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227</v>
      </c>
      <c r="D47" t="s">
        <v>229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263</v>
      </c>
    </row>
    <row r="61" spans="2:15" x14ac:dyDescent="0.2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1" priority="1">
      <formula>MAX(FREQUENCY(IF(ISNUMBER(SEARCH(M6, $K$7:$K$44)), ROW($K$7:$K$44)), IF(ISNUMBER(SEARCH(M6, $K$7:$K$44))=FALSE, ROW($K$7:$K$44)))) &gt; 12</formula>
    </cfRule>
    <cfRule type="expression" dxfId="430" priority="2">
      <formula>MAX(FREQUENCY(IF(ISNUMBER(SEARCH(M6, $E$7:$E$44)), ROW($E$7:$E$44)), IF(ISNUMBER(SEARCH(M6, $E$7:$E$44))=FALSE, ROW($E$7:$E$44)))) &gt; 12</formula>
    </cfRule>
    <cfRule type="expression" dxfId="429" priority="3">
      <formula>MAX(FREQUENCY(IF(ISNUMBER(SEARCH(M6, $F$7:$F$44)), ROW($F$7:$F$44)), IF(ISNUMBER(SEARCH(M6, $F$7:$F$44))=FALSE, ROW($F$7:$F$44)))) &gt; 12</formula>
    </cfRule>
    <cfRule type="expression" dxfId="428" priority="4">
      <formula>MAX(FREQUENCY(IF(ISNUMBER(SEARCH(M6, $G$7:$G$44)), ROW($G$7:$G$44)), IF(ISNUMBER(SEARCH(M6, $G$7:$G$44))=FALSE, ROW($G$7:$G$44)))) &gt; 12</formula>
    </cfRule>
    <cfRule type="expression" dxfId="427" priority="5">
      <formula>MAX(FREQUENCY(IF(ISNUMBER(SEARCH(M6, $H$7:$H$44)), ROW($H$7:$H$44)), IF(ISNUMBER(SEARCH(M6, $H$7:$H$44))=FALSE, ROW($H$7:$H$44)))) &gt; 12</formula>
    </cfRule>
    <cfRule type="expression" dxfId="426" priority="6">
      <formula>MAX(FREQUENCY(IF(ISNUMBER(SEARCH(M6, $I$7:$I$44)), ROW($I$7:$I$44)), IF(ISNUMBER(SEARCH(M6, $I$7:$I$44))=FALSE, ROW($I$7:$I$44)))) &gt; 12</formula>
    </cfRule>
    <cfRule type="expression" dxfId="42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4" priority="21">
      <formula>AND(ISNUMBER(N6), N6&gt;=5, NOT(ISBLANK(O6)))</formula>
    </cfRule>
    <cfRule type="expression" dxfId="423" priority="22">
      <formula>AND(ISNUMBER(N6), N6&gt;=5)</formula>
    </cfRule>
    <cfRule type="expression" dxfId="422" priority="23">
      <formula>AND(ISNUMBER(N6), N6&lt;5, NOT(ISBLANK(O6)))</formula>
    </cfRule>
    <cfRule type="expression" dxfId="421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 t="s">
        <v>243</v>
      </c>
      <c r="F12" s="515" t="s">
        <v>243</v>
      </c>
      <c r="G12" s="515" t="s">
        <v>243</v>
      </c>
      <c r="H12" s="515" t="s">
        <v>243</v>
      </c>
      <c r="I12" s="515" t="s">
        <v>243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211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243</v>
      </c>
      <c r="G13" s="515" t="s">
        <v>243</v>
      </c>
      <c r="H13" s="515" t="s">
        <v>243</v>
      </c>
      <c r="I13" s="515" t="s">
        <v>243</v>
      </c>
      <c r="J13" s="583" t="s">
        <v>266</v>
      </c>
      <c r="K13" s="459" t="s">
        <v>211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212</v>
      </c>
      <c r="F14" s="515" t="s">
        <v>67</v>
      </c>
      <c r="G14" s="515" t="s">
        <v>267</v>
      </c>
      <c r="H14" s="585" t="s">
        <v>243</v>
      </c>
      <c r="I14" s="515" t="s">
        <v>243</v>
      </c>
      <c r="J14" s="583" t="s">
        <v>266</v>
      </c>
      <c r="K14" s="583" t="s">
        <v>266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212</v>
      </c>
      <c r="F15" s="515" t="s">
        <v>67</v>
      </c>
      <c r="G15" s="515" t="s">
        <v>267</v>
      </c>
      <c r="H15" s="585" t="s">
        <v>243</v>
      </c>
      <c r="I15" s="515" t="s">
        <v>243</v>
      </c>
      <c r="J15" s="583" t="s">
        <v>266</v>
      </c>
      <c r="K15" s="583" t="s">
        <v>266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212</v>
      </c>
      <c r="F16" s="452" t="s">
        <v>67</v>
      </c>
      <c r="G16" s="515" t="s">
        <v>267</v>
      </c>
      <c r="H16" s="585" t="s">
        <v>243</v>
      </c>
      <c r="I16" s="452" t="s">
        <v>65</v>
      </c>
      <c r="J16" s="583" t="s">
        <v>266</v>
      </c>
      <c r="K16" s="583" t="s">
        <v>266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212</v>
      </c>
      <c r="F17" s="515" t="s">
        <v>268</v>
      </c>
      <c r="G17" s="515" t="s">
        <v>267</v>
      </c>
      <c r="H17" s="585" t="s">
        <v>243</v>
      </c>
      <c r="I17" s="452" t="s">
        <v>65</v>
      </c>
      <c r="J17" s="583" t="s">
        <v>266</v>
      </c>
      <c r="K17" s="583" t="s">
        <v>266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268</v>
      </c>
      <c r="G18" s="515" t="s">
        <v>269</v>
      </c>
      <c r="H18" s="585" t="s">
        <v>163</v>
      </c>
      <c r="I18" s="452" t="s">
        <v>270</v>
      </c>
      <c r="J18" s="583" t="s">
        <v>266</v>
      </c>
      <c r="K18" s="583" t="s">
        <v>266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271</v>
      </c>
      <c r="F19" s="515" t="s">
        <v>268</v>
      </c>
      <c r="G19" s="515" t="s">
        <v>267</v>
      </c>
      <c r="H19" s="585" t="s">
        <v>163</v>
      </c>
      <c r="I19" s="452" t="s">
        <v>270</v>
      </c>
      <c r="J19" s="583" t="s">
        <v>266</v>
      </c>
      <c r="K19" s="583" t="s">
        <v>266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271</v>
      </c>
      <c r="F20" s="515" t="s">
        <v>268</v>
      </c>
      <c r="G20" s="515" t="s">
        <v>267</v>
      </c>
      <c r="H20" s="585" t="s">
        <v>163</v>
      </c>
      <c r="I20" s="452" t="s">
        <v>270</v>
      </c>
      <c r="J20" s="583" t="s">
        <v>266</v>
      </c>
      <c r="K20" s="583" t="s">
        <v>266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272</v>
      </c>
      <c r="F21" s="515" t="s">
        <v>273</v>
      </c>
      <c r="G21" s="452" t="s">
        <v>267</v>
      </c>
      <c r="H21" s="585" t="s">
        <v>274</v>
      </c>
      <c r="I21" s="452" t="s">
        <v>275</v>
      </c>
      <c r="J21" s="583" t="s">
        <v>266</v>
      </c>
      <c r="K21" s="583" t="s">
        <v>266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276</v>
      </c>
      <c r="F22" s="515" t="s">
        <v>277</v>
      </c>
      <c r="G22" s="452" t="s">
        <v>278</v>
      </c>
      <c r="H22" s="585" t="s">
        <v>279</v>
      </c>
      <c r="I22" s="585" t="s">
        <v>280</v>
      </c>
      <c r="J22" s="583" t="s">
        <v>266</v>
      </c>
      <c r="K22" s="583" t="s">
        <v>266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276</v>
      </c>
      <c r="F23" s="515" t="s">
        <v>281</v>
      </c>
      <c r="G23" s="452" t="s">
        <v>278</v>
      </c>
      <c r="H23" s="585" t="s">
        <v>279</v>
      </c>
      <c r="I23" s="585" t="s">
        <v>280</v>
      </c>
      <c r="J23" s="583" t="s">
        <v>266</v>
      </c>
      <c r="K23" s="583" t="s">
        <v>266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 t="s">
        <v>282</v>
      </c>
      <c r="F24" s="515" t="s">
        <v>281</v>
      </c>
      <c r="G24" s="452" t="s">
        <v>283</v>
      </c>
      <c r="H24" s="585" t="s">
        <v>284</v>
      </c>
      <c r="I24" s="585" t="s">
        <v>280</v>
      </c>
      <c r="J24" s="583" t="s">
        <v>211</v>
      </c>
      <c r="K24" s="583" t="s">
        <v>266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282</v>
      </c>
      <c r="F25" s="515" t="s">
        <v>281</v>
      </c>
      <c r="G25" s="452" t="s">
        <v>283</v>
      </c>
      <c r="H25" s="585" t="s">
        <v>284</v>
      </c>
      <c r="I25" s="585" t="s">
        <v>285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282</v>
      </c>
      <c r="F26" s="515" t="s">
        <v>286</v>
      </c>
      <c r="G26" s="452" t="s">
        <v>287</v>
      </c>
      <c r="H26" s="585" t="s">
        <v>284</v>
      </c>
      <c r="I26" s="585" t="s">
        <v>288</v>
      </c>
      <c r="J26" s="583" t="s">
        <v>266</v>
      </c>
      <c r="K26" s="583" t="s">
        <v>211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289</v>
      </c>
      <c r="F27" s="515" t="s">
        <v>290</v>
      </c>
      <c r="G27" s="452" t="s">
        <v>291</v>
      </c>
      <c r="H27" s="585" t="s">
        <v>284</v>
      </c>
      <c r="I27" s="585" t="s">
        <v>292</v>
      </c>
      <c r="J27" s="583" t="s">
        <v>266</v>
      </c>
      <c r="K27" s="583" t="s">
        <v>266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289</v>
      </c>
      <c r="F28" s="515" t="s">
        <v>290</v>
      </c>
      <c r="G28" s="452" t="s">
        <v>291</v>
      </c>
      <c r="H28" s="585" t="s">
        <v>293</v>
      </c>
      <c r="I28" s="585" t="s">
        <v>292</v>
      </c>
      <c r="J28" s="459" t="s">
        <v>266</v>
      </c>
      <c r="K28" s="583" t="s">
        <v>266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294</v>
      </c>
      <c r="F29" s="515" t="s">
        <v>290</v>
      </c>
      <c r="G29" s="452" t="s">
        <v>295</v>
      </c>
      <c r="H29" s="585" t="s">
        <v>293</v>
      </c>
      <c r="I29" s="585" t="s">
        <v>296</v>
      </c>
      <c r="J29" s="459" t="s">
        <v>266</v>
      </c>
      <c r="K29" s="459" t="s">
        <v>266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294</v>
      </c>
      <c r="F30" s="452" t="s">
        <v>68</v>
      </c>
      <c r="G30" s="452" t="s">
        <v>297</v>
      </c>
      <c r="H30" s="585" t="s">
        <v>298</v>
      </c>
      <c r="I30" s="585" t="s">
        <v>296</v>
      </c>
      <c r="J30" s="459" t="s">
        <v>266</v>
      </c>
      <c r="K30" s="459" t="s">
        <v>211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299</v>
      </c>
      <c r="F31" s="452" t="s">
        <v>300</v>
      </c>
      <c r="G31" s="452" t="s">
        <v>297</v>
      </c>
      <c r="H31" s="585" t="s">
        <v>298</v>
      </c>
      <c r="I31" s="585" t="s">
        <v>296</v>
      </c>
      <c r="J31" s="459" t="s">
        <v>211</v>
      </c>
      <c r="K31" s="459" t="s">
        <v>211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301</v>
      </c>
      <c r="F32" s="452" t="s">
        <v>300</v>
      </c>
      <c r="G32" s="452" t="s">
        <v>302</v>
      </c>
      <c r="H32" s="585" t="s">
        <v>298</v>
      </c>
      <c r="I32" s="585" t="s">
        <v>296</v>
      </c>
      <c r="J32" s="459" t="s">
        <v>211</v>
      </c>
      <c r="K32" s="459" t="s">
        <v>211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303</v>
      </c>
      <c r="F33" s="452" t="s">
        <v>300</v>
      </c>
      <c r="G33" s="452" t="s">
        <v>304</v>
      </c>
      <c r="H33" s="585" t="s">
        <v>298</v>
      </c>
      <c r="I33" s="585" t="s">
        <v>296</v>
      </c>
      <c r="J33" s="583" t="s">
        <v>211</v>
      </c>
      <c r="K33" s="459" t="s">
        <v>211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 t="s">
        <v>305</v>
      </c>
      <c r="F34" s="586" t="s">
        <v>306</v>
      </c>
      <c r="G34" s="538" t="s">
        <v>304</v>
      </c>
      <c r="H34" s="538"/>
      <c r="I34" s="537" t="s">
        <v>110</v>
      </c>
      <c r="J34" s="583" t="s">
        <v>211</v>
      </c>
      <c r="K34" s="459" t="s">
        <v>211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44" t="s">
        <v>305</v>
      </c>
      <c r="F35" s="586" t="s">
        <v>306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44" t="s">
        <v>305</v>
      </c>
      <c r="F36" s="586" t="s">
        <v>306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44" t="s">
        <v>307</v>
      </c>
      <c r="F37" s="586" t="s">
        <v>306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44" t="s">
        <v>307</v>
      </c>
      <c r="F38" s="586" t="s">
        <v>306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227</v>
      </c>
      <c r="D46" s="255" t="s">
        <v>228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227</v>
      </c>
      <c r="D47" t="s">
        <v>229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133</v>
      </c>
      <c r="M51" s="61"/>
      <c r="N51" s="62"/>
      <c r="O51" s="61"/>
    </row>
    <row r="52" spans="2:15" ht="15.75" x14ac:dyDescent="0.25">
      <c r="B52" s="573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3" priority="8">
      <formula>AND(ISNUMBER(N6), N6&gt;=5, NOT(ISBLANK(O6)))</formula>
    </cfRule>
    <cfRule type="expression" dxfId="412" priority="9">
      <formula>AND(ISNUMBER(N6), N6&gt;=5)</formula>
    </cfRule>
    <cfRule type="expression" dxfId="411" priority="10">
      <formula>AND(ISNUMBER(N6), N6&lt;5, NOT(ISBLANK(O6)))</formula>
    </cfRule>
    <cfRule type="expression" dxfId="410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206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3">
      <c r="B6" s="263" t="s">
        <v>85</v>
      </c>
      <c r="C6" s="271"/>
      <c r="D6" s="272"/>
      <c r="E6" s="282" t="s">
        <v>209</v>
      </c>
      <c r="F6" s="282" t="s">
        <v>209</v>
      </c>
      <c r="G6" s="282" t="s">
        <v>209</v>
      </c>
      <c r="H6" s="282" t="s">
        <v>209</v>
      </c>
      <c r="I6" s="282" t="s">
        <v>209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6.5" thickBot="1" x14ac:dyDescent="0.3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6.5" thickBot="1" x14ac:dyDescent="0.3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3">
      <c r="B12" s="578" t="s">
        <v>93</v>
      </c>
      <c r="C12" s="217" t="s">
        <v>87</v>
      </c>
      <c r="D12" s="579" t="s">
        <v>94</v>
      </c>
      <c r="E12" s="515" t="s">
        <v>210</v>
      </c>
      <c r="F12" s="515" t="s">
        <v>210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3">
      <c r="B13" s="578" t="s">
        <v>94</v>
      </c>
      <c r="C13" s="217" t="s">
        <v>87</v>
      </c>
      <c r="D13" s="579" t="s">
        <v>96</v>
      </c>
      <c r="E13" s="515" t="s">
        <v>210</v>
      </c>
      <c r="F13" s="515" t="s">
        <v>210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3">
      <c r="B14" s="578" t="s">
        <v>96</v>
      </c>
      <c r="C14" s="217" t="s">
        <v>87</v>
      </c>
      <c r="D14" s="579" t="s">
        <v>97</v>
      </c>
      <c r="E14" s="515" t="s">
        <v>210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3">
      <c r="B15" s="578" t="s">
        <v>97</v>
      </c>
      <c r="C15" s="217" t="s">
        <v>87</v>
      </c>
      <c r="D15" s="579" t="s">
        <v>98</v>
      </c>
      <c r="E15" s="515" t="s">
        <v>210</v>
      </c>
      <c r="F15" s="515" t="s">
        <v>309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3">
      <c r="B16" s="578" t="s">
        <v>98</v>
      </c>
      <c r="C16" s="217" t="s">
        <v>87</v>
      </c>
      <c r="D16" s="579" t="s">
        <v>99</v>
      </c>
      <c r="E16" s="515" t="s">
        <v>210</v>
      </c>
      <c r="F16" s="515" t="s">
        <v>309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3">
      <c r="B17" s="578" t="s">
        <v>99</v>
      </c>
      <c r="C17" s="217" t="s">
        <v>87</v>
      </c>
      <c r="D17" s="579" t="s">
        <v>101</v>
      </c>
      <c r="E17" s="515" t="s">
        <v>241</v>
      </c>
      <c r="F17" s="515" t="s">
        <v>309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101</v>
      </c>
      <c r="C18" s="217" t="s">
        <v>87</v>
      </c>
      <c r="D18" s="579" t="s">
        <v>102</v>
      </c>
      <c r="E18" s="515" t="s">
        <v>241</v>
      </c>
      <c r="F18" s="515" t="s">
        <v>309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102</v>
      </c>
      <c r="C19" s="217" t="s">
        <v>87</v>
      </c>
      <c r="D19" s="579" t="s">
        <v>103</v>
      </c>
      <c r="E19" s="515" t="s">
        <v>250</v>
      </c>
      <c r="F19" s="515" t="s">
        <v>309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103</v>
      </c>
      <c r="C20" s="217" t="s">
        <v>87</v>
      </c>
      <c r="D20" s="579" t="s">
        <v>104</v>
      </c>
      <c r="E20" s="515" t="s">
        <v>250</v>
      </c>
      <c r="F20" s="515" t="s">
        <v>309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104</v>
      </c>
      <c r="C21" s="217" t="s">
        <v>87</v>
      </c>
      <c r="D21" s="579" t="s">
        <v>105</v>
      </c>
      <c r="E21" s="515" t="s">
        <v>250</v>
      </c>
      <c r="F21" s="515" t="s">
        <v>309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3">
      <c r="B22" s="578" t="s">
        <v>105</v>
      </c>
      <c r="C22" s="217" t="s">
        <v>87</v>
      </c>
      <c r="D22" s="579" t="s">
        <v>108</v>
      </c>
      <c r="E22" s="515" t="s">
        <v>212</v>
      </c>
      <c r="F22" s="515" t="s">
        <v>310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108</v>
      </c>
      <c r="C23" s="217" t="s">
        <v>87</v>
      </c>
      <c r="D23" s="579" t="s">
        <v>109</v>
      </c>
      <c r="E23" s="515" t="s">
        <v>311</v>
      </c>
      <c r="F23" s="515" t="s">
        <v>310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109</v>
      </c>
      <c r="C24" s="217" t="s">
        <v>87</v>
      </c>
      <c r="D24" s="579" t="s">
        <v>111</v>
      </c>
      <c r="E24" s="515" t="s">
        <v>311</v>
      </c>
      <c r="F24" s="515" t="s">
        <v>312</v>
      </c>
      <c r="G24" s="515"/>
      <c r="H24" s="515"/>
      <c r="I24" s="515" t="s">
        <v>67</v>
      </c>
      <c r="J24" s="458"/>
      <c r="K24" s="460"/>
      <c r="L24" s="61"/>
      <c r="M24" s="416" t="s">
        <v>313</v>
      </c>
      <c r="N24" s="565">
        <f>COUNTIF(E7:K44, "*Wei Jun*")/2</f>
        <v>4.5</v>
      </c>
      <c r="O24" s="550"/>
      <c r="P24" s="199"/>
      <c r="Q24" s="416" t="s">
        <v>313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311</v>
      </c>
      <c r="F25" s="515" t="s">
        <v>312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311</v>
      </c>
      <c r="F26" s="515" t="s">
        <v>312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311</v>
      </c>
      <c r="F27" s="515" t="s">
        <v>312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314</v>
      </c>
      <c r="F28" s="515" t="s">
        <v>314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314</v>
      </c>
      <c r="F29" s="515" t="s">
        <v>315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316</v>
      </c>
      <c r="F30" s="515" t="s">
        <v>315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316</v>
      </c>
      <c r="F31" s="515" t="s">
        <v>317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316</v>
      </c>
      <c r="F32" s="515" t="s">
        <v>317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316</v>
      </c>
      <c r="F33" s="515" t="s">
        <v>317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227</v>
      </c>
      <c r="D46" s="255" t="s">
        <v>228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227</v>
      </c>
      <c r="D47" t="s">
        <v>229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230</v>
      </c>
    </row>
    <row r="56" spans="2:15" x14ac:dyDescent="0.2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conditionalFormatting sqref="R6:R24">
    <cfRule type="expression" dxfId="405" priority="5">
      <formula>AND(ISNUMBER(R6), R6&gt;=5, NOT(ISBLANK(S6)))</formula>
    </cfRule>
    <cfRule type="expression" dxfId="404" priority="6">
      <formula>AND(ISNUMBER(R6), R6&gt;=5)</formula>
    </cfRule>
    <cfRule type="expression" dxfId="403" priority="7">
      <formula>AND(ISNUMBER(R6), R6&lt;5, NOT(ISBLANK(S6)))</formula>
    </cfRule>
    <cfRule type="expression" dxfId="402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318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319</v>
      </c>
      <c r="F6" s="282" t="s">
        <v>319</v>
      </c>
      <c r="G6" s="282" t="s">
        <v>319</v>
      </c>
      <c r="H6" s="282" t="s">
        <v>319</v>
      </c>
      <c r="I6" s="282" t="s">
        <v>319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320</v>
      </c>
      <c r="F12" s="515" t="s">
        <v>320</v>
      </c>
      <c r="G12" s="515" t="s">
        <v>320</v>
      </c>
      <c r="H12" s="515" t="s">
        <v>320</v>
      </c>
      <c r="I12" s="515" t="s">
        <v>320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320</v>
      </c>
      <c r="F13" s="515" t="s">
        <v>320</v>
      </c>
      <c r="G13" s="515" t="s">
        <v>320</v>
      </c>
      <c r="H13" s="515" t="s">
        <v>320</v>
      </c>
      <c r="I13" s="515" t="s">
        <v>320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237</v>
      </c>
      <c r="F14" s="515" t="s">
        <v>321</v>
      </c>
      <c r="G14" s="515" t="s">
        <v>320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237</v>
      </c>
      <c r="F15" s="515" t="s">
        <v>322</v>
      </c>
      <c r="G15" s="515" t="s">
        <v>237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237</v>
      </c>
      <c r="F16" s="515" t="s">
        <v>322</v>
      </c>
      <c r="G16" s="515" t="s">
        <v>237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323</v>
      </c>
      <c r="F17" s="515" t="s">
        <v>322</v>
      </c>
      <c r="G17" s="515" t="s">
        <v>237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320</v>
      </c>
      <c r="F18" s="515" t="s">
        <v>322</v>
      </c>
      <c r="G18" s="452" t="s">
        <v>243</v>
      </c>
      <c r="H18" s="261" t="s">
        <v>68</v>
      </c>
      <c r="I18" s="452" t="s">
        <v>261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320</v>
      </c>
      <c r="F19" s="515" t="s">
        <v>322</v>
      </c>
      <c r="G19" s="452" t="s">
        <v>243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320</v>
      </c>
      <c r="F20" s="515" t="s">
        <v>322</v>
      </c>
      <c r="G20" s="452" t="s">
        <v>325</v>
      </c>
      <c r="H20" s="261" t="s">
        <v>68</v>
      </c>
      <c r="I20" s="452" t="s">
        <v>261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326</v>
      </c>
      <c r="F21" s="515" t="s">
        <v>322</v>
      </c>
      <c r="G21" s="452" t="s">
        <v>327</v>
      </c>
      <c r="H21" s="261" t="s">
        <v>68</v>
      </c>
      <c r="I21" s="452" t="s">
        <v>261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328</v>
      </c>
      <c r="F22" s="515" t="s">
        <v>322</v>
      </c>
      <c r="G22" s="452" t="s">
        <v>327</v>
      </c>
      <c r="H22" s="261" t="s">
        <v>329</v>
      </c>
      <c r="I22" s="452" t="s">
        <v>261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330</v>
      </c>
      <c r="F23" s="515" t="s">
        <v>322</v>
      </c>
      <c r="G23" s="452" t="s">
        <v>327</v>
      </c>
      <c r="H23" s="261" t="s">
        <v>329</v>
      </c>
      <c r="I23" s="452" t="s">
        <v>261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330</v>
      </c>
      <c r="F24" s="515" t="s">
        <v>322</v>
      </c>
      <c r="G24" s="452" t="s">
        <v>327</v>
      </c>
      <c r="H24" s="515" t="s">
        <v>57</v>
      </c>
      <c r="I24" s="452" t="s">
        <v>261</v>
      </c>
      <c r="J24" s="458"/>
      <c r="K24" s="460"/>
      <c r="L24" s="61"/>
      <c r="M24" s="416" t="s">
        <v>313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331</v>
      </c>
      <c r="F25" s="515" t="s">
        <v>310</v>
      </c>
      <c r="G25" s="452" t="s">
        <v>327</v>
      </c>
      <c r="H25" s="515" t="s">
        <v>57</v>
      </c>
      <c r="I25" s="452" t="s">
        <v>261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331</v>
      </c>
      <c r="F26" s="515" t="s">
        <v>310</v>
      </c>
      <c r="G26" s="452" t="s">
        <v>332</v>
      </c>
      <c r="H26" s="515" t="s">
        <v>57</v>
      </c>
      <c r="I26" s="452" t="s">
        <v>261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333</v>
      </c>
      <c r="F27" s="515" t="s">
        <v>334</v>
      </c>
      <c r="G27" s="452" t="s">
        <v>332</v>
      </c>
      <c r="H27" s="515" t="s">
        <v>57</v>
      </c>
      <c r="I27" s="452" t="s">
        <v>261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335</v>
      </c>
      <c r="F28" s="515" t="s">
        <v>334</v>
      </c>
      <c r="G28" s="452" t="s">
        <v>336</v>
      </c>
      <c r="H28" s="515" t="s">
        <v>57</v>
      </c>
      <c r="I28" s="306" t="s">
        <v>261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335</v>
      </c>
      <c r="F29" s="515" t="s">
        <v>334</v>
      </c>
      <c r="G29" s="452" t="s">
        <v>336</v>
      </c>
      <c r="H29" s="261" t="s">
        <v>261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335</v>
      </c>
      <c r="F30" s="515" t="s">
        <v>65</v>
      </c>
      <c r="G30" s="452" t="s">
        <v>337</v>
      </c>
      <c r="H30" s="261" t="s">
        <v>261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338</v>
      </c>
      <c r="F31" s="515" t="s">
        <v>332</v>
      </c>
      <c r="G31" s="452" t="s">
        <v>339</v>
      </c>
      <c r="H31" s="261" t="s">
        <v>261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338</v>
      </c>
      <c r="F32" s="515" t="s">
        <v>332</v>
      </c>
      <c r="G32" s="452" t="s">
        <v>339</v>
      </c>
      <c r="H32" s="261" t="s">
        <v>261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338</v>
      </c>
      <c r="F33" s="515" t="s">
        <v>332</v>
      </c>
      <c r="G33" s="452" t="s">
        <v>341</v>
      </c>
      <c r="H33" s="261" t="s">
        <v>261</v>
      </c>
      <c r="I33" s="306" t="s">
        <v>340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227</v>
      </c>
      <c r="D46" s="255" t="s">
        <v>228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227</v>
      </c>
      <c r="D47" t="s">
        <v>229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132</v>
      </c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230</v>
      </c>
    </row>
    <row r="56" spans="2:15" x14ac:dyDescent="0.2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343</v>
      </c>
      <c r="F6" s="282" t="s">
        <v>344</v>
      </c>
      <c r="G6" s="282" t="s">
        <v>344</v>
      </c>
      <c r="H6" s="282" t="s">
        <v>344</v>
      </c>
      <c r="I6" s="282" t="s">
        <v>344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247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345</v>
      </c>
      <c r="F12" s="515" t="s">
        <v>346</v>
      </c>
      <c r="G12" s="515" t="s">
        <v>346</v>
      </c>
      <c r="H12" s="515" t="s">
        <v>346</v>
      </c>
      <c r="I12" s="515" t="s">
        <v>346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345</v>
      </c>
      <c r="F13" s="515" t="s">
        <v>346</v>
      </c>
      <c r="G13" s="515" t="s">
        <v>346</v>
      </c>
      <c r="H13" s="515" t="s">
        <v>346</v>
      </c>
      <c r="I13" s="515" t="s">
        <v>346</v>
      </c>
      <c r="J13" s="458"/>
      <c r="K13" s="459" t="s">
        <v>211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347</v>
      </c>
      <c r="G14" s="515" t="s">
        <v>348</v>
      </c>
      <c r="H14" s="261" t="s">
        <v>346</v>
      </c>
      <c r="I14" s="452" t="s">
        <v>348</v>
      </c>
      <c r="J14" s="458"/>
      <c r="K14" s="460" t="s">
        <v>211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349</v>
      </c>
      <c r="F15" s="515" t="s">
        <v>347</v>
      </c>
      <c r="G15" s="515" t="s">
        <v>348</v>
      </c>
      <c r="H15" s="261" t="s">
        <v>346</v>
      </c>
      <c r="I15" s="452" t="s">
        <v>348</v>
      </c>
      <c r="J15" s="458"/>
      <c r="K15" s="460" t="s">
        <v>211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349</v>
      </c>
      <c r="F16" s="515" t="s">
        <v>347</v>
      </c>
      <c r="G16" s="515" t="s">
        <v>348</v>
      </c>
      <c r="H16" s="261" t="s">
        <v>346</v>
      </c>
      <c r="I16" s="452" t="s">
        <v>348</v>
      </c>
      <c r="J16" s="458" t="s">
        <v>350</v>
      </c>
      <c r="K16" s="460" t="s">
        <v>211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351</v>
      </c>
      <c r="F17" s="515" t="s">
        <v>347</v>
      </c>
      <c r="G17" s="515" t="s">
        <v>348</v>
      </c>
      <c r="H17" s="261" t="s">
        <v>346</v>
      </c>
      <c r="I17" s="452" t="s">
        <v>348</v>
      </c>
      <c r="J17" s="458" t="s">
        <v>350</v>
      </c>
      <c r="K17" s="460" t="s">
        <v>211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351</v>
      </c>
      <c r="F18" s="515" t="s">
        <v>57</v>
      </c>
      <c r="G18" s="452" t="s">
        <v>67</v>
      </c>
      <c r="H18" s="261" t="s">
        <v>346</v>
      </c>
      <c r="I18" s="452" t="s">
        <v>348</v>
      </c>
      <c r="J18" s="458" t="s">
        <v>352</v>
      </c>
      <c r="K18" s="460" t="s">
        <v>211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351</v>
      </c>
      <c r="F19" s="515" t="s">
        <v>347</v>
      </c>
      <c r="G19" s="452" t="s">
        <v>351</v>
      </c>
      <c r="H19" s="261" t="s">
        <v>346</v>
      </c>
      <c r="I19" s="452" t="s">
        <v>353</v>
      </c>
      <c r="J19" s="458" t="s">
        <v>352</v>
      </c>
      <c r="K19" s="460" t="s">
        <v>211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354</v>
      </c>
      <c r="F20" s="515" t="s">
        <v>348</v>
      </c>
      <c r="G20" s="452" t="s">
        <v>355</v>
      </c>
      <c r="H20" s="261" t="s">
        <v>68</v>
      </c>
      <c r="I20" s="452" t="s">
        <v>57</v>
      </c>
      <c r="J20" s="458" t="s">
        <v>352</v>
      </c>
      <c r="K20" s="460" t="s">
        <v>211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354</v>
      </c>
      <c r="F21" s="515" t="s">
        <v>346</v>
      </c>
      <c r="G21" s="452" t="s">
        <v>355</v>
      </c>
      <c r="H21" s="261" t="s">
        <v>68</v>
      </c>
      <c r="I21" s="452" t="s">
        <v>356</v>
      </c>
      <c r="J21" s="458" t="s">
        <v>357</v>
      </c>
      <c r="K21" s="460" t="s">
        <v>211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354</v>
      </c>
      <c r="F22" s="515" t="s">
        <v>346</v>
      </c>
      <c r="G22" s="452" t="s">
        <v>355</v>
      </c>
      <c r="H22" s="561" t="s">
        <v>70</v>
      </c>
      <c r="I22" s="452" t="s">
        <v>356</v>
      </c>
      <c r="J22" s="458" t="s">
        <v>357</v>
      </c>
      <c r="K22" s="460" t="s">
        <v>211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354</v>
      </c>
      <c r="F23" s="515" t="s">
        <v>346</v>
      </c>
      <c r="G23" s="452" t="s">
        <v>358</v>
      </c>
      <c r="H23" s="561" t="s">
        <v>70</v>
      </c>
      <c r="I23" s="452" t="s">
        <v>359</v>
      </c>
      <c r="J23" s="458" t="s">
        <v>357</v>
      </c>
      <c r="K23" s="460" t="s">
        <v>211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360</v>
      </c>
      <c r="F24" s="515" t="s">
        <v>346</v>
      </c>
      <c r="G24" s="452" t="s">
        <v>361</v>
      </c>
      <c r="H24" s="561" t="s">
        <v>70</v>
      </c>
      <c r="I24" s="452" t="s">
        <v>359</v>
      </c>
      <c r="J24" s="458" t="s">
        <v>362</v>
      </c>
      <c r="K24" s="460" t="s">
        <v>211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311</v>
      </c>
      <c r="F25" s="515" t="s">
        <v>346</v>
      </c>
      <c r="G25" s="452" t="s">
        <v>70</v>
      </c>
      <c r="H25" s="561" t="s">
        <v>70</v>
      </c>
      <c r="I25" s="452" t="s">
        <v>359</v>
      </c>
      <c r="J25" s="458" t="s">
        <v>363</v>
      </c>
      <c r="K25" s="460" t="s">
        <v>211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346</v>
      </c>
      <c r="G26" s="452" t="s">
        <v>57</v>
      </c>
      <c r="H26" s="561" t="s">
        <v>70</v>
      </c>
      <c r="I26" s="452" t="s">
        <v>57</v>
      </c>
      <c r="J26" s="458" t="s">
        <v>363</v>
      </c>
      <c r="K26" s="460" t="s">
        <v>211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364</v>
      </c>
      <c r="F27" s="515" t="s">
        <v>346</v>
      </c>
      <c r="G27" s="452" t="s">
        <v>57</v>
      </c>
      <c r="H27" s="561" t="s">
        <v>70</v>
      </c>
      <c r="I27" s="452" t="s">
        <v>365</v>
      </c>
      <c r="J27" s="458" t="s">
        <v>363</v>
      </c>
      <c r="K27" s="460" t="s">
        <v>211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364</v>
      </c>
      <c r="F28" s="452" t="s">
        <v>366</v>
      </c>
      <c r="G28" s="452" t="s">
        <v>351</v>
      </c>
      <c r="H28" s="561" t="s">
        <v>67</v>
      </c>
      <c r="I28" s="452" t="s">
        <v>67</v>
      </c>
      <c r="J28" s="458" t="s">
        <v>363</v>
      </c>
      <c r="K28" s="460" t="s">
        <v>211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364</v>
      </c>
      <c r="F29" s="452" t="s">
        <v>366</v>
      </c>
      <c r="G29" s="452" t="s">
        <v>351</v>
      </c>
      <c r="H29" s="561" t="s">
        <v>346</v>
      </c>
      <c r="I29" s="452" t="s">
        <v>346</v>
      </c>
      <c r="J29" s="458" t="s">
        <v>363</v>
      </c>
      <c r="K29" s="460" t="s">
        <v>211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364</v>
      </c>
      <c r="F30" s="452" t="s">
        <v>366</v>
      </c>
      <c r="G30" s="452" t="s">
        <v>351</v>
      </c>
      <c r="H30" s="561" t="s">
        <v>367</v>
      </c>
      <c r="I30" s="452" t="s">
        <v>70</v>
      </c>
      <c r="J30" s="458" t="s">
        <v>363</v>
      </c>
      <c r="K30" s="460" t="s">
        <v>211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366</v>
      </c>
      <c r="F31" s="452" t="s">
        <v>366</v>
      </c>
      <c r="G31" s="452" t="s">
        <v>70</v>
      </c>
      <c r="H31" s="561" t="s">
        <v>367</v>
      </c>
      <c r="I31" s="452" t="s">
        <v>368</v>
      </c>
      <c r="J31" s="458" t="s">
        <v>363</v>
      </c>
      <c r="K31" s="460" t="s">
        <v>211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366</v>
      </c>
      <c r="F32" s="452" t="s">
        <v>366</v>
      </c>
      <c r="G32" s="452" t="s">
        <v>70</v>
      </c>
      <c r="H32" s="561" t="s">
        <v>367</v>
      </c>
      <c r="I32" s="452" t="s">
        <v>368</v>
      </c>
      <c r="J32" s="458" t="s">
        <v>363</v>
      </c>
      <c r="K32" s="460" t="s">
        <v>211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366</v>
      </c>
      <c r="F33" s="452" t="s">
        <v>366</v>
      </c>
      <c r="G33" s="452" t="s">
        <v>70</v>
      </c>
      <c r="H33" s="561" t="s">
        <v>367</v>
      </c>
      <c r="I33" s="452" t="s">
        <v>369</v>
      </c>
      <c r="J33" s="458" t="s">
        <v>363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366</v>
      </c>
      <c r="J34" s="458" t="s">
        <v>363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366</v>
      </c>
      <c r="J35" s="458" t="s">
        <v>363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366</v>
      </c>
      <c r="J36" s="458" t="s">
        <v>363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230</v>
      </c>
    </row>
    <row r="56" spans="2:15" x14ac:dyDescent="0.2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 t="s">
        <v>371</v>
      </c>
      <c r="F7" s="515" t="s">
        <v>371</v>
      </c>
      <c r="G7" s="515" t="s">
        <v>371</v>
      </c>
      <c r="H7" s="515" t="s">
        <v>371</v>
      </c>
      <c r="I7" s="515" t="s">
        <v>371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230</v>
      </c>
    </row>
    <row r="56" spans="2:15" x14ac:dyDescent="0.2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373</v>
      </c>
      <c r="F6" s="282" t="s">
        <v>373</v>
      </c>
      <c r="G6" s="282" t="s">
        <v>373</v>
      </c>
      <c r="H6" s="282" t="s">
        <v>373</v>
      </c>
      <c r="I6" s="282" t="s">
        <v>373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236</v>
      </c>
      <c r="F12" s="515" t="s">
        <v>66</v>
      </c>
      <c r="G12" s="515" t="s">
        <v>236</v>
      </c>
      <c r="H12" s="515" t="s">
        <v>236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236</v>
      </c>
      <c r="F13" s="515" t="s">
        <v>66</v>
      </c>
      <c r="G13" s="515" t="s">
        <v>236</v>
      </c>
      <c r="H13" s="515" t="s">
        <v>236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374</v>
      </c>
      <c r="G14" s="515" t="s">
        <v>375</v>
      </c>
      <c r="H14" s="561" t="s">
        <v>375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250</v>
      </c>
      <c r="F15" s="515" t="s">
        <v>374</v>
      </c>
      <c r="G15" s="515" t="s">
        <v>376</v>
      </c>
      <c r="H15" s="561" t="s">
        <v>375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250</v>
      </c>
      <c r="F16" s="515" t="s">
        <v>374</v>
      </c>
      <c r="G16" s="515" t="s">
        <v>376</v>
      </c>
      <c r="H16" s="561" t="s">
        <v>375</v>
      </c>
      <c r="I16" s="452" t="s">
        <v>361</v>
      </c>
      <c r="J16" s="458" t="s">
        <v>377</v>
      </c>
      <c r="K16" s="460" t="s">
        <v>378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379</v>
      </c>
      <c r="F17" s="515" t="s">
        <v>374</v>
      </c>
      <c r="G17" s="515" t="s">
        <v>376</v>
      </c>
      <c r="H17" s="561" t="s">
        <v>380</v>
      </c>
      <c r="I17" s="452" t="s">
        <v>361</v>
      </c>
      <c r="J17" s="458" t="s">
        <v>377</v>
      </c>
      <c r="K17" s="460" t="s">
        <v>378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241</v>
      </c>
      <c r="F18" s="515" t="s">
        <v>374</v>
      </c>
      <c r="G18" s="452" t="s">
        <v>351</v>
      </c>
      <c r="H18" s="561" t="s">
        <v>243</v>
      </c>
      <c r="I18" s="452" t="s">
        <v>361</v>
      </c>
      <c r="J18" s="458" t="s">
        <v>377</v>
      </c>
      <c r="K18" s="460" t="s">
        <v>378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241</v>
      </c>
      <c r="F19" s="515" t="s">
        <v>381</v>
      </c>
      <c r="G19" s="452" t="s">
        <v>67</v>
      </c>
      <c r="H19" s="561" t="s">
        <v>334</v>
      </c>
      <c r="I19" s="452" t="s">
        <v>366</v>
      </c>
      <c r="J19" s="458" t="s">
        <v>377</v>
      </c>
      <c r="K19" s="460" t="s">
        <v>382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241</v>
      </c>
      <c r="F20" s="515" t="s">
        <v>381</v>
      </c>
      <c r="G20" s="452" t="s">
        <v>67</v>
      </c>
      <c r="H20" s="561" t="s">
        <v>383</v>
      </c>
      <c r="I20" s="452" t="s">
        <v>366</v>
      </c>
      <c r="J20" s="458" t="s">
        <v>377</v>
      </c>
      <c r="K20" s="460" t="s">
        <v>382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375</v>
      </c>
      <c r="I21" s="452" t="s">
        <v>366</v>
      </c>
      <c r="J21" s="458" t="s">
        <v>377</v>
      </c>
      <c r="K21" s="460" t="s">
        <v>382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241</v>
      </c>
      <c r="F22" s="515" t="s">
        <v>66</v>
      </c>
      <c r="G22" s="452" t="s">
        <v>67</v>
      </c>
      <c r="H22" s="561" t="s">
        <v>384</v>
      </c>
      <c r="I22" s="452" t="s">
        <v>366</v>
      </c>
      <c r="J22" s="458" t="s">
        <v>377</v>
      </c>
      <c r="K22" s="460" t="s">
        <v>382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241</v>
      </c>
      <c r="F23" s="515" t="s">
        <v>66</v>
      </c>
      <c r="G23" s="452" t="s">
        <v>361</v>
      </c>
      <c r="H23" s="452" t="s">
        <v>375</v>
      </c>
      <c r="I23" s="452" t="s">
        <v>366</v>
      </c>
      <c r="J23" s="458" t="s">
        <v>377</v>
      </c>
      <c r="K23" s="460" t="s">
        <v>382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379</v>
      </c>
      <c r="F24" s="515" t="s">
        <v>66</v>
      </c>
      <c r="G24" s="452" t="s">
        <v>361</v>
      </c>
      <c r="H24" s="452" t="s">
        <v>385</v>
      </c>
      <c r="I24" s="452" t="s">
        <v>366</v>
      </c>
      <c r="J24" s="458" t="s">
        <v>377</v>
      </c>
      <c r="K24" s="460" t="s">
        <v>382</v>
      </c>
      <c r="L24" s="61"/>
      <c r="M24" s="416" t="s">
        <v>313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379</v>
      </c>
      <c r="F25" s="515" t="s">
        <v>59</v>
      </c>
      <c r="G25" s="452" t="s">
        <v>361</v>
      </c>
      <c r="H25" s="452" t="s">
        <v>385</v>
      </c>
      <c r="I25" s="452" t="s">
        <v>366</v>
      </c>
      <c r="J25" s="458" t="s">
        <v>377</v>
      </c>
      <c r="K25" s="460" t="s">
        <v>382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250</v>
      </c>
      <c r="F26" s="515" t="s">
        <v>59</v>
      </c>
      <c r="G26" s="452" t="s">
        <v>386</v>
      </c>
      <c r="H26" s="452" t="s">
        <v>385</v>
      </c>
      <c r="I26" s="452" t="s">
        <v>61</v>
      </c>
      <c r="J26" s="458" t="s">
        <v>377</v>
      </c>
      <c r="K26" s="460" t="s">
        <v>382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250</v>
      </c>
      <c r="F27" s="515" t="s">
        <v>387</v>
      </c>
      <c r="G27" s="452" t="s">
        <v>388</v>
      </c>
      <c r="H27" s="452" t="s">
        <v>389</v>
      </c>
      <c r="I27" s="452" t="s">
        <v>61</v>
      </c>
      <c r="J27" s="458" t="s">
        <v>377</v>
      </c>
      <c r="K27" s="460" t="s">
        <v>382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390</v>
      </c>
      <c r="F28" s="515" t="s">
        <v>387</v>
      </c>
      <c r="G28" s="452" t="s">
        <v>388</v>
      </c>
      <c r="H28" s="561" t="s">
        <v>391</v>
      </c>
      <c r="I28" s="452" t="s">
        <v>70</v>
      </c>
      <c r="J28" s="458" t="s">
        <v>377</v>
      </c>
      <c r="K28" s="460" t="s">
        <v>382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388</v>
      </c>
      <c r="F29" s="515" t="s">
        <v>387</v>
      </c>
      <c r="G29" s="452" t="s">
        <v>388</v>
      </c>
      <c r="H29" s="561" t="s">
        <v>391</v>
      </c>
      <c r="I29" s="452" t="s">
        <v>70</v>
      </c>
      <c r="J29" s="458" t="s">
        <v>377</v>
      </c>
      <c r="K29" s="460" t="s">
        <v>382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388</v>
      </c>
      <c r="F30" s="515" t="s">
        <v>387</v>
      </c>
      <c r="G30" s="452" t="s">
        <v>388</v>
      </c>
      <c r="H30" s="561" t="s">
        <v>391</v>
      </c>
      <c r="I30" s="452" t="s">
        <v>391</v>
      </c>
      <c r="J30" s="458" t="s">
        <v>377</v>
      </c>
      <c r="K30" s="460" t="s">
        <v>382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388</v>
      </c>
      <c r="F31" s="515" t="s">
        <v>387</v>
      </c>
      <c r="G31" s="452" t="s">
        <v>388</v>
      </c>
      <c r="H31" s="561" t="s">
        <v>361</v>
      </c>
      <c r="I31" s="452" t="s">
        <v>391</v>
      </c>
      <c r="J31" s="458" t="s">
        <v>377</v>
      </c>
      <c r="K31" s="460" t="s">
        <v>382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388</v>
      </c>
      <c r="F32" s="515" t="s">
        <v>387</v>
      </c>
      <c r="G32" s="452" t="s">
        <v>388</v>
      </c>
      <c r="H32" s="561" t="s">
        <v>361</v>
      </c>
      <c r="I32" s="452" t="s">
        <v>391</v>
      </c>
      <c r="J32" s="458"/>
      <c r="K32" s="460" t="s">
        <v>382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388</v>
      </c>
      <c r="F33" s="515" t="s">
        <v>387</v>
      </c>
      <c r="G33" s="452" t="s">
        <v>388</v>
      </c>
      <c r="H33" s="561" t="s">
        <v>361</v>
      </c>
      <c r="I33" s="452" t="s">
        <v>391</v>
      </c>
      <c r="J33" s="458"/>
      <c r="K33" s="460" t="s">
        <v>382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 t="s">
        <v>392</v>
      </c>
      <c r="F34" s="538"/>
      <c r="G34" s="538"/>
      <c r="H34" s="538"/>
      <c r="I34" s="537" t="s">
        <v>391</v>
      </c>
      <c r="J34" s="458"/>
      <c r="K34" s="460" t="s">
        <v>382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44" t="s">
        <v>392</v>
      </c>
      <c r="F35" s="353"/>
      <c r="G35" s="350"/>
      <c r="H35" s="538"/>
      <c r="I35" s="537"/>
      <c r="J35" s="458"/>
      <c r="K35" s="460" t="s">
        <v>382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44" t="s">
        <v>392</v>
      </c>
      <c r="F36" s="353"/>
      <c r="G36" s="350"/>
      <c r="H36" s="538"/>
      <c r="I36" s="537"/>
      <c r="J36" s="458"/>
      <c r="K36" s="460" t="s">
        <v>382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44" t="s">
        <v>392</v>
      </c>
      <c r="F37" s="353"/>
      <c r="G37" s="337"/>
      <c r="H37" s="538"/>
      <c r="I37" s="273"/>
      <c r="J37" s="458"/>
      <c r="K37" s="460" t="s">
        <v>378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44" t="s">
        <v>392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44" t="s">
        <v>392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44" t="s">
        <v>392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230</v>
      </c>
    </row>
    <row r="56" spans="2:15" x14ac:dyDescent="0.2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393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394</v>
      </c>
      <c r="F5" s="223" t="s">
        <v>395</v>
      </c>
      <c r="G5" s="223" t="s">
        <v>396</v>
      </c>
      <c r="H5" s="223" t="s">
        <v>397</v>
      </c>
      <c r="I5" s="223" t="s">
        <v>398</v>
      </c>
      <c r="J5" s="223" t="s">
        <v>399</v>
      </c>
      <c r="K5" s="223" t="s">
        <v>400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3">
      <c r="B6" s="263" t="s">
        <v>85</v>
      </c>
      <c r="C6" s="271"/>
      <c r="D6" s="272"/>
      <c r="E6" s="282" t="s">
        <v>401</v>
      </c>
      <c r="F6" s="282" t="s">
        <v>402</v>
      </c>
      <c r="G6" s="282" t="s">
        <v>401</v>
      </c>
      <c r="H6" s="282" t="s">
        <v>403</v>
      </c>
      <c r="I6" s="282" t="s">
        <v>401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93</v>
      </c>
      <c r="C7" s="245" t="s">
        <v>87</v>
      </c>
      <c r="D7" s="265" t="s">
        <v>94</v>
      </c>
      <c r="E7" s="515" t="s">
        <v>404</v>
      </c>
      <c r="F7" s="515" t="s">
        <v>361</v>
      </c>
      <c r="G7" s="515" t="s">
        <v>404</v>
      </c>
      <c r="H7" s="560"/>
      <c r="I7" s="452" t="s">
        <v>404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94</v>
      </c>
      <c r="C8" s="217" t="s">
        <v>87</v>
      </c>
      <c r="D8" s="267" t="s">
        <v>96</v>
      </c>
      <c r="E8" s="515" t="s">
        <v>404</v>
      </c>
      <c r="F8" s="515" t="s">
        <v>361</v>
      </c>
      <c r="G8" s="515" t="s">
        <v>404</v>
      </c>
      <c r="H8" s="560"/>
      <c r="I8" s="452" t="s">
        <v>404</v>
      </c>
      <c r="J8" s="458" t="s">
        <v>350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6.5" thickBot="1" x14ac:dyDescent="0.3">
      <c r="B9" s="266" t="s">
        <v>96</v>
      </c>
      <c r="C9" s="217" t="s">
        <v>87</v>
      </c>
      <c r="D9" s="267" t="s">
        <v>97</v>
      </c>
      <c r="E9" s="515" t="s">
        <v>405</v>
      </c>
      <c r="F9" s="515" t="s">
        <v>386</v>
      </c>
      <c r="G9" s="515" t="s">
        <v>404</v>
      </c>
      <c r="H9" s="308"/>
      <c r="I9" s="452" t="s">
        <v>404</v>
      </c>
      <c r="J9" s="458" t="s">
        <v>350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6.5" thickBot="1" x14ac:dyDescent="0.3">
      <c r="B10" s="266" t="s">
        <v>97</v>
      </c>
      <c r="C10" s="217" t="s">
        <v>87</v>
      </c>
      <c r="D10" s="267" t="s">
        <v>98</v>
      </c>
      <c r="E10" s="515" t="s">
        <v>379</v>
      </c>
      <c r="F10" s="515" t="s">
        <v>386</v>
      </c>
      <c r="G10" s="515" t="s">
        <v>404</v>
      </c>
      <c r="H10" s="308"/>
      <c r="I10" s="452" t="s">
        <v>386</v>
      </c>
      <c r="J10" s="458" t="s">
        <v>350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406</v>
      </c>
      <c r="G11" s="515" t="s">
        <v>404</v>
      </c>
      <c r="H11" s="308"/>
      <c r="I11" s="452" t="s">
        <v>386</v>
      </c>
      <c r="J11" s="458" t="s">
        <v>350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3">
      <c r="B12" s="266" t="s">
        <v>99</v>
      </c>
      <c r="C12" s="217" t="s">
        <v>87</v>
      </c>
      <c r="D12" s="267" t="s">
        <v>101</v>
      </c>
      <c r="E12" s="515" t="s">
        <v>379</v>
      </c>
      <c r="F12" s="515" t="s">
        <v>407</v>
      </c>
      <c r="G12" s="515" t="s">
        <v>404</v>
      </c>
      <c r="H12" s="308"/>
      <c r="I12" s="452" t="s">
        <v>386</v>
      </c>
      <c r="J12" s="458" t="s">
        <v>350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3">
      <c r="B13" s="266" t="s">
        <v>101</v>
      </c>
      <c r="C13" s="217" t="s">
        <v>87</v>
      </c>
      <c r="D13" s="267" t="s">
        <v>102</v>
      </c>
      <c r="E13" s="515" t="s">
        <v>268</v>
      </c>
      <c r="F13" s="515" t="s">
        <v>407</v>
      </c>
      <c r="G13" s="452" t="s">
        <v>381</v>
      </c>
      <c r="H13" s="308"/>
      <c r="I13" s="452" t="s">
        <v>386</v>
      </c>
      <c r="J13" s="458" t="s">
        <v>350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3">
      <c r="B14" s="266" t="s">
        <v>102</v>
      </c>
      <c r="C14" s="217" t="s">
        <v>87</v>
      </c>
      <c r="D14" s="267" t="s">
        <v>103</v>
      </c>
      <c r="E14" s="515" t="s">
        <v>268</v>
      </c>
      <c r="F14" s="515" t="s">
        <v>407</v>
      </c>
      <c r="G14" s="452" t="s">
        <v>407</v>
      </c>
      <c r="H14" s="308"/>
      <c r="I14" s="452" t="s">
        <v>386</v>
      </c>
      <c r="J14" s="458" t="s">
        <v>350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3">
      <c r="B15" s="266" t="s">
        <v>103</v>
      </c>
      <c r="C15" s="217" t="s">
        <v>87</v>
      </c>
      <c r="D15" s="267" t="s">
        <v>104</v>
      </c>
      <c r="E15" s="515" t="s">
        <v>268</v>
      </c>
      <c r="F15" s="515" t="s">
        <v>407</v>
      </c>
      <c r="G15" s="452" t="s">
        <v>407</v>
      </c>
      <c r="H15" s="308"/>
      <c r="I15" s="452" t="s">
        <v>386</v>
      </c>
      <c r="J15" s="458" t="s">
        <v>350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3">
      <c r="B16" s="266" t="s">
        <v>104</v>
      </c>
      <c r="C16" s="217" t="s">
        <v>87</v>
      </c>
      <c r="D16" s="267" t="s">
        <v>105</v>
      </c>
      <c r="E16" s="515" t="s">
        <v>408</v>
      </c>
      <c r="F16" s="515" t="s">
        <v>407</v>
      </c>
      <c r="G16" s="452" t="s">
        <v>407</v>
      </c>
      <c r="H16" s="308"/>
      <c r="I16" s="452" t="s">
        <v>386</v>
      </c>
      <c r="J16" s="458" t="s">
        <v>350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3">
      <c r="B17" s="266" t="s">
        <v>105</v>
      </c>
      <c r="C17" s="217" t="s">
        <v>87</v>
      </c>
      <c r="D17" s="267" t="s">
        <v>108</v>
      </c>
      <c r="E17" s="515" t="s">
        <v>408</v>
      </c>
      <c r="F17" s="515" t="s">
        <v>409</v>
      </c>
      <c r="G17" s="452" t="s">
        <v>407</v>
      </c>
      <c r="H17" s="308"/>
      <c r="I17" s="452" t="s">
        <v>410</v>
      </c>
      <c r="J17" s="458" t="s">
        <v>350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108</v>
      </c>
      <c r="C18" s="217" t="s">
        <v>87</v>
      </c>
      <c r="D18" s="267" t="s">
        <v>109</v>
      </c>
      <c r="E18" s="515" t="s">
        <v>408</v>
      </c>
      <c r="F18" s="515" t="s">
        <v>411</v>
      </c>
      <c r="G18" s="452" t="s">
        <v>407</v>
      </c>
      <c r="H18" s="308"/>
      <c r="I18" s="452" t="s">
        <v>410</v>
      </c>
      <c r="J18" s="458" t="s">
        <v>350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109</v>
      </c>
      <c r="C19" s="217" t="s">
        <v>87</v>
      </c>
      <c r="D19" s="267" t="s">
        <v>111</v>
      </c>
      <c r="E19" s="515" t="s">
        <v>408</v>
      </c>
      <c r="F19" s="515" t="s">
        <v>411</v>
      </c>
      <c r="G19" s="452" t="s">
        <v>412</v>
      </c>
      <c r="H19" s="308"/>
      <c r="I19" s="452" t="s">
        <v>407</v>
      </c>
      <c r="J19" s="458" t="s">
        <v>350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111</v>
      </c>
      <c r="C20" s="217" t="s">
        <v>87</v>
      </c>
      <c r="D20" s="267" t="s">
        <v>112</v>
      </c>
      <c r="E20" s="515" t="s">
        <v>408</v>
      </c>
      <c r="F20" s="515" t="s">
        <v>409</v>
      </c>
      <c r="G20" s="452" t="s">
        <v>361</v>
      </c>
      <c r="H20" s="308" t="s">
        <v>68</v>
      </c>
      <c r="I20" s="452" t="s">
        <v>410</v>
      </c>
      <c r="J20" s="458" t="s">
        <v>350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112</v>
      </c>
      <c r="C21" s="217" t="s">
        <v>87</v>
      </c>
      <c r="D21" s="267" t="s">
        <v>113</v>
      </c>
      <c r="E21" s="515" t="s">
        <v>408</v>
      </c>
      <c r="F21" s="515" t="s">
        <v>409</v>
      </c>
      <c r="G21" s="452" t="s">
        <v>388</v>
      </c>
      <c r="H21" s="308" t="s">
        <v>262</v>
      </c>
      <c r="I21" s="452" t="s">
        <v>386</v>
      </c>
      <c r="J21" s="458" t="s">
        <v>350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3">
      <c r="B22" s="266" t="s">
        <v>113</v>
      </c>
      <c r="C22" s="217" t="s">
        <v>87</v>
      </c>
      <c r="D22" s="267" t="s">
        <v>114</v>
      </c>
      <c r="E22" s="515" t="s">
        <v>250</v>
      </c>
      <c r="F22" s="452" t="s">
        <v>413</v>
      </c>
      <c r="G22" s="452" t="s">
        <v>388</v>
      </c>
      <c r="H22" s="308" t="s">
        <v>290</v>
      </c>
      <c r="I22" s="452" t="s">
        <v>386</v>
      </c>
      <c r="J22" s="458" t="s">
        <v>350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413</v>
      </c>
      <c r="G23" s="452" t="s">
        <v>415</v>
      </c>
      <c r="H23" s="308" t="s">
        <v>290</v>
      </c>
      <c r="I23" s="452" t="s">
        <v>386</v>
      </c>
      <c r="J23" s="458" t="s">
        <v>350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115</v>
      </c>
      <c r="C24" s="217" t="s">
        <v>87</v>
      </c>
      <c r="D24" s="267" t="s">
        <v>116</v>
      </c>
      <c r="E24" s="515" t="s">
        <v>390</v>
      </c>
      <c r="F24" s="452" t="s">
        <v>413</v>
      </c>
      <c r="G24" s="452" t="s">
        <v>415</v>
      </c>
      <c r="H24" s="308" t="s">
        <v>290</v>
      </c>
      <c r="I24" s="452" t="s">
        <v>386</v>
      </c>
      <c r="J24" s="458" t="s">
        <v>350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390</v>
      </c>
      <c r="F25" s="452" t="s">
        <v>409</v>
      </c>
      <c r="G25" s="452" t="s">
        <v>391</v>
      </c>
      <c r="H25" s="308" t="s">
        <v>290</v>
      </c>
      <c r="I25" s="306" t="s">
        <v>416</v>
      </c>
      <c r="J25" s="458" t="s">
        <v>350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390</v>
      </c>
      <c r="F26" s="452" t="s">
        <v>366</v>
      </c>
      <c r="G26" s="452" t="s">
        <v>391</v>
      </c>
      <c r="H26" s="308" t="s">
        <v>290</v>
      </c>
      <c r="I26" s="306" t="s">
        <v>416</v>
      </c>
      <c r="J26" s="458" t="s">
        <v>350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390</v>
      </c>
      <c r="F27" s="452" t="s">
        <v>366</v>
      </c>
      <c r="G27" s="452" t="s">
        <v>386</v>
      </c>
      <c r="H27" s="308" t="s">
        <v>290</v>
      </c>
      <c r="I27" s="306" t="s">
        <v>416</v>
      </c>
      <c r="J27" s="458" t="s">
        <v>350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390</v>
      </c>
      <c r="F28" s="452" t="s">
        <v>361</v>
      </c>
      <c r="G28" s="452" t="s">
        <v>386</v>
      </c>
      <c r="H28" s="308" t="s">
        <v>290</v>
      </c>
      <c r="I28" s="306" t="s">
        <v>416</v>
      </c>
      <c r="J28" s="458" t="s">
        <v>350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386</v>
      </c>
      <c r="H29" s="308" t="s">
        <v>290</v>
      </c>
      <c r="I29" s="537" t="s">
        <v>391</v>
      </c>
      <c r="J29" s="458" t="s">
        <v>350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290</v>
      </c>
      <c r="I30" s="537" t="s">
        <v>391</v>
      </c>
      <c r="J30" s="458" t="s">
        <v>350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290</v>
      </c>
      <c r="I31" s="537"/>
      <c r="J31" s="458" t="s">
        <v>350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290</v>
      </c>
      <c r="I32" s="273"/>
      <c r="J32" s="458" t="s">
        <v>350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350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  <c r="N46" s="62"/>
      <c r="O46" s="61"/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230</v>
      </c>
      <c r="M50" s="61"/>
      <c r="N50" s="62"/>
      <c r="O50" s="61"/>
    </row>
    <row r="51" spans="2:15" ht="15.75" x14ac:dyDescent="0.25">
      <c r="B51" s="387" t="s">
        <v>138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5">
      <formula>AND(ISNUMBER(N6), N6&gt;=5, NOT(ISBLANK(O6)))</formula>
    </cfRule>
    <cfRule type="expression" dxfId="384" priority="6">
      <formula>AND(ISNUMBER(N6), N6&gt;=5)</formula>
    </cfRule>
    <cfRule type="expression" dxfId="383" priority="7">
      <formula>AND(ISNUMBER(N6), N6&lt;5, NOT(ISBLANK(O6)))</formula>
    </cfRule>
    <cfRule type="expression" dxfId="382" priority="8">
      <formula>AND(ISNUMBER(N6), N6&lt;5, ISBLANK(O6))</formula>
    </cfRule>
  </conditionalFormatting>
  <conditionalFormatting sqref="R6:R24">
    <cfRule type="expression" dxfId="381" priority="1">
      <formula>AND(ISNUMBER(R6), R6&gt;=5, NOT(ISBLANK(S6)))</formula>
    </cfRule>
    <cfRule type="expression" dxfId="380" priority="2">
      <formula>AND(ISNUMBER(R6), R6&gt;=5)</formula>
    </cfRule>
    <cfRule type="expression" dxfId="379" priority="3">
      <formula>AND(ISNUMBER(R6), R6&lt;5, NOT(ISBLANK(S6)))</formula>
    </cfRule>
    <cfRule type="expression" dxfId="378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393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417</v>
      </c>
      <c r="F5" s="223" t="s">
        <v>418</v>
      </c>
      <c r="G5" s="223" t="s">
        <v>419</v>
      </c>
      <c r="H5" s="223" t="s">
        <v>420</v>
      </c>
      <c r="I5" s="223" t="s">
        <v>421</v>
      </c>
      <c r="J5" s="223" t="s">
        <v>422</v>
      </c>
      <c r="K5" s="223" t="s">
        <v>423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216</v>
      </c>
      <c r="F7" s="515" t="s">
        <v>216</v>
      </c>
      <c r="G7" s="515" t="s">
        <v>216</v>
      </c>
      <c r="H7" s="515" t="s">
        <v>216</v>
      </c>
      <c r="I7" s="452" t="s">
        <v>216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216</v>
      </c>
      <c r="F8" s="515" t="s">
        <v>216</v>
      </c>
      <c r="G8" s="452" t="s">
        <v>216</v>
      </c>
      <c r="H8" s="515" t="s">
        <v>216</v>
      </c>
      <c r="I8" s="452" t="s">
        <v>216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210</v>
      </c>
      <c r="F9" s="515" t="s">
        <v>381</v>
      </c>
      <c r="G9" s="452" t="s">
        <v>366</v>
      </c>
      <c r="H9" s="452" t="s">
        <v>425</v>
      </c>
      <c r="I9" s="452" t="s">
        <v>426</v>
      </c>
      <c r="J9" s="460" t="s">
        <v>427</v>
      </c>
      <c r="K9" s="460" t="s">
        <v>427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210</v>
      </c>
      <c r="F10" s="515" t="s">
        <v>381</v>
      </c>
      <c r="G10" s="452" t="s">
        <v>366</v>
      </c>
      <c r="H10" s="452" t="s">
        <v>309</v>
      </c>
      <c r="I10" s="452" t="s">
        <v>366</v>
      </c>
      <c r="J10" s="460" t="s">
        <v>427</v>
      </c>
      <c r="K10" s="460" t="s">
        <v>427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381</v>
      </c>
      <c r="G11" s="452" t="s">
        <v>366</v>
      </c>
      <c r="H11" s="452" t="s">
        <v>309</v>
      </c>
      <c r="I11" s="452" t="s">
        <v>366</v>
      </c>
      <c r="J11" s="460" t="s">
        <v>427</v>
      </c>
      <c r="K11" s="460" t="s">
        <v>427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210</v>
      </c>
      <c r="F12" s="515" t="s">
        <v>381</v>
      </c>
      <c r="G12" s="452" t="s">
        <v>366</v>
      </c>
      <c r="H12" s="452" t="s">
        <v>210</v>
      </c>
      <c r="I12" s="452" t="s">
        <v>386</v>
      </c>
      <c r="J12" s="460" t="s">
        <v>427</v>
      </c>
      <c r="K12" s="460" t="s">
        <v>427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210</v>
      </c>
      <c r="F13" s="515" t="s">
        <v>381</v>
      </c>
      <c r="G13" s="452" t="s">
        <v>216</v>
      </c>
      <c r="H13" s="306" t="s">
        <v>428</v>
      </c>
      <c r="I13" s="452" t="s">
        <v>429</v>
      </c>
      <c r="J13" s="460" t="s">
        <v>427</v>
      </c>
      <c r="K13" s="460" t="s">
        <v>427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210</v>
      </c>
      <c r="F14" s="515" t="s">
        <v>381</v>
      </c>
      <c r="G14" s="452" t="s">
        <v>430</v>
      </c>
      <c r="H14" s="306" t="s">
        <v>428</v>
      </c>
      <c r="I14" s="452" t="s">
        <v>429</v>
      </c>
      <c r="J14" s="460" t="s">
        <v>427</v>
      </c>
      <c r="K14" s="460" t="s">
        <v>427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210</v>
      </c>
      <c r="F15" s="515" t="s">
        <v>381</v>
      </c>
      <c r="G15" s="452" t="s">
        <v>430</v>
      </c>
      <c r="H15" s="452" t="s">
        <v>431</v>
      </c>
      <c r="I15" s="452" t="s">
        <v>429</v>
      </c>
      <c r="J15" s="460" t="s">
        <v>427</v>
      </c>
      <c r="K15" s="460" t="s">
        <v>427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210</v>
      </c>
      <c r="F16" s="515" t="s">
        <v>381</v>
      </c>
      <c r="G16" s="452" t="s">
        <v>430</v>
      </c>
      <c r="H16" s="452" t="s">
        <v>431</v>
      </c>
      <c r="I16" s="452" t="s">
        <v>429</v>
      </c>
      <c r="J16" s="460" t="s">
        <v>427</v>
      </c>
      <c r="K16" s="460" t="s">
        <v>427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236</v>
      </c>
      <c r="G17" s="452" t="s">
        <v>430</v>
      </c>
      <c r="H17" s="452" t="s">
        <v>431</v>
      </c>
      <c r="I17" s="452" t="s">
        <v>432</v>
      </c>
      <c r="J17" s="460" t="s">
        <v>427</v>
      </c>
      <c r="K17" s="460" t="s">
        <v>427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210</v>
      </c>
      <c r="F18" s="452" t="s">
        <v>236</v>
      </c>
      <c r="G18" s="452" t="s">
        <v>430</v>
      </c>
      <c r="H18" s="452" t="s">
        <v>410</v>
      </c>
      <c r="I18" s="452" t="s">
        <v>432</v>
      </c>
      <c r="J18" s="460" t="s">
        <v>427</v>
      </c>
      <c r="K18" s="460" t="s">
        <v>433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210</v>
      </c>
      <c r="F19" s="452" t="s">
        <v>236</v>
      </c>
      <c r="G19" s="452" t="s">
        <v>386</v>
      </c>
      <c r="H19" s="452" t="s">
        <v>434</v>
      </c>
      <c r="I19" s="452" t="s">
        <v>432</v>
      </c>
      <c r="J19" s="460" t="s">
        <v>427</v>
      </c>
      <c r="K19" s="460" t="s">
        <v>433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210</v>
      </c>
      <c r="F20" s="452" t="s">
        <v>236</v>
      </c>
      <c r="G20" s="452" t="s">
        <v>386</v>
      </c>
      <c r="H20" s="452" t="s">
        <v>434</v>
      </c>
      <c r="I20" s="452" t="s">
        <v>432</v>
      </c>
      <c r="J20" s="460" t="s">
        <v>427</v>
      </c>
      <c r="K20" s="460" t="s">
        <v>433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210</v>
      </c>
      <c r="F21" s="452" t="s">
        <v>236</v>
      </c>
      <c r="G21" s="452" t="s">
        <v>386</v>
      </c>
      <c r="H21" s="452" t="s">
        <v>434</v>
      </c>
      <c r="I21" s="306" t="s">
        <v>408</v>
      </c>
      <c r="J21" s="460" t="s">
        <v>427</v>
      </c>
      <c r="K21" s="460" t="s">
        <v>433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210</v>
      </c>
      <c r="F22" s="452" t="s">
        <v>236</v>
      </c>
      <c r="G22" s="452" t="s">
        <v>386</v>
      </c>
      <c r="H22" s="452" t="s">
        <v>434</v>
      </c>
      <c r="I22" s="306" t="s">
        <v>407</v>
      </c>
      <c r="J22" s="460" t="s">
        <v>427</v>
      </c>
      <c r="K22" s="460" t="s">
        <v>433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210</v>
      </c>
      <c r="F23" s="452" t="s">
        <v>432</v>
      </c>
      <c r="G23" s="452" t="s">
        <v>387</v>
      </c>
      <c r="H23" s="452" t="s">
        <v>386</v>
      </c>
      <c r="I23" s="306" t="s">
        <v>410</v>
      </c>
      <c r="J23" s="460" t="s">
        <v>427</v>
      </c>
      <c r="K23" s="460" t="s">
        <v>433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381</v>
      </c>
      <c r="F24" s="452" t="s">
        <v>432</v>
      </c>
      <c r="G24" s="452" t="s">
        <v>387</v>
      </c>
      <c r="H24" s="452" t="s">
        <v>386</v>
      </c>
      <c r="I24" s="306" t="s">
        <v>410</v>
      </c>
      <c r="J24" s="460" t="s">
        <v>427</v>
      </c>
      <c r="K24" s="460" t="s">
        <v>427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381</v>
      </c>
      <c r="F25" s="452" t="s">
        <v>432</v>
      </c>
      <c r="G25" s="452" t="s">
        <v>387</v>
      </c>
      <c r="H25" s="452" t="s">
        <v>435</v>
      </c>
      <c r="I25" s="306" t="s">
        <v>410</v>
      </c>
      <c r="J25" s="460" t="s">
        <v>427</v>
      </c>
      <c r="K25" s="460" t="s">
        <v>427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381</v>
      </c>
      <c r="F26" s="452" t="s">
        <v>432</v>
      </c>
      <c r="G26" s="452" t="s">
        <v>387</v>
      </c>
      <c r="H26" s="452" t="s">
        <v>436</v>
      </c>
      <c r="I26" s="306" t="s">
        <v>410</v>
      </c>
      <c r="J26" s="460" t="s">
        <v>427</v>
      </c>
      <c r="K26" s="460" t="s">
        <v>427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381</v>
      </c>
      <c r="F27" s="452" t="s">
        <v>432</v>
      </c>
      <c r="G27" s="452" t="s">
        <v>437</v>
      </c>
      <c r="H27" s="213" t="s">
        <v>436</v>
      </c>
      <c r="I27" s="306" t="s">
        <v>410</v>
      </c>
      <c r="J27" s="460" t="s">
        <v>427</v>
      </c>
      <c r="K27" s="460" t="s">
        <v>427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381</v>
      </c>
      <c r="F28" s="452" t="s">
        <v>432</v>
      </c>
      <c r="G28" s="452" t="s">
        <v>438</v>
      </c>
      <c r="H28" s="213" t="s">
        <v>436</v>
      </c>
      <c r="I28" s="306" t="s">
        <v>410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439</v>
      </c>
      <c r="H29" s="539" t="s">
        <v>436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439</v>
      </c>
      <c r="H30" s="559" t="s">
        <v>436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439</v>
      </c>
      <c r="H31" s="559" t="s">
        <v>436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439</v>
      </c>
      <c r="H32" s="559" t="s">
        <v>436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  <c r="N46" s="62"/>
      <c r="O46" s="61"/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230</v>
      </c>
      <c r="M50" s="61"/>
      <c r="N50" s="62"/>
      <c r="O50" s="61"/>
    </row>
    <row r="51" spans="2:15" ht="15.75" x14ac:dyDescent="0.25">
      <c r="B51" s="387" t="s">
        <v>138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440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441</v>
      </c>
      <c r="H5" s="223" t="s">
        <v>442</v>
      </c>
      <c r="I5" s="223" t="s">
        <v>443</v>
      </c>
      <c r="J5" s="223" t="s">
        <v>444</v>
      </c>
      <c r="K5" s="223" t="s">
        <v>445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327</v>
      </c>
      <c r="F7" s="452" t="s">
        <v>327</v>
      </c>
      <c r="G7" s="452" t="s">
        <v>327</v>
      </c>
      <c r="H7" s="452" t="s">
        <v>327</v>
      </c>
      <c r="I7" s="452" t="s">
        <v>327</v>
      </c>
      <c r="J7" s="458" t="s">
        <v>350</v>
      </c>
      <c r="K7" s="459"/>
      <c r="L7" s="61"/>
      <c r="M7" s="414" t="s">
        <v>54</v>
      </c>
      <c r="N7" s="326">
        <f>COUNTIF(E7:K39, "*YZ*")/2</f>
        <v>0</v>
      </c>
      <c r="O7" s="547" t="s">
        <v>447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327</v>
      </c>
      <c r="F8" s="452" t="s">
        <v>327</v>
      </c>
      <c r="G8" s="452" t="s">
        <v>448</v>
      </c>
      <c r="H8" s="452" t="s">
        <v>327</v>
      </c>
      <c r="I8" s="452" t="s">
        <v>327</v>
      </c>
      <c r="J8" s="458" t="s">
        <v>350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430</v>
      </c>
      <c r="G9" s="452" t="s">
        <v>381</v>
      </c>
      <c r="H9" s="452" t="s">
        <v>53</v>
      </c>
      <c r="I9" s="452" t="s">
        <v>386</v>
      </c>
      <c r="J9" s="458" t="s">
        <v>350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381</v>
      </c>
      <c r="H10" s="452" t="s">
        <v>53</v>
      </c>
      <c r="I10" s="452" t="s">
        <v>386</v>
      </c>
      <c r="J10" s="458" t="s">
        <v>350</v>
      </c>
      <c r="K10" s="460"/>
      <c r="L10" s="61"/>
      <c r="M10" s="414" t="s">
        <v>58</v>
      </c>
      <c r="N10" s="552">
        <f>COUNTIF(E7:K39, "*Wei Yen*")/2</f>
        <v>3.5</v>
      </c>
      <c r="O10" s="547" t="s">
        <v>447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320</v>
      </c>
      <c r="G11" s="452" t="s">
        <v>381</v>
      </c>
      <c r="H11" s="452" t="s">
        <v>430</v>
      </c>
      <c r="I11" s="452" t="s">
        <v>386</v>
      </c>
      <c r="J11" s="458" t="s">
        <v>350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407</v>
      </c>
      <c r="F12" s="452" t="s">
        <v>320</v>
      </c>
      <c r="G12" s="452" t="s">
        <v>381</v>
      </c>
      <c r="H12" s="452" t="s">
        <v>430</v>
      </c>
      <c r="I12" s="452" t="s">
        <v>386</v>
      </c>
      <c r="J12" s="458" t="s">
        <v>350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407</v>
      </c>
      <c r="F13" s="452" t="s">
        <v>320</v>
      </c>
      <c r="G13" s="452" t="s">
        <v>381</v>
      </c>
      <c r="H13" s="306" t="s">
        <v>407</v>
      </c>
      <c r="I13" s="452" t="s">
        <v>386</v>
      </c>
      <c r="J13" s="458" t="s">
        <v>350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430</v>
      </c>
      <c r="F14" s="452" t="s">
        <v>320</v>
      </c>
      <c r="G14" s="452" t="s">
        <v>381</v>
      </c>
      <c r="H14" s="306" t="s">
        <v>407</v>
      </c>
      <c r="I14" s="452" t="s">
        <v>386</v>
      </c>
      <c r="J14" s="458" t="s">
        <v>350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430</v>
      </c>
      <c r="F15" s="452" t="s">
        <v>320</v>
      </c>
      <c r="G15" s="452" t="s">
        <v>381</v>
      </c>
      <c r="H15" s="452" t="s">
        <v>53</v>
      </c>
      <c r="I15" s="452" t="s">
        <v>386</v>
      </c>
      <c r="J15" s="458" t="s">
        <v>350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430</v>
      </c>
      <c r="F16" s="452" t="s">
        <v>320</v>
      </c>
      <c r="G16" s="452" t="s">
        <v>381</v>
      </c>
      <c r="H16" s="452" t="s">
        <v>408</v>
      </c>
      <c r="I16" s="306" t="s">
        <v>386</v>
      </c>
      <c r="J16" s="458" t="s">
        <v>350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430</v>
      </c>
      <c r="F17" s="452" t="s">
        <v>320</v>
      </c>
      <c r="G17" s="452" t="s">
        <v>381</v>
      </c>
      <c r="H17" s="452" t="s">
        <v>408</v>
      </c>
      <c r="I17" s="306" t="s">
        <v>449</v>
      </c>
      <c r="J17" s="458" t="s">
        <v>350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452" t="s">
        <v>320</v>
      </c>
      <c r="G18" s="452" t="s">
        <v>381</v>
      </c>
      <c r="H18" s="452" t="s">
        <v>286</v>
      </c>
      <c r="I18" s="306" t="s">
        <v>449</v>
      </c>
      <c r="J18" s="458" t="s">
        <v>350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452" t="s">
        <v>450</v>
      </c>
      <c r="G19" s="452" t="s">
        <v>381</v>
      </c>
      <c r="H19" s="452" t="s">
        <v>286</v>
      </c>
      <c r="I19" s="306" t="s">
        <v>449</v>
      </c>
      <c r="J19" s="458" t="s">
        <v>350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452" t="s">
        <v>450</v>
      </c>
      <c r="G20" s="452" t="s">
        <v>381</v>
      </c>
      <c r="H20" s="452" t="s">
        <v>286</v>
      </c>
      <c r="I20" s="306" t="s">
        <v>449</v>
      </c>
      <c r="J20" s="458" t="s">
        <v>350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450</v>
      </c>
      <c r="G21" s="452" t="s">
        <v>451</v>
      </c>
      <c r="H21" s="452" t="s">
        <v>286</v>
      </c>
      <c r="I21" s="452" t="s">
        <v>53</v>
      </c>
      <c r="J21" s="458" t="s">
        <v>350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452</v>
      </c>
      <c r="G22" s="452" t="s">
        <v>451</v>
      </c>
      <c r="H22" s="452" t="s">
        <v>286</v>
      </c>
      <c r="I22" s="452" t="s">
        <v>53</v>
      </c>
      <c r="J22" s="458" t="s">
        <v>350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216</v>
      </c>
      <c r="F23" s="452" t="s">
        <v>452</v>
      </c>
      <c r="G23" s="452" t="s">
        <v>451</v>
      </c>
      <c r="H23" s="452" t="s">
        <v>405</v>
      </c>
      <c r="I23" s="452" t="s">
        <v>53</v>
      </c>
      <c r="J23" s="458" t="s">
        <v>350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216</v>
      </c>
      <c r="F24" s="452" t="s">
        <v>452</v>
      </c>
      <c r="G24" s="452" t="s">
        <v>451</v>
      </c>
      <c r="H24" s="452" t="s">
        <v>386</v>
      </c>
      <c r="I24" s="452" t="s">
        <v>53</v>
      </c>
      <c r="J24" s="458" t="s">
        <v>350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216</v>
      </c>
      <c r="F25" s="452" t="s">
        <v>452</v>
      </c>
      <c r="G25" s="452" t="s">
        <v>53</v>
      </c>
      <c r="H25" s="452" t="s">
        <v>386</v>
      </c>
      <c r="I25" s="452" t="s">
        <v>453</v>
      </c>
      <c r="J25" s="458" t="s">
        <v>350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216</v>
      </c>
      <c r="F26" s="452" t="s">
        <v>452</v>
      </c>
      <c r="G26" s="452" t="s">
        <v>454</v>
      </c>
      <c r="H26" s="452" t="s">
        <v>386</v>
      </c>
      <c r="I26" s="452" t="s">
        <v>453</v>
      </c>
      <c r="J26" s="458" t="s">
        <v>350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216</v>
      </c>
      <c r="F27" s="452" t="s">
        <v>452</v>
      </c>
      <c r="G27" s="452" t="s">
        <v>454</v>
      </c>
      <c r="H27" s="452" t="s">
        <v>53</v>
      </c>
      <c r="I27" s="452" t="s">
        <v>453</v>
      </c>
      <c r="J27" s="458" t="s">
        <v>350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216</v>
      </c>
      <c r="F28" s="452" t="s">
        <v>452</v>
      </c>
      <c r="G28" s="452" t="s">
        <v>454</v>
      </c>
      <c r="H28" s="452" t="s">
        <v>53</v>
      </c>
      <c r="I28" s="306" t="s">
        <v>387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  <c r="N46" s="62"/>
      <c r="O46" s="61"/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230</v>
      </c>
      <c r="M50" s="61"/>
      <c r="N50" s="62"/>
      <c r="O50" s="61"/>
    </row>
    <row r="51" spans="2:15" ht="15.75" x14ac:dyDescent="0.25">
      <c r="B51" s="387" t="s">
        <v>138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457</v>
      </c>
      <c r="F6" s="282" t="s">
        <v>457</v>
      </c>
      <c r="G6" s="282" t="s">
        <v>457</v>
      </c>
      <c r="H6" s="282" t="s">
        <v>457</v>
      </c>
      <c r="I6" s="282" t="s">
        <v>457</v>
      </c>
      <c r="J6" s="237" t="s">
        <v>458</v>
      </c>
      <c r="K6" s="237" t="s">
        <v>458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459</v>
      </c>
      <c r="F7" s="452" t="s">
        <v>450</v>
      </c>
      <c r="G7" s="452" t="s">
        <v>459</v>
      </c>
      <c r="H7" s="452" t="s">
        <v>459</v>
      </c>
      <c r="I7" s="452" t="s">
        <v>407</v>
      </c>
      <c r="J7" s="540" t="s">
        <v>460</v>
      </c>
      <c r="K7" s="540" t="s">
        <v>461</v>
      </c>
      <c r="L7" s="61"/>
      <c r="M7" s="414" t="s">
        <v>54</v>
      </c>
      <c r="N7" s="326">
        <f>COUNTIF(E7:K39, "*YZ*")/2</f>
        <v>3.5</v>
      </c>
      <c r="O7" s="547" t="s">
        <v>447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459</v>
      </c>
      <c r="F8" s="452" t="s">
        <v>450</v>
      </c>
      <c r="G8" s="452" t="s">
        <v>459</v>
      </c>
      <c r="H8" s="452" t="s">
        <v>459</v>
      </c>
      <c r="I8" s="452" t="s">
        <v>407</v>
      </c>
      <c r="J8" s="540" t="s">
        <v>460</v>
      </c>
      <c r="K8" s="540" t="s">
        <v>461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407</v>
      </c>
      <c r="F9" s="452" t="s">
        <v>450</v>
      </c>
      <c r="G9" s="452" t="s">
        <v>68</v>
      </c>
      <c r="H9" s="452" t="s">
        <v>68</v>
      </c>
      <c r="I9" s="452" t="s">
        <v>407</v>
      </c>
      <c r="J9" s="540" t="s">
        <v>460</v>
      </c>
      <c r="K9" s="540" t="s">
        <v>461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381</v>
      </c>
      <c r="F10" s="452" t="s">
        <v>459</v>
      </c>
      <c r="G10" s="452" t="s">
        <v>68</v>
      </c>
      <c r="H10" s="452" t="s">
        <v>68</v>
      </c>
      <c r="I10" s="452" t="s">
        <v>407</v>
      </c>
      <c r="J10" s="540" t="s">
        <v>460</v>
      </c>
      <c r="K10" s="540" t="s">
        <v>461</v>
      </c>
      <c r="L10" s="61"/>
      <c r="M10" s="414" t="s">
        <v>58</v>
      </c>
      <c r="N10" s="552">
        <f>COUNTIF(E7:K39, "*Wei Yen*")/2</f>
        <v>0</v>
      </c>
      <c r="O10" s="547" t="s">
        <v>447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381</v>
      </c>
      <c r="F11" s="452" t="s">
        <v>459</v>
      </c>
      <c r="G11" s="452" t="s">
        <v>68</v>
      </c>
      <c r="H11" s="452" t="s">
        <v>434</v>
      </c>
      <c r="I11" s="452" t="s">
        <v>407</v>
      </c>
      <c r="J11" s="540" t="s">
        <v>460</v>
      </c>
      <c r="K11" s="540" t="s">
        <v>461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381</v>
      </c>
      <c r="F12" s="452" t="s">
        <v>459</v>
      </c>
      <c r="G12" s="452" t="s">
        <v>68</v>
      </c>
      <c r="H12" s="452" t="s">
        <v>434</v>
      </c>
      <c r="I12" s="452" t="s">
        <v>407</v>
      </c>
      <c r="J12" s="540" t="s">
        <v>460</v>
      </c>
      <c r="K12" s="540" t="s">
        <v>461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462</v>
      </c>
      <c r="F13" s="452" t="s">
        <v>459</v>
      </c>
      <c r="G13" s="515" t="s">
        <v>381</v>
      </c>
      <c r="H13" s="306" t="s">
        <v>463</v>
      </c>
      <c r="I13" s="515" t="s">
        <v>381</v>
      </c>
      <c r="J13" s="540" t="s">
        <v>460</v>
      </c>
      <c r="K13" s="540" t="s">
        <v>461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409</v>
      </c>
      <c r="F14" s="452" t="s">
        <v>459</v>
      </c>
      <c r="G14" s="515" t="s">
        <v>381</v>
      </c>
      <c r="H14" s="306" t="s">
        <v>463</v>
      </c>
      <c r="I14" s="515" t="s">
        <v>381</v>
      </c>
      <c r="J14" s="540" t="s">
        <v>460</v>
      </c>
      <c r="K14" s="540" t="s">
        <v>461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409</v>
      </c>
      <c r="F15" s="452" t="s">
        <v>459</v>
      </c>
      <c r="G15" s="515" t="s">
        <v>381</v>
      </c>
      <c r="H15" s="452" t="s">
        <v>54</v>
      </c>
      <c r="I15" s="515" t="s">
        <v>381</v>
      </c>
      <c r="J15" s="540" t="s">
        <v>460</v>
      </c>
      <c r="K15" s="540" t="s">
        <v>461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464</v>
      </c>
      <c r="F16" s="452" t="s">
        <v>459</v>
      </c>
      <c r="G16" s="452" t="s">
        <v>68</v>
      </c>
      <c r="H16" s="452" t="s">
        <v>434</v>
      </c>
      <c r="I16" s="306" t="s">
        <v>267</v>
      </c>
      <c r="J16" s="540" t="s">
        <v>460</v>
      </c>
      <c r="K16" s="540" t="s">
        <v>461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464</v>
      </c>
      <c r="F17" s="452" t="s">
        <v>465</v>
      </c>
      <c r="G17" s="452" t="s">
        <v>68</v>
      </c>
      <c r="H17" s="452" t="s">
        <v>434</v>
      </c>
      <c r="I17" s="306" t="s">
        <v>267</v>
      </c>
      <c r="J17" s="540" t="s">
        <v>460</v>
      </c>
      <c r="K17" s="540" t="s">
        <v>461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464</v>
      </c>
      <c r="F18" s="452" t="s">
        <v>466</v>
      </c>
      <c r="G18" s="452" t="s">
        <v>68</v>
      </c>
      <c r="H18" s="452" t="s">
        <v>262</v>
      </c>
      <c r="I18" s="306" t="s">
        <v>467</v>
      </c>
      <c r="J18" s="540" t="s">
        <v>468</v>
      </c>
      <c r="K18" s="540" t="s">
        <v>461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464</v>
      </c>
      <c r="F19" s="452" t="s">
        <v>469</v>
      </c>
      <c r="G19" s="452" t="s">
        <v>53</v>
      </c>
      <c r="H19" s="452" t="s">
        <v>470</v>
      </c>
      <c r="I19" s="306" t="s">
        <v>450</v>
      </c>
      <c r="J19" s="540" t="s">
        <v>471</v>
      </c>
      <c r="K19" s="540" t="s">
        <v>472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464</v>
      </c>
      <c r="F20" s="452" t="s">
        <v>469</v>
      </c>
      <c r="G20" s="452" t="s">
        <v>53</v>
      </c>
      <c r="H20" s="452" t="s">
        <v>470</v>
      </c>
      <c r="I20" s="306" t="s">
        <v>467</v>
      </c>
      <c r="J20" s="540" t="s">
        <v>471</v>
      </c>
      <c r="K20" s="540" t="s">
        <v>461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464</v>
      </c>
      <c r="F21" s="452" t="s">
        <v>464</v>
      </c>
      <c r="G21" s="452" t="s">
        <v>68</v>
      </c>
      <c r="H21" s="452" t="s">
        <v>470</v>
      </c>
      <c r="I21" s="306" t="s">
        <v>473</v>
      </c>
      <c r="J21" s="540" t="s">
        <v>471</v>
      </c>
      <c r="K21" s="540" t="s">
        <v>461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464</v>
      </c>
      <c r="F22" s="452" t="s">
        <v>464</v>
      </c>
      <c r="G22" s="452" t="s">
        <v>474</v>
      </c>
      <c r="H22" s="452" t="s">
        <v>470</v>
      </c>
      <c r="I22" s="306" t="s">
        <v>473</v>
      </c>
      <c r="J22" s="540" t="s">
        <v>471</v>
      </c>
      <c r="K22" s="540" t="s">
        <v>461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425</v>
      </c>
      <c r="F23" s="452" t="s">
        <v>464</v>
      </c>
      <c r="G23" s="452" t="s">
        <v>474</v>
      </c>
      <c r="H23" s="452" t="s">
        <v>470</v>
      </c>
      <c r="I23" s="306" t="s">
        <v>473</v>
      </c>
      <c r="J23" s="540" t="s">
        <v>471</v>
      </c>
      <c r="K23" s="540" t="s">
        <v>461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425</v>
      </c>
      <c r="F24" s="452" t="s">
        <v>464</v>
      </c>
      <c r="G24" s="452" t="s">
        <v>474</v>
      </c>
      <c r="H24" s="452" t="s">
        <v>470</v>
      </c>
      <c r="I24" s="306" t="s">
        <v>475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464</v>
      </c>
      <c r="F25" s="452" t="s">
        <v>464</v>
      </c>
      <c r="G25" s="452" t="s">
        <v>67</v>
      </c>
      <c r="H25" s="452" t="s">
        <v>476</v>
      </c>
      <c r="I25" s="306" t="s">
        <v>475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464</v>
      </c>
      <c r="F26" s="452" t="s">
        <v>477</v>
      </c>
      <c r="G26" s="452" t="s">
        <v>67</v>
      </c>
      <c r="H26" s="452" t="s">
        <v>476</v>
      </c>
      <c r="I26" s="515" t="s">
        <v>381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464</v>
      </c>
      <c r="F27" s="452" t="s">
        <v>477</v>
      </c>
      <c r="G27" s="452" t="s">
        <v>67</v>
      </c>
      <c r="H27" s="452" t="s">
        <v>476</v>
      </c>
      <c r="I27" s="515" t="s">
        <v>381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464</v>
      </c>
      <c r="F28" s="452" t="s">
        <v>477</v>
      </c>
      <c r="G28" s="452" t="s">
        <v>67</v>
      </c>
      <c r="H28" s="452" t="s">
        <v>476</v>
      </c>
      <c r="I28" s="515" t="s">
        <v>381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</row>
    <row r="47" spans="2:20" ht="15.75" x14ac:dyDescent="0.25">
      <c r="B47" s="180"/>
      <c r="D47" t="s">
        <v>134</v>
      </c>
      <c r="M47" s="61"/>
    </row>
    <row r="48" spans="2:20" ht="15.75" x14ac:dyDescent="0.25">
      <c r="B48" s="90"/>
      <c r="D48" t="s">
        <v>135</v>
      </c>
      <c r="M48" s="61"/>
    </row>
    <row r="49" spans="2:13" ht="15.75" x14ac:dyDescent="0.25">
      <c r="M49" s="61"/>
    </row>
    <row r="50" spans="2:13" ht="15.75" x14ac:dyDescent="0.25">
      <c r="B50" s="127" t="s">
        <v>136</v>
      </c>
      <c r="D50" t="s">
        <v>230</v>
      </c>
      <c r="M50" s="61"/>
    </row>
    <row r="51" spans="2:13" ht="15.75" x14ac:dyDescent="0.25">
      <c r="B51" s="387" t="s">
        <v>138</v>
      </c>
      <c r="D51" t="s">
        <v>479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480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481</v>
      </c>
      <c r="F5" s="223" t="s">
        <v>482</v>
      </c>
      <c r="G5" s="223" t="s">
        <v>483</v>
      </c>
      <c r="H5" s="223" t="s">
        <v>484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 t="s">
        <v>485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490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490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430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430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ht="15.75" x14ac:dyDescent="0.25">
      <c r="B47" s="90"/>
      <c r="D47" t="s">
        <v>135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230</v>
      </c>
      <c r="M49" s="61"/>
      <c r="N49" s="62"/>
      <c r="O49" s="61"/>
    </row>
    <row r="50" spans="2:15" ht="15.75" x14ac:dyDescent="0.25">
      <c r="B50" s="387" t="s">
        <v>138</v>
      </c>
      <c r="D50" t="s">
        <v>479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480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481</v>
      </c>
      <c r="F5" s="223" t="s">
        <v>482</v>
      </c>
      <c r="G5" s="223" t="s">
        <v>483</v>
      </c>
      <c r="H5" s="223" t="s">
        <v>484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496</v>
      </c>
      <c r="F6" s="282" t="s">
        <v>496</v>
      </c>
      <c r="G6" s="282" t="s">
        <v>496</v>
      </c>
      <c r="H6" s="282" t="s">
        <v>496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454</v>
      </c>
      <c r="F7" s="452" t="s">
        <v>486</v>
      </c>
      <c r="G7" s="452" t="s">
        <v>497</v>
      </c>
      <c r="H7" s="452" t="s">
        <v>498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499</v>
      </c>
      <c r="F8" s="452" t="s">
        <v>500</v>
      </c>
      <c r="G8" s="452" t="s">
        <v>501</v>
      </c>
      <c r="H8" s="452" t="s">
        <v>498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454</v>
      </c>
      <c r="F9" s="452" t="s">
        <v>500</v>
      </c>
      <c r="G9" s="452" t="s">
        <v>497</v>
      </c>
      <c r="H9" s="452" t="s">
        <v>425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515" t="s">
        <v>502</v>
      </c>
      <c r="F10" s="452" t="s">
        <v>500</v>
      </c>
      <c r="G10" s="452" t="s">
        <v>503</v>
      </c>
      <c r="H10" s="452" t="s">
        <v>425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515" t="s">
        <v>504</v>
      </c>
      <c r="F11" s="452" t="s">
        <v>500</v>
      </c>
      <c r="G11" s="452" t="s">
        <v>505</v>
      </c>
      <c r="H11" s="452" t="s">
        <v>425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67" t="s">
        <v>102</v>
      </c>
      <c r="E12" s="515" t="s">
        <v>502</v>
      </c>
      <c r="F12" s="452" t="s">
        <v>506</v>
      </c>
      <c r="G12" s="452" t="s">
        <v>505</v>
      </c>
      <c r="H12" s="306" t="s">
        <v>467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67" t="s">
        <v>103</v>
      </c>
      <c r="E13" s="515" t="s">
        <v>502</v>
      </c>
      <c r="F13" s="452" t="s">
        <v>486</v>
      </c>
      <c r="G13" s="452" t="s">
        <v>505</v>
      </c>
      <c r="H13" s="306" t="s">
        <v>467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67" t="s">
        <v>104</v>
      </c>
      <c r="E14" s="515" t="s">
        <v>502</v>
      </c>
      <c r="F14" s="452" t="s">
        <v>486</v>
      </c>
      <c r="G14" s="452" t="s">
        <v>505</v>
      </c>
      <c r="H14" s="452" t="s">
        <v>425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67" t="s">
        <v>105</v>
      </c>
      <c r="E15" s="515" t="s">
        <v>502</v>
      </c>
      <c r="F15" s="452" t="s">
        <v>507</v>
      </c>
      <c r="G15" s="452" t="s">
        <v>508</v>
      </c>
      <c r="H15" s="452" t="s">
        <v>509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67" t="s">
        <v>108</v>
      </c>
      <c r="E16" s="515" t="s">
        <v>502</v>
      </c>
      <c r="F16" s="452" t="s">
        <v>510</v>
      </c>
      <c r="G16" s="452" t="s">
        <v>511</v>
      </c>
      <c r="H16" s="452" t="s">
        <v>512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67" t="s">
        <v>109</v>
      </c>
      <c r="E17" s="515" t="s">
        <v>504</v>
      </c>
      <c r="F17" s="452" t="s">
        <v>513</v>
      </c>
      <c r="G17" s="452" t="s">
        <v>511</v>
      </c>
      <c r="H17" s="452" t="s">
        <v>514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67" t="s">
        <v>111</v>
      </c>
      <c r="E18" s="515" t="s">
        <v>504</v>
      </c>
      <c r="F18" s="452" t="s">
        <v>513</v>
      </c>
      <c r="G18" s="452" t="s">
        <v>515</v>
      </c>
      <c r="H18" s="452" t="s">
        <v>514</v>
      </c>
      <c r="I18" s="306"/>
      <c r="J18" s="458"/>
      <c r="K18" s="458"/>
      <c r="L18" s="61"/>
      <c r="M18" s="414" t="s">
        <v>469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67" t="s">
        <v>112</v>
      </c>
      <c r="E19" s="515" t="s">
        <v>516</v>
      </c>
      <c r="F19" s="452" t="s">
        <v>513</v>
      </c>
      <c r="G19" s="452" t="s">
        <v>515</v>
      </c>
      <c r="H19" s="452" t="s">
        <v>517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67" t="s">
        <v>113</v>
      </c>
      <c r="E20" s="515" t="s">
        <v>516</v>
      </c>
      <c r="F20" s="452" t="s">
        <v>513</v>
      </c>
      <c r="G20" s="452" t="s">
        <v>515</v>
      </c>
      <c r="H20" s="452" t="s">
        <v>517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67" t="s">
        <v>114</v>
      </c>
      <c r="E21" s="515" t="s">
        <v>516</v>
      </c>
      <c r="F21" s="452" t="s">
        <v>513</v>
      </c>
      <c r="G21" s="452" t="s">
        <v>515</v>
      </c>
      <c r="H21" s="452" t="s">
        <v>518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67" t="s">
        <v>115</v>
      </c>
      <c r="E22" s="515" t="s">
        <v>519</v>
      </c>
      <c r="F22" s="452" t="s">
        <v>520</v>
      </c>
      <c r="G22" s="452" t="s">
        <v>521</v>
      </c>
      <c r="H22" s="452" t="s">
        <v>522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67" t="s">
        <v>116</v>
      </c>
      <c r="E23" s="515" t="s">
        <v>519</v>
      </c>
      <c r="F23" s="452" t="s">
        <v>520</v>
      </c>
      <c r="G23" s="452" t="s">
        <v>521</v>
      </c>
      <c r="H23" s="452" t="s">
        <v>522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67" t="s">
        <v>117</v>
      </c>
      <c r="E24" s="515" t="s">
        <v>519</v>
      </c>
      <c r="F24" s="452" t="s">
        <v>520</v>
      </c>
      <c r="G24" s="452" t="s">
        <v>521</v>
      </c>
      <c r="H24" s="452" t="s">
        <v>522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67" t="s">
        <v>118</v>
      </c>
      <c r="E25" s="515" t="s">
        <v>519</v>
      </c>
      <c r="F25" s="452" t="s">
        <v>523</v>
      </c>
      <c r="G25" s="452" t="s">
        <v>521</v>
      </c>
      <c r="H25" s="452" t="s">
        <v>522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67" t="s">
        <v>119</v>
      </c>
      <c r="E26" s="515" t="s">
        <v>519</v>
      </c>
      <c r="F26" s="452" t="s">
        <v>523</v>
      </c>
      <c r="G26" s="452" t="s">
        <v>521</v>
      </c>
      <c r="H26" s="452" t="s">
        <v>522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67" t="s">
        <v>120</v>
      </c>
      <c r="E27" s="515" t="s">
        <v>519</v>
      </c>
      <c r="F27" s="452" t="s">
        <v>524</v>
      </c>
      <c r="G27" s="452" t="s">
        <v>497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535" t="s">
        <v>519</v>
      </c>
      <c r="F28" s="538" t="s">
        <v>57</v>
      </c>
      <c r="G28" s="353" t="s">
        <v>497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535" t="s">
        <v>519</v>
      </c>
      <c r="F29" s="353"/>
      <c r="G29" s="353" t="s">
        <v>497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535" t="s">
        <v>502</v>
      </c>
      <c r="F30" s="353"/>
      <c r="G30" s="353" t="s">
        <v>497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535" t="s">
        <v>502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535" t="s">
        <v>502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535" t="s">
        <v>502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ht="15.75" x14ac:dyDescent="0.25">
      <c r="B47" s="90"/>
      <c r="D47" t="s">
        <v>135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525</v>
      </c>
      <c r="M49" s="61"/>
      <c r="N49" s="62"/>
      <c r="O49" s="61"/>
    </row>
    <row r="50" spans="2:15" ht="15.75" x14ac:dyDescent="0.25">
      <c r="B50" s="387" t="s">
        <v>138</v>
      </c>
      <c r="D50" t="s">
        <v>479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526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 t="s">
        <v>531</v>
      </c>
      <c r="J5" s="223" t="s">
        <v>532</v>
      </c>
      <c r="K5" s="223" t="s">
        <v>533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534</v>
      </c>
      <c r="F6" s="282" t="s">
        <v>534</v>
      </c>
      <c r="G6" s="282" t="s">
        <v>534</v>
      </c>
      <c r="H6" s="282" t="s">
        <v>534</v>
      </c>
      <c r="I6" s="282" t="s">
        <v>534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409</v>
      </c>
      <c r="F7" s="452" t="s">
        <v>409</v>
      </c>
      <c r="G7" s="452" t="s">
        <v>409</v>
      </c>
      <c r="H7" s="306" t="s">
        <v>450</v>
      </c>
      <c r="I7" s="306" t="s">
        <v>409</v>
      </c>
      <c r="J7" s="458" t="s">
        <v>535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409</v>
      </c>
      <c r="F8" s="452" t="s">
        <v>409</v>
      </c>
      <c r="G8" s="452" t="s">
        <v>536</v>
      </c>
      <c r="H8" s="306" t="s">
        <v>450</v>
      </c>
      <c r="I8" s="306" t="s">
        <v>409</v>
      </c>
      <c r="J8" s="458" t="s">
        <v>537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469</v>
      </c>
      <c r="F9" s="452" t="s">
        <v>409</v>
      </c>
      <c r="G9" s="452" t="s">
        <v>538</v>
      </c>
      <c r="H9" s="306" t="s">
        <v>538</v>
      </c>
      <c r="I9" s="306" t="s">
        <v>409</v>
      </c>
      <c r="J9" s="458" t="s">
        <v>537</v>
      </c>
      <c r="K9" s="460"/>
      <c r="L9" s="61"/>
      <c r="M9" s="414" t="s">
        <v>57</v>
      </c>
      <c r="N9" s="326">
        <f>COUNTIF(E7:K39, "*Rafi*")/2</f>
        <v>33</v>
      </c>
      <c r="O9" s="419" t="s">
        <v>539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536</v>
      </c>
      <c r="F10" s="452" t="s">
        <v>540</v>
      </c>
      <c r="G10" s="452" t="s">
        <v>541</v>
      </c>
      <c r="H10" s="306" t="s">
        <v>542</v>
      </c>
      <c r="I10" s="306" t="s">
        <v>540</v>
      </c>
      <c r="J10" s="458" t="s">
        <v>537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536</v>
      </c>
      <c r="F11" s="452" t="s">
        <v>540</v>
      </c>
      <c r="G11" s="452" t="s">
        <v>541</v>
      </c>
      <c r="H11" s="306" t="s">
        <v>542</v>
      </c>
      <c r="I11" s="306" t="s">
        <v>540</v>
      </c>
      <c r="J11" s="458" t="s">
        <v>543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536</v>
      </c>
      <c r="F12" s="452" t="s">
        <v>540</v>
      </c>
      <c r="G12" s="452" t="s">
        <v>541</v>
      </c>
      <c r="H12" s="306" t="s">
        <v>542</v>
      </c>
      <c r="I12" s="306" t="s">
        <v>540</v>
      </c>
      <c r="J12" s="458" t="s">
        <v>543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544</v>
      </c>
      <c r="F13" s="452" t="s">
        <v>540</v>
      </c>
      <c r="G13" s="452" t="s">
        <v>541</v>
      </c>
      <c r="H13" s="306" t="s">
        <v>542</v>
      </c>
      <c r="I13" s="306" t="s">
        <v>540</v>
      </c>
      <c r="J13" s="458" t="s">
        <v>543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544</v>
      </c>
      <c r="F14" s="452" t="s">
        <v>540</v>
      </c>
      <c r="G14" s="452" t="s">
        <v>541</v>
      </c>
      <c r="H14" s="306" t="s">
        <v>542</v>
      </c>
      <c r="I14" s="306" t="s">
        <v>540</v>
      </c>
      <c r="J14" s="458" t="s">
        <v>543</v>
      </c>
      <c r="K14" s="460" t="s">
        <v>545</v>
      </c>
      <c r="L14" s="61"/>
      <c r="M14" s="414" t="s">
        <v>62</v>
      </c>
      <c r="N14" s="326">
        <f>COUNTIF(E7:K39, "*Vijay*")/2</f>
        <v>36</v>
      </c>
      <c r="O14" s="419" t="s">
        <v>447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544</v>
      </c>
      <c r="F15" s="452" t="s">
        <v>540</v>
      </c>
      <c r="G15" s="452" t="s">
        <v>541</v>
      </c>
      <c r="H15" s="306" t="s">
        <v>542</v>
      </c>
      <c r="I15" s="306" t="s">
        <v>540</v>
      </c>
      <c r="J15" s="458" t="s">
        <v>543</v>
      </c>
      <c r="K15" s="460" t="s">
        <v>545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544</v>
      </c>
      <c r="F16" s="452" t="s">
        <v>540</v>
      </c>
      <c r="G16" s="452" t="s">
        <v>546</v>
      </c>
      <c r="H16" s="306" t="s">
        <v>542</v>
      </c>
      <c r="I16" s="306" t="s">
        <v>540</v>
      </c>
      <c r="J16" s="458" t="s">
        <v>543</v>
      </c>
      <c r="K16" s="460" t="s">
        <v>547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540</v>
      </c>
      <c r="F17" s="452" t="s">
        <v>540</v>
      </c>
      <c r="G17" s="452" t="s">
        <v>546</v>
      </c>
      <c r="H17" s="306" t="s">
        <v>467</v>
      </c>
      <c r="I17" s="306" t="s">
        <v>540</v>
      </c>
      <c r="J17" s="458" t="s">
        <v>543</v>
      </c>
      <c r="K17" s="460" t="s">
        <v>548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544</v>
      </c>
      <c r="F18" s="452" t="s">
        <v>540</v>
      </c>
      <c r="G18" s="452" t="s">
        <v>549</v>
      </c>
      <c r="H18" s="452" t="s">
        <v>550</v>
      </c>
      <c r="I18" s="306" t="s">
        <v>540</v>
      </c>
      <c r="J18" s="458" t="s">
        <v>543</v>
      </c>
      <c r="K18" s="460" t="s">
        <v>548</v>
      </c>
      <c r="L18" s="61"/>
      <c r="M18" s="414" t="s">
        <v>469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544</v>
      </c>
      <c r="F19" s="452" t="s">
        <v>267</v>
      </c>
      <c r="G19" s="452" t="s">
        <v>551</v>
      </c>
      <c r="H19" s="452" t="s">
        <v>552</v>
      </c>
      <c r="I19" s="306" t="s">
        <v>553</v>
      </c>
      <c r="J19" s="458" t="s">
        <v>543</v>
      </c>
      <c r="K19" s="460" t="s">
        <v>548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544</v>
      </c>
      <c r="F20" s="452" t="s">
        <v>544</v>
      </c>
      <c r="G20" s="452" t="s">
        <v>554</v>
      </c>
      <c r="H20" s="452" t="s">
        <v>555</v>
      </c>
      <c r="I20" s="306" t="s">
        <v>556</v>
      </c>
      <c r="J20" s="458" t="s">
        <v>543</v>
      </c>
      <c r="K20" s="460" t="s">
        <v>548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544</v>
      </c>
      <c r="F21" s="452" t="s">
        <v>544</v>
      </c>
      <c r="G21" s="452" t="s">
        <v>554</v>
      </c>
      <c r="H21" s="452" t="s">
        <v>555</v>
      </c>
      <c r="I21" s="306" t="s">
        <v>557</v>
      </c>
      <c r="J21" s="458" t="s">
        <v>543</v>
      </c>
      <c r="K21" s="460" t="s">
        <v>548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544</v>
      </c>
      <c r="F22" s="452" t="s">
        <v>544</v>
      </c>
      <c r="G22" s="452" t="s">
        <v>558</v>
      </c>
      <c r="H22" s="452" t="s">
        <v>559</v>
      </c>
      <c r="I22" s="306" t="s">
        <v>560</v>
      </c>
      <c r="J22" s="458" t="s">
        <v>543</v>
      </c>
      <c r="K22" s="460" t="s">
        <v>561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544</v>
      </c>
      <c r="F23" s="452" t="s">
        <v>544</v>
      </c>
      <c r="G23" s="452" t="s">
        <v>558</v>
      </c>
      <c r="H23" s="452" t="s">
        <v>559</v>
      </c>
      <c r="I23" s="306" t="s">
        <v>562</v>
      </c>
      <c r="J23" s="458" t="s">
        <v>543</v>
      </c>
      <c r="K23" s="460" t="s">
        <v>561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544</v>
      </c>
      <c r="F24" s="452" t="s">
        <v>544</v>
      </c>
      <c r="G24" s="452" t="s">
        <v>563</v>
      </c>
      <c r="H24" s="452" t="s">
        <v>559</v>
      </c>
      <c r="I24" s="306" t="s">
        <v>562</v>
      </c>
      <c r="J24" s="458" t="s">
        <v>543</v>
      </c>
      <c r="K24" s="460" t="s">
        <v>561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564</v>
      </c>
      <c r="F25" s="452" t="s">
        <v>544</v>
      </c>
      <c r="G25" s="452" t="s">
        <v>563</v>
      </c>
      <c r="H25" s="452" t="s">
        <v>559</v>
      </c>
      <c r="I25" s="306" t="s">
        <v>562</v>
      </c>
      <c r="J25" s="458" t="s">
        <v>543</v>
      </c>
      <c r="K25" s="460" t="s">
        <v>561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564</v>
      </c>
      <c r="F26" s="452" t="s">
        <v>544</v>
      </c>
      <c r="G26" s="452" t="s">
        <v>565</v>
      </c>
      <c r="H26" s="452" t="s">
        <v>566</v>
      </c>
      <c r="I26" s="306" t="s">
        <v>562</v>
      </c>
      <c r="J26" s="458" t="s">
        <v>567</v>
      </c>
      <c r="K26" s="460" t="s">
        <v>568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564</v>
      </c>
      <c r="F27" s="452" t="s">
        <v>544</v>
      </c>
      <c r="G27" s="452" t="s">
        <v>565</v>
      </c>
      <c r="H27" s="452" t="s">
        <v>569</v>
      </c>
      <c r="I27" s="306" t="s">
        <v>562</v>
      </c>
      <c r="J27" s="458" t="s">
        <v>567</v>
      </c>
      <c r="K27" s="460" t="s">
        <v>568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564</v>
      </c>
      <c r="F28" s="452" t="s">
        <v>544</v>
      </c>
      <c r="G28" s="452" t="s">
        <v>570</v>
      </c>
      <c r="H28" s="452" t="s">
        <v>571</v>
      </c>
      <c r="I28" s="306" t="s">
        <v>572</v>
      </c>
      <c r="J28" s="458" t="s">
        <v>567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350" t="s">
        <v>573</v>
      </c>
      <c r="G29" s="438" t="s">
        <v>574</v>
      </c>
      <c r="H29" s="438" t="s">
        <v>575</v>
      </c>
      <c r="I29" s="439" t="s">
        <v>576</v>
      </c>
      <c r="J29" s="458" t="s">
        <v>567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 t="s">
        <v>577</v>
      </c>
      <c r="G30" s="438" t="s">
        <v>574</v>
      </c>
      <c r="H30" s="438" t="s">
        <v>575</v>
      </c>
      <c r="I30" s="439" t="s">
        <v>578</v>
      </c>
      <c r="J30" s="458" t="s">
        <v>567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 t="s">
        <v>577</v>
      </c>
      <c r="G31" s="438" t="s">
        <v>574</v>
      </c>
      <c r="H31" s="438" t="s">
        <v>579</v>
      </c>
      <c r="I31" s="439" t="s">
        <v>578</v>
      </c>
      <c r="J31" s="458" t="s">
        <v>567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 t="s">
        <v>580</v>
      </c>
      <c r="G32" s="438" t="s">
        <v>574</v>
      </c>
      <c r="H32" s="438" t="s">
        <v>581</v>
      </c>
      <c r="I32" s="439" t="s">
        <v>578</v>
      </c>
      <c r="J32" s="458" t="s">
        <v>567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350" t="s">
        <v>580</v>
      </c>
      <c r="G33" s="438" t="s">
        <v>574</v>
      </c>
      <c r="H33" s="438" t="s">
        <v>581</v>
      </c>
      <c r="I33" s="439" t="s">
        <v>578</v>
      </c>
      <c r="J33" s="458" t="s">
        <v>567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350" t="s">
        <v>577</v>
      </c>
      <c r="G34" s="438" t="s">
        <v>582</v>
      </c>
      <c r="H34" s="438" t="s">
        <v>583</v>
      </c>
      <c r="I34" s="439" t="s">
        <v>578</v>
      </c>
      <c r="J34" s="458" t="s">
        <v>567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350" t="s">
        <v>577</v>
      </c>
      <c r="G35" s="438" t="s">
        <v>582</v>
      </c>
      <c r="H35" s="438" t="s">
        <v>583</v>
      </c>
      <c r="I35" s="439" t="s">
        <v>578</v>
      </c>
      <c r="J35" s="458" t="s">
        <v>567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350" t="s">
        <v>577</v>
      </c>
      <c r="G36" s="438" t="s">
        <v>582</v>
      </c>
      <c r="H36" s="438" t="s">
        <v>583</v>
      </c>
      <c r="I36" s="439" t="s">
        <v>578</v>
      </c>
      <c r="J36" s="458" t="s">
        <v>567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350" t="s">
        <v>577</v>
      </c>
      <c r="G37" s="438" t="s">
        <v>584</v>
      </c>
      <c r="H37" s="438" t="s">
        <v>583</v>
      </c>
      <c r="I37" s="439" t="s">
        <v>578</v>
      </c>
      <c r="J37" s="458" t="s">
        <v>567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350" t="s">
        <v>577</v>
      </c>
      <c r="G38" s="438" t="s">
        <v>584</v>
      </c>
      <c r="H38" s="438" t="s">
        <v>583</v>
      </c>
      <c r="I38" s="439" t="s">
        <v>578</v>
      </c>
      <c r="J38" s="458" t="s">
        <v>543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350" t="s">
        <v>577</v>
      </c>
      <c r="G39" s="350" t="s">
        <v>60</v>
      </c>
      <c r="H39" s="276" t="s">
        <v>60</v>
      </c>
      <c r="I39" s="439" t="s">
        <v>576</v>
      </c>
      <c r="J39" s="458" t="s">
        <v>543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</row>
    <row r="48" spans="2:20" ht="15.75" x14ac:dyDescent="0.25">
      <c r="B48" s="90"/>
      <c r="D48" t="s">
        <v>135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136</v>
      </c>
      <c r="D50" t="s">
        <v>525</v>
      </c>
      <c r="M50" s="61"/>
      <c r="N50" s="62"/>
    </row>
    <row r="51" spans="2:14" ht="15.75" x14ac:dyDescent="0.25">
      <c r="B51" s="387" t="s">
        <v>138</v>
      </c>
      <c r="D51" t="s">
        <v>479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585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586</v>
      </c>
      <c r="F5" s="223" t="s">
        <v>587</v>
      </c>
      <c r="G5" s="223" t="s">
        <v>588</v>
      </c>
      <c r="H5" s="223" t="s">
        <v>589</v>
      </c>
      <c r="I5" s="223" t="s">
        <v>590</v>
      </c>
      <c r="J5" s="223" t="s">
        <v>591</v>
      </c>
      <c r="K5" s="223" t="s">
        <v>592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593</v>
      </c>
      <c r="I7" s="306" t="s">
        <v>594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8"/>
      <c r="G8" s="452" t="s">
        <v>595</v>
      </c>
      <c r="H8" s="306" t="s">
        <v>596</v>
      </c>
      <c r="I8" s="306" t="s">
        <v>595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8"/>
      <c r="G9" s="452" t="s">
        <v>595</v>
      </c>
      <c r="H9" s="306" t="s">
        <v>596</v>
      </c>
      <c r="I9" s="306" t="s">
        <v>595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595</v>
      </c>
      <c r="H10" s="306" t="s">
        <v>596</v>
      </c>
      <c r="I10" s="306" t="s">
        <v>597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595</v>
      </c>
      <c r="H11" s="306" t="s">
        <v>596</v>
      </c>
      <c r="I11" s="306" t="s">
        <v>597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595</v>
      </c>
      <c r="H12" s="306" t="s">
        <v>596</v>
      </c>
      <c r="I12" s="306" t="s">
        <v>597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595</v>
      </c>
      <c r="H13" s="306" t="s">
        <v>596</v>
      </c>
      <c r="I13" s="306" t="s">
        <v>597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595</v>
      </c>
      <c r="H14" s="306" t="s">
        <v>596</v>
      </c>
      <c r="I14" s="306" t="s">
        <v>598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595</v>
      </c>
      <c r="H15" s="306" t="s">
        <v>596</v>
      </c>
      <c r="I15" s="306" t="s">
        <v>598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599</v>
      </c>
      <c r="I16" s="306" t="s">
        <v>600</v>
      </c>
      <c r="J16" s="458" t="s">
        <v>61</v>
      </c>
      <c r="K16" s="459" t="s">
        <v>601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602</v>
      </c>
      <c r="H17" s="306" t="s">
        <v>603</v>
      </c>
      <c r="I17" s="452" t="s">
        <v>604</v>
      </c>
      <c r="J17" s="458" t="s">
        <v>61</v>
      </c>
      <c r="K17" s="459" t="s">
        <v>601</v>
      </c>
      <c r="L17" s="61"/>
      <c r="M17" s="414" t="s">
        <v>65</v>
      </c>
      <c r="N17" s="326">
        <f>COUNTIF(E7:K39, "*Michael*")/2</f>
        <v>15</v>
      </c>
      <c r="O17" s="547" t="s">
        <v>605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602</v>
      </c>
      <c r="H18" s="306" t="s">
        <v>606</v>
      </c>
      <c r="I18" s="452" t="s">
        <v>604</v>
      </c>
      <c r="J18" s="458" t="s">
        <v>61</v>
      </c>
      <c r="K18" s="459" t="s">
        <v>601</v>
      </c>
      <c r="L18" s="61"/>
      <c r="M18" s="414" t="s">
        <v>469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602</v>
      </c>
      <c r="H19" s="306" t="s">
        <v>606</v>
      </c>
      <c r="I19" s="452" t="s">
        <v>604</v>
      </c>
      <c r="J19" s="458" t="s">
        <v>61</v>
      </c>
      <c r="K19" s="459" t="s">
        <v>601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607</v>
      </c>
      <c r="H20" s="306" t="s">
        <v>608</v>
      </c>
      <c r="I20" s="452" t="s">
        <v>609</v>
      </c>
      <c r="J20" s="458" t="s">
        <v>61</v>
      </c>
      <c r="K20" s="459" t="s">
        <v>601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610</v>
      </c>
      <c r="H21" s="306" t="s">
        <v>606</v>
      </c>
      <c r="I21" s="452" t="s">
        <v>604</v>
      </c>
      <c r="J21" s="458" t="s">
        <v>61</v>
      </c>
      <c r="K21" s="459" t="s">
        <v>601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607</v>
      </c>
      <c r="H22" s="306" t="s">
        <v>606</v>
      </c>
      <c r="I22" s="452" t="s">
        <v>604</v>
      </c>
      <c r="J22" s="458" t="s">
        <v>61</v>
      </c>
      <c r="K22" s="459" t="s">
        <v>601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611</v>
      </c>
      <c r="H23" s="306" t="s">
        <v>606</v>
      </c>
      <c r="I23" s="452" t="s">
        <v>604</v>
      </c>
      <c r="J23" s="458" t="s">
        <v>61</v>
      </c>
      <c r="K23" s="459" t="s">
        <v>601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611</v>
      </c>
      <c r="H24" s="306" t="s">
        <v>603</v>
      </c>
      <c r="I24" s="452" t="s">
        <v>612</v>
      </c>
      <c r="J24" s="458" t="s">
        <v>61</v>
      </c>
      <c r="K24" s="459" t="s">
        <v>601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611</v>
      </c>
      <c r="H25" s="452" t="s">
        <v>613</v>
      </c>
      <c r="I25" s="452" t="s">
        <v>613</v>
      </c>
      <c r="J25" s="458" t="s">
        <v>61</v>
      </c>
      <c r="K25" s="459" t="s">
        <v>601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611</v>
      </c>
      <c r="H26" s="452" t="s">
        <v>613</v>
      </c>
      <c r="I26" s="452" t="s">
        <v>614</v>
      </c>
      <c r="J26" s="458"/>
      <c r="K26" s="459" t="s">
        <v>601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470</v>
      </c>
      <c r="H27" s="452" t="s">
        <v>470</v>
      </c>
      <c r="I27" s="452" t="s">
        <v>469</v>
      </c>
      <c r="J27" s="458"/>
      <c r="K27" s="459" t="s">
        <v>601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469</v>
      </c>
      <c r="H28" s="452" t="s">
        <v>470</v>
      </c>
      <c r="I28" s="452" t="s">
        <v>469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615</v>
      </c>
      <c r="M50" s="61"/>
      <c r="N50" s="62"/>
      <c r="O50" s="61"/>
    </row>
    <row r="51" spans="2:15" ht="15.75" x14ac:dyDescent="0.25">
      <c r="B51" s="387" t="s">
        <v>138</v>
      </c>
      <c r="D51" t="s">
        <v>479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617</v>
      </c>
      <c r="K5" s="223" t="s">
        <v>618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619</v>
      </c>
      <c r="F6" s="282" t="s">
        <v>619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620</v>
      </c>
      <c r="F7" s="452" t="s">
        <v>621</v>
      </c>
      <c r="G7" s="452" t="s">
        <v>621</v>
      </c>
      <c r="H7" s="306" t="s">
        <v>267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94</v>
      </c>
      <c r="C8" s="245" t="s">
        <v>87</v>
      </c>
      <c r="D8" s="265" t="s">
        <v>96</v>
      </c>
      <c r="E8" s="515" t="s">
        <v>620</v>
      </c>
      <c r="F8" s="452" t="s">
        <v>621</v>
      </c>
      <c r="G8" s="452" t="s">
        <v>622</v>
      </c>
      <c r="H8" s="306" t="s">
        <v>623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620</v>
      </c>
      <c r="F9" s="452" t="s">
        <v>621</v>
      </c>
      <c r="G9" s="452" t="s">
        <v>622</v>
      </c>
      <c r="H9" s="306" t="s">
        <v>624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620</v>
      </c>
      <c r="F10" s="452" t="s">
        <v>621</v>
      </c>
      <c r="G10" s="452" t="s">
        <v>622</v>
      </c>
      <c r="H10" s="306" t="s">
        <v>624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620</v>
      </c>
      <c r="F11" s="452" t="s">
        <v>621</v>
      </c>
      <c r="G11" s="452" t="s">
        <v>622</v>
      </c>
      <c r="H11" s="306" t="s">
        <v>624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620</v>
      </c>
      <c r="F12" s="452" t="s">
        <v>621</v>
      </c>
      <c r="G12" s="452" t="s">
        <v>622</v>
      </c>
      <c r="H12" s="306" t="s">
        <v>624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620</v>
      </c>
      <c r="F13" s="452" t="s">
        <v>625</v>
      </c>
      <c r="G13" s="452" t="s">
        <v>622</v>
      </c>
      <c r="H13" s="306" t="s">
        <v>624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626</v>
      </c>
      <c r="F14" s="452" t="s">
        <v>625</v>
      </c>
      <c r="G14" s="452" t="s">
        <v>622</v>
      </c>
      <c r="H14" s="306" t="s">
        <v>624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626</v>
      </c>
      <c r="F15" s="452" t="s">
        <v>625</v>
      </c>
      <c r="G15" s="452" t="s">
        <v>622</v>
      </c>
      <c r="H15" s="306" t="s">
        <v>624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626</v>
      </c>
      <c r="F16" s="452" t="s">
        <v>625</v>
      </c>
      <c r="G16" s="452" t="s">
        <v>622</v>
      </c>
      <c r="H16" s="452" t="s">
        <v>627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628</v>
      </c>
      <c r="F17" s="452" t="s">
        <v>625</v>
      </c>
      <c r="G17" s="306" t="s">
        <v>629</v>
      </c>
      <c r="H17" s="452" t="s">
        <v>627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630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626</v>
      </c>
      <c r="F18" s="452" t="s">
        <v>621</v>
      </c>
      <c r="G18" s="306" t="s">
        <v>629</v>
      </c>
      <c r="H18" s="452" t="s">
        <v>627</v>
      </c>
      <c r="I18" s="308"/>
      <c r="J18" s="458"/>
      <c r="K18" s="460" t="s">
        <v>57</v>
      </c>
      <c r="L18" s="61"/>
      <c r="M18" s="414" t="s">
        <v>469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290</v>
      </c>
      <c r="F19" s="452" t="s">
        <v>465</v>
      </c>
      <c r="G19" s="452" t="s">
        <v>631</v>
      </c>
      <c r="H19" s="452" t="s">
        <v>632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633</v>
      </c>
      <c r="F20" s="452" t="s">
        <v>465</v>
      </c>
      <c r="G20" s="452" t="s">
        <v>634</v>
      </c>
      <c r="H20" s="452" t="s">
        <v>635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633</v>
      </c>
      <c r="F21" s="452" t="s">
        <v>465</v>
      </c>
      <c r="G21" s="452" t="s">
        <v>636</v>
      </c>
      <c r="H21" s="452" t="s">
        <v>637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638</v>
      </c>
      <c r="F22" s="452" t="s">
        <v>639</v>
      </c>
      <c r="G22" s="452" t="s">
        <v>636</v>
      </c>
      <c r="H22" s="452" t="s">
        <v>640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638</v>
      </c>
      <c r="F23" s="452" t="s">
        <v>639</v>
      </c>
      <c r="G23" s="452" t="s">
        <v>636</v>
      </c>
      <c r="H23" s="452" t="s">
        <v>641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638</v>
      </c>
      <c r="F24" s="452" t="s">
        <v>642</v>
      </c>
      <c r="G24" s="452" t="s">
        <v>636</v>
      </c>
      <c r="H24" s="452" t="s">
        <v>641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638</v>
      </c>
      <c r="F25" s="452" t="s">
        <v>642</v>
      </c>
      <c r="G25" s="452" t="s">
        <v>636</v>
      </c>
      <c r="H25" s="452" t="s">
        <v>643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638</v>
      </c>
      <c r="F26" s="452" t="s">
        <v>644</v>
      </c>
      <c r="G26" s="452" t="s">
        <v>636</v>
      </c>
      <c r="H26" s="452" t="s">
        <v>643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454</v>
      </c>
      <c r="F27" s="452" t="s">
        <v>644</v>
      </c>
      <c r="G27" s="452" t="s">
        <v>636</v>
      </c>
      <c r="H27" s="452" t="s">
        <v>643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454</v>
      </c>
      <c r="F28" s="452" t="s">
        <v>644</v>
      </c>
      <c r="G28" s="452" t="s">
        <v>451</v>
      </c>
      <c r="H28" s="452" t="s">
        <v>643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615</v>
      </c>
      <c r="M50" s="61"/>
      <c r="N50" s="62"/>
      <c r="O50" s="61"/>
    </row>
    <row r="51" spans="2:15" ht="15.75" x14ac:dyDescent="0.25">
      <c r="B51" s="387" t="s">
        <v>138</v>
      </c>
      <c r="D51" t="s">
        <v>479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647</v>
      </c>
      <c r="F5" s="223" t="s">
        <v>648</v>
      </c>
      <c r="G5" s="223" t="s">
        <v>649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 t="s">
        <v>650</v>
      </c>
      <c r="I6" s="282" t="s">
        <v>651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653</v>
      </c>
      <c r="J10" s="458"/>
      <c r="K10" s="459" t="s">
        <v>654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653</v>
      </c>
      <c r="J11" s="458"/>
      <c r="K11" s="459" t="s">
        <v>654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655</v>
      </c>
      <c r="J12" s="458"/>
      <c r="K12" s="459" t="s">
        <v>654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656</v>
      </c>
      <c r="J13" s="458"/>
      <c r="K13" s="459" t="s">
        <v>654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657</v>
      </c>
      <c r="J14" s="458"/>
      <c r="K14" s="459" t="s">
        <v>654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657</v>
      </c>
      <c r="J15" s="458"/>
      <c r="K15" s="459" t="s">
        <v>654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657</v>
      </c>
      <c r="J16" s="458" t="s">
        <v>584</v>
      </c>
      <c r="K16" s="459" t="s">
        <v>654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657</v>
      </c>
      <c r="J17" s="458" t="s">
        <v>584</v>
      </c>
      <c r="K17" s="459" t="s">
        <v>654</v>
      </c>
      <c r="L17" s="61"/>
      <c r="M17" s="414" t="s">
        <v>65</v>
      </c>
      <c r="N17" s="326">
        <f>COUNTIF(E7:K39, "*Michael*")/2</f>
        <v>4.5</v>
      </c>
      <c r="O17" s="547" t="s">
        <v>630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657</v>
      </c>
      <c r="J18" s="458" t="s">
        <v>584</v>
      </c>
      <c r="K18" s="459" t="s">
        <v>654</v>
      </c>
      <c r="L18" s="61"/>
      <c r="M18" s="414" t="s">
        <v>469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658</v>
      </c>
      <c r="J19" s="458" t="s">
        <v>584</v>
      </c>
      <c r="K19" s="459" t="s">
        <v>654</v>
      </c>
      <c r="L19" s="61"/>
      <c r="M19" s="545" t="s">
        <v>67</v>
      </c>
      <c r="N19" s="551">
        <f>COUNTIF(E7:K39, "*Jia Leong*")/2</f>
        <v>0</v>
      </c>
      <c r="O19" s="547" t="s">
        <v>247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659</v>
      </c>
      <c r="J20" s="458" t="s">
        <v>584</v>
      </c>
      <c r="K20" s="459" t="s">
        <v>654</v>
      </c>
      <c r="L20" s="61"/>
      <c r="M20" s="414" t="s">
        <v>68</v>
      </c>
      <c r="N20" s="326">
        <f>COUNTIF(E7:K39, "*Shaun*")/2</f>
        <v>4</v>
      </c>
      <c r="O20" s="547" t="s">
        <v>247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660</v>
      </c>
      <c r="J21" s="458" t="s">
        <v>584</v>
      </c>
      <c r="K21" s="459" t="s">
        <v>654</v>
      </c>
      <c r="L21" s="61"/>
      <c r="M21" s="414" t="s">
        <v>106</v>
      </c>
      <c r="N21" s="326">
        <f>COUNTIF(E7:K39, "*Angel*")/2</f>
        <v>0</v>
      </c>
      <c r="O21" s="547" t="s">
        <v>247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660</v>
      </c>
      <c r="J22" s="458" t="s">
        <v>584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660</v>
      </c>
      <c r="J23" s="458" t="s">
        <v>584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660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660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660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660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660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615</v>
      </c>
      <c r="M50" s="61"/>
      <c r="N50" s="62"/>
      <c r="O50" s="61"/>
    </row>
    <row r="51" spans="2:15" ht="15.75" x14ac:dyDescent="0.25">
      <c r="B51" s="387" t="s">
        <v>138</v>
      </c>
      <c r="D51" t="s">
        <v>479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647</v>
      </c>
      <c r="F5" s="223" t="s">
        <v>648</v>
      </c>
      <c r="G5" s="223" t="s">
        <v>649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661</v>
      </c>
      <c r="F6" s="282" t="s">
        <v>651</v>
      </c>
      <c r="G6" s="282" t="s">
        <v>651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662</v>
      </c>
      <c r="F7" s="452" t="s">
        <v>663</v>
      </c>
      <c r="G7" s="452" t="s">
        <v>663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662</v>
      </c>
      <c r="F8" s="452" t="s">
        <v>663</v>
      </c>
      <c r="G8" s="452" t="s">
        <v>663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447</v>
      </c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662</v>
      </c>
      <c r="F9" s="452" t="s">
        <v>663</v>
      </c>
      <c r="G9" s="452" t="s">
        <v>663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662</v>
      </c>
      <c r="F10" s="452" t="s">
        <v>663</v>
      </c>
      <c r="G10" s="452" t="s">
        <v>663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662</v>
      </c>
      <c r="F11" s="452" t="s">
        <v>663</v>
      </c>
      <c r="G11" s="452" t="s">
        <v>663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662</v>
      </c>
      <c r="F12" s="452" t="s">
        <v>63</v>
      </c>
      <c r="G12" s="452" t="s">
        <v>663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662</v>
      </c>
      <c r="F13" s="452" t="s">
        <v>68</v>
      </c>
      <c r="G13" s="306" t="s">
        <v>664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665</v>
      </c>
      <c r="F14" s="452" t="s">
        <v>68</v>
      </c>
      <c r="G14" s="452" t="s">
        <v>664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665</v>
      </c>
      <c r="F15" s="452" t="s">
        <v>666</v>
      </c>
      <c r="G15" s="452" t="s">
        <v>664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665</v>
      </c>
      <c r="F16" s="452" t="s">
        <v>667</v>
      </c>
      <c r="G16" s="452" t="s">
        <v>664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665</v>
      </c>
      <c r="F17" s="452" t="s">
        <v>667</v>
      </c>
      <c r="G17" s="452" t="s">
        <v>664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630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668</v>
      </c>
      <c r="F18" s="452" t="s">
        <v>669</v>
      </c>
      <c r="G18" s="452" t="s">
        <v>339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670</v>
      </c>
      <c r="F19" s="452" t="s">
        <v>237</v>
      </c>
      <c r="G19" s="452" t="s">
        <v>339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671</v>
      </c>
      <c r="G20" s="452" t="s">
        <v>339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672</v>
      </c>
      <c r="F21" s="452" t="s">
        <v>671</v>
      </c>
      <c r="G21" s="452" t="s">
        <v>339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672</v>
      </c>
      <c r="F22" s="452" t="s">
        <v>671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672</v>
      </c>
      <c r="F23" s="452" t="s">
        <v>673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672</v>
      </c>
      <c r="F24" s="452" t="s">
        <v>673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673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673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674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674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675</v>
      </c>
      <c r="M50" s="61"/>
      <c r="N50" s="62"/>
      <c r="O50" s="61"/>
    </row>
    <row r="51" spans="2:15" ht="15.75" x14ac:dyDescent="0.25">
      <c r="B51" s="387" t="s">
        <v>138</v>
      </c>
      <c r="D51" t="s">
        <v>479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677</v>
      </c>
      <c r="F5" s="223" t="s">
        <v>678</v>
      </c>
      <c r="G5" s="223" t="s">
        <v>679</v>
      </c>
      <c r="H5" s="223" t="s">
        <v>680</v>
      </c>
      <c r="I5" s="223" t="s">
        <v>681</v>
      </c>
      <c r="J5" s="223" t="s">
        <v>682</v>
      </c>
      <c r="K5" s="223" t="s">
        <v>683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684</v>
      </c>
      <c r="F7" s="452" t="s">
        <v>685</v>
      </c>
      <c r="G7" s="452" t="s">
        <v>684</v>
      </c>
      <c r="H7" s="828"/>
      <c r="I7" s="306" t="s">
        <v>686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447</v>
      </c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684</v>
      </c>
      <c r="F8" s="452" t="s">
        <v>685</v>
      </c>
      <c r="G8" s="452" t="s">
        <v>684</v>
      </c>
      <c r="H8" s="828"/>
      <c r="I8" s="306" t="s">
        <v>686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447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452" t="s">
        <v>684</v>
      </c>
      <c r="F9" s="452" t="s">
        <v>685</v>
      </c>
      <c r="G9" s="452" t="s">
        <v>684</v>
      </c>
      <c r="H9" s="828"/>
      <c r="I9" s="306" t="s">
        <v>686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452" t="s">
        <v>684</v>
      </c>
      <c r="F10" s="452" t="s">
        <v>685</v>
      </c>
      <c r="G10" s="452" t="s">
        <v>684</v>
      </c>
      <c r="H10" s="828"/>
      <c r="I10" s="306" t="s">
        <v>686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452" t="s">
        <v>684</v>
      </c>
      <c r="F11" s="452" t="s">
        <v>685</v>
      </c>
      <c r="G11" s="452" t="s">
        <v>684</v>
      </c>
      <c r="H11" s="828"/>
      <c r="I11" s="306" t="s">
        <v>686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52" t="s">
        <v>684</v>
      </c>
      <c r="F12" s="452" t="s">
        <v>687</v>
      </c>
      <c r="G12" s="306" t="s">
        <v>684</v>
      </c>
      <c r="H12" s="828"/>
      <c r="I12" s="306" t="s">
        <v>686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52" t="s">
        <v>339</v>
      </c>
      <c r="F13" s="452" t="s">
        <v>666</v>
      </c>
      <c r="G13" s="452" t="s">
        <v>684</v>
      </c>
      <c r="H13" s="828"/>
      <c r="I13" s="306" t="s">
        <v>686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52" t="s">
        <v>339</v>
      </c>
      <c r="F14" s="452" t="s">
        <v>667</v>
      </c>
      <c r="G14" s="452" t="s">
        <v>684</v>
      </c>
      <c r="H14" s="828"/>
      <c r="I14" s="306" t="s">
        <v>686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52" t="s">
        <v>339</v>
      </c>
      <c r="F15" s="452" t="s">
        <v>667</v>
      </c>
      <c r="G15" s="452" t="s">
        <v>56</v>
      </c>
      <c r="H15" s="828"/>
      <c r="I15" s="306" t="s">
        <v>232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52" t="s">
        <v>688</v>
      </c>
      <c r="F16" s="452" t="s">
        <v>667</v>
      </c>
      <c r="G16" s="452" t="s">
        <v>56</v>
      </c>
      <c r="H16" s="828"/>
      <c r="I16" s="306" t="s">
        <v>232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452" t="s">
        <v>689</v>
      </c>
      <c r="F17" s="452" t="s">
        <v>329</v>
      </c>
      <c r="G17" s="452" t="s">
        <v>315</v>
      </c>
      <c r="H17" s="828"/>
      <c r="I17" s="306" t="s">
        <v>690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52" t="s">
        <v>329</v>
      </c>
      <c r="F18" s="452" t="s">
        <v>685</v>
      </c>
      <c r="G18" s="452" t="s">
        <v>315</v>
      </c>
      <c r="H18" s="828"/>
      <c r="I18" s="306" t="s">
        <v>690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52" t="s">
        <v>329</v>
      </c>
      <c r="F19" s="452" t="s">
        <v>685</v>
      </c>
      <c r="G19" s="452" t="s">
        <v>315</v>
      </c>
      <c r="H19" s="828"/>
      <c r="I19" s="306" t="s">
        <v>690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52" t="s">
        <v>329</v>
      </c>
      <c r="F20" s="452" t="s">
        <v>691</v>
      </c>
      <c r="G20" s="452" t="s">
        <v>315</v>
      </c>
      <c r="H20" s="828"/>
      <c r="I20" s="306" t="s">
        <v>690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52" t="s">
        <v>329</v>
      </c>
      <c r="F21" s="452" t="s">
        <v>691</v>
      </c>
      <c r="G21" s="452" t="s">
        <v>315</v>
      </c>
      <c r="H21" s="828"/>
      <c r="I21" s="306" t="s">
        <v>690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452" t="s">
        <v>685</v>
      </c>
      <c r="F22" s="452" t="s">
        <v>692</v>
      </c>
      <c r="G22" s="452" t="s">
        <v>315</v>
      </c>
      <c r="H22" s="828"/>
      <c r="I22" s="306" t="s">
        <v>690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52" t="s">
        <v>685</v>
      </c>
      <c r="F23" s="452" t="s">
        <v>692</v>
      </c>
      <c r="G23" s="452" t="s">
        <v>693</v>
      </c>
      <c r="H23" s="828"/>
      <c r="I23" s="306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52" t="s">
        <v>237</v>
      </c>
      <c r="F24" s="452" t="s">
        <v>692</v>
      </c>
      <c r="G24" s="452" t="s">
        <v>694</v>
      </c>
      <c r="H24" s="828"/>
      <c r="I24" s="306" t="s">
        <v>695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52" t="s">
        <v>237</v>
      </c>
      <c r="F25" s="452" t="s">
        <v>696</v>
      </c>
      <c r="G25" s="452" t="s">
        <v>697</v>
      </c>
      <c r="H25" s="828"/>
      <c r="I25" s="306" t="s">
        <v>695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52" t="s">
        <v>237</v>
      </c>
      <c r="F26" s="452" t="s">
        <v>698</v>
      </c>
      <c r="G26" s="452" t="s">
        <v>697</v>
      </c>
      <c r="H26" s="828"/>
      <c r="I26" s="306" t="s">
        <v>695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52" t="s">
        <v>237</v>
      </c>
      <c r="F27" s="452" t="s">
        <v>698</v>
      </c>
      <c r="G27" s="452" t="s">
        <v>697</v>
      </c>
      <c r="H27" s="829"/>
      <c r="I27" s="306" t="s">
        <v>695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ht="15.75" x14ac:dyDescent="0.25">
      <c r="B47" s="90"/>
      <c r="D47" t="s">
        <v>135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699</v>
      </c>
      <c r="M49" s="61"/>
      <c r="N49" s="62"/>
      <c r="O49" s="61"/>
    </row>
    <row r="50" spans="2:15" ht="15.75" x14ac:dyDescent="0.25">
      <c r="B50" s="387" t="s">
        <v>138</v>
      </c>
      <c r="D50" t="s">
        <v>479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700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701</v>
      </c>
      <c r="F5" s="223" t="s">
        <v>702</v>
      </c>
      <c r="G5" s="223" t="s">
        <v>703</v>
      </c>
      <c r="H5" s="223" t="s">
        <v>704</v>
      </c>
      <c r="I5" s="223" t="s">
        <v>705</v>
      </c>
      <c r="J5" s="223" t="s">
        <v>706</v>
      </c>
      <c r="K5" s="223" t="s">
        <v>707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456"/>
      <c r="K6" s="457"/>
      <c r="L6" s="61"/>
      <c r="M6" s="424" t="s">
        <v>708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341</v>
      </c>
      <c r="F7" s="452" t="s">
        <v>709</v>
      </c>
      <c r="G7" s="452" t="s">
        <v>327</v>
      </c>
      <c r="H7" s="306" t="s">
        <v>710</v>
      </c>
      <c r="I7" s="452" t="s">
        <v>711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341</v>
      </c>
      <c r="F8" s="452" t="s">
        <v>430</v>
      </c>
      <c r="G8" s="452" t="s">
        <v>712</v>
      </c>
      <c r="H8" s="306" t="s">
        <v>708</v>
      </c>
      <c r="I8" s="452" t="s">
        <v>711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447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713</v>
      </c>
      <c r="G9" s="452" t="s">
        <v>712</v>
      </c>
      <c r="H9" s="306" t="s">
        <v>708</v>
      </c>
      <c r="I9" s="452" t="s">
        <v>711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447</v>
      </c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713</v>
      </c>
      <c r="G10" s="452" t="s">
        <v>712</v>
      </c>
      <c r="H10" s="306" t="s">
        <v>708</v>
      </c>
      <c r="I10" s="452" t="s">
        <v>711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713</v>
      </c>
      <c r="G11" s="452" t="s">
        <v>712</v>
      </c>
      <c r="H11" s="306" t="s">
        <v>708</v>
      </c>
      <c r="I11" s="452" t="s">
        <v>451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430</v>
      </c>
      <c r="G12" s="452" t="s">
        <v>684</v>
      </c>
      <c r="H12" s="452" t="s">
        <v>708</v>
      </c>
      <c r="I12" s="452" t="s">
        <v>451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52" t="s">
        <v>594</v>
      </c>
      <c r="F13" s="452" t="s">
        <v>430</v>
      </c>
      <c r="G13" s="452" t="s">
        <v>684</v>
      </c>
      <c r="H13" s="452" t="s">
        <v>708</v>
      </c>
      <c r="I13" s="452" t="s">
        <v>451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52" t="s">
        <v>594</v>
      </c>
      <c r="F14" s="452" t="s">
        <v>430</v>
      </c>
      <c r="G14" s="452" t="s">
        <v>684</v>
      </c>
      <c r="H14" s="452"/>
      <c r="I14" s="452" t="s">
        <v>451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52" t="s">
        <v>594</v>
      </c>
      <c r="F15" s="452" t="s">
        <v>430</v>
      </c>
      <c r="G15" s="452" t="s">
        <v>684</v>
      </c>
      <c r="H15" s="452" t="s">
        <v>594</v>
      </c>
      <c r="I15" s="452" t="s">
        <v>451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52" t="s">
        <v>594</v>
      </c>
      <c r="F16" s="452" t="s">
        <v>636</v>
      </c>
      <c r="G16" s="452" t="s">
        <v>684</v>
      </c>
      <c r="H16" s="452" t="s">
        <v>594</v>
      </c>
      <c r="I16" s="452" t="s">
        <v>714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452" t="s">
        <v>594</v>
      </c>
      <c r="F17" s="452" t="s">
        <v>712</v>
      </c>
      <c r="G17" s="452" t="s">
        <v>715</v>
      </c>
      <c r="H17" s="452" t="s">
        <v>594</v>
      </c>
      <c r="I17" s="452" t="s">
        <v>714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52"/>
      <c r="F18" s="452" t="s">
        <v>712</v>
      </c>
      <c r="G18" s="452" t="s">
        <v>716</v>
      </c>
      <c r="H18" s="452" t="s">
        <v>594</v>
      </c>
      <c r="I18" s="452" t="s">
        <v>714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52"/>
      <c r="F19" s="452" t="s">
        <v>717</v>
      </c>
      <c r="G19" s="452" t="s">
        <v>718</v>
      </c>
      <c r="H19" s="452" t="s">
        <v>594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52"/>
      <c r="F20" s="452" t="s">
        <v>717</v>
      </c>
      <c r="G20" s="452" t="s">
        <v>718</v>
      </c>
      <c r="H20" s="452" t="s">
        <v>594</v>
      </c>
      <c r="I20" s="452" t="s">
        <v>708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719</v>
      </c>
      <c r="G21" s="452" t="s">
        <v>718</v>
      </c>
      <c r="H21" s="452"/>
      <c r="I21" s="452" t="s">
        <v>708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18" t="s">
        <v>115</v>
      </c>
      <c r="E22" s="452" t="s">
        <v>720</v>
      </c>
      <c r="F22" s="452" t="s">
        <v>292</v>
      </c>
      <c r="G22" s="452" t="s">
        <v>621</v>
      </c>
      <c r="H22" s="452"/>
      <c r="I22" s="452" t="s">
        <v>708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52" t="s">
        <v>720</v>
      </c>
      <c r="F23" s="452" t="s">
        <v>721</v>
      </c>
      <c r="G23" s="452" t="s">
        <v>63</v>
      </c>
      <c r="H23" s="452"/>
      <c r="I23" s="452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52" t="s">
        <v>720</v>
      </c>
      <c r="F24" s="452" t="s">
        <v>721</v>
      </c>
      <c r="G24" s="452" t="s">
        <v>63</v>
      </c>
      <c r="H24" s="452"/>
      <c r="I24" s="452" t="s">
        <v>708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52" t="s">
        <v>720</v>
      </c>
      <c r="F25" s="452" t="s">
        <v>721</v>
      </c>
      <c r="G25" s="452" t="s">
        <v>63</v>
      </c>
      <c r="H25" s="452"/>
      <c r="I25" s="452" t="s">
        <v>708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52" t="s">
        <v>720</v>
      </c>
      <c r="F26" s="452" t="s">
        <v>721</v>
      </c>
      <c r="G26" s="452" t="s">
        <v>63</v>
      </c>
      <c r="H26" s="452" t="s">
        <v>708</v>
      </c>
      <c r="I26" s="452" t="s">
        <v>708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52" t="s">
        <v>720</v>
      </c>
      <c r="F27" s="452" t="s">
        <v>721</v>
      </c>
      <c r="G27" s="452" t="s">
        <v>63</v>
      </c>
      <c r="H27" s="452" t="s">
        <v>708</v>
      </c>
      <c r="I27" s="452" t="s">
        <v>708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699</v>
      </c>
      <c r="M49" s="61"/>
      <c r="N49" s="62"/>
      <c r="O49" s="61"/>
    </row>
    <row r="50" spans="2:15" ht="15.75" x14ac:dyDescent="0.25">
      <c r="B50" s="387" t="s">
        <v>138</v>
      </c>
      <c r="D50" t="s">
        <v>479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722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723</v>
      </c>
      <c r="K5" s="223" t="s">
        <v>724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447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447</v>
      </c>
      <c r="P9" s="199"/>
      <c r="Q9" s="240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452" t="s">
        <v>708</v>
      </c>
      <c r="F11" s="452" t="s">
        <v>53</v>
      </c>
      <c r="G11" s="306"/>
      <c r="H11" s="306" t="s">
        <v>725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52" t="s">
        <v>726</v>
      </c>
      <c r="F12" s="452" t="s">
        <v>53</v>
      </c>
      <c r="G12" s="306"/>
      <c r="H12" s="306" t="s">
        <v>708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52" t="s">
        <v>727</v>
      </c>
      <c r="F13" s="452" t="s">
        <v>53</v>
      </c>
      <c r="G13" s="452"/>
      <c r="H13" s="306" t="s">
        <v>708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52" t="s">
        <v>728</v>
      </c>
      <c r="F14" s="452" t="s">
        <v>53</v>
      </c>
      <c r="G14" s="452"/>
      <c r="H14" s="306" t="s">
        <v>708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52" t="s">
        <v>728</v>
      </c>
      <c r="F15" s="452" t="s">
        <v>729</v>
      </c>
      <c r="G15" s="452"/>
      <c r="H15" s="306" t="s">
        <v>708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52" t="s">
        <v>728</v>
      </c>
      <c r="F16" s="452" t="s">
        <v>729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452" t="s">
        <v>730</v>
      </c>
      <c r="F17" s="452" t="s">
        <v>729</v>
      </c>
      <c r="G17" s="452" t="s">
        <v>451</v>
      </c>
      <c r="H17" s="452" t="s">
        <v>731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52" t="s">
        <v>708</v>
      </c>
      <c r="F18" s="452" t="s">
        <v>451</v>
      </c>
      <c r="G18" s="452" t="s">
        <v>451</v>
      </c>
      <c r="H18" s="452" t="s">
        <v>731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52" t="s">
        <v>708</v>
      </c>
      <c r="F19" s="452" t="s">
        <v>451</v>
      </c>
      <c r="G19" s="452" t="s">
        <v>451</v>
      </c>
      <c r="H19" s="452" t="s">
        <v>731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52" t="s">
        <v>708</v>
      </c>
      <c r="F20" s="452" t="s">
        <v>732</v>
      </c>
      <c r="G20" s="452" t="s">
        <v>451</v>
      </c>
      <c r="H20" s="452" t="s">
        <v>731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52" t="s">
        <v>733</v>
      </c>
      <c r="F21" s="452" t="s">
        <v>732</v>
      </c>
      <c r="G21" s="452" t="s">
        <v>451</v>
      </c>
      <c r="H21" s="452" t="s">
        <v>731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452" t="s">
        <v>733</v>
      </c>
      <c r="F22" s="452" t="s">
        <v>734</v>
      </c>
      <c r="G22" s="452" t="s">
        <v>451</v>
      </c>
      <c r="H22" s="452" t="s">
        <v>731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667</v>
      </c>
      <c r="G23" s="452" t="s">
        <v>735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667</v>
      </c>
      <c r="G24" s="452" t="s">
        <v>735</v>
      </c>
      <c r="H24" s="452" t="s">
        <v>708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667</v>
      </c>
      <c r="G25" s="452" t="s">
        <v>736</v>
      </c>
      <c r="H25" s="452" t="s">
        <v>708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667</v>
      </c>
      <c r="G26" s="452" t="s">
        <v>697</v>
      </c>
      <c r="H26" s="452" t="s">
        <v>708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52"/>
      <c r="F27" s="452" t="s">
        <v>667</v>
      </c>
      <c r="G27" s="452" t="s">
        <v>736</v>
      </c>
      <c r="H27" s="452" t="s">
        <v>708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699</v>
      </c>
      <c r="M49" s="61"/>
      <c r="N49" s="62"/>
      <c r="O49" s="61"/>
    </row>
    <row r="50" spans="2:15" ht="15.75" x14ac:dyDescent="0.25">
      <c r="B50" s="387" t="s">
        <v>138</v>
      </c>
      <c r="D50" t="s">
        <v>479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737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738</v>
      </c>
      <c r="F5" s="223" t="s">
        <v>739</v>
      </c>
      <c r="G5" s="223" t="s">
        <v>740</v>
      </c>
      <c r="H5" s="223" t="s">
        <v>741</v>
      </c>
      <c r="I5" s="223" t="s">
        <v>742</v>
      </c>
      <c r="J5" s="223" t="s">
        <v>743</v>
      </c>
      <c r="K5" s="223" t="s">
        <v>744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745</v>
      </c>
      <c r="F6" s="282" t="s">
        <v>745</v>
      </c>
      <c r="G6" s="282" t="s">
        <v>745</v>
      </c>
      <c r="H6" s="282" t="s">
        <v>745</v>
      </c>
      <c r="I6" s="282" t="s">
        <v>745</v>
      </c>
      <c r="J6" s="456"/>
      <c r="K6" s="457"/>
      <c r="L6" s="61"/>
      <c r="M6" s="424" t="s">
        <v>708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236</v>
      </c>
      <c r="F7" s="452" t="s">
        <v>708</v>
      </c>
      <c r="G7" s="306" t="s">
        <v>236</v>
      </c>
      <c r="H7" s="306" t="s">
        <v>236</v>
      </c>
      <c r="I7" s="306" t="s">
        <v>746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236</v>
      </c>
      <c r="F8" s="452" t="s">
        <v>708</v>
      </c>
      <c r="G8" s="306" t="s">
        <v>236</v>
      </c>
      <c r="H8" s="306" t="s">
        <v>236</v>
      </c>
      <c r="I8" s="306" t="s">
        <v>746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747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236</v>
      </c>
      <c r="F9" s="452" t="s">
        <v>708</v>
      </c>
      <c r="G9" s="306" t="s">
        <v>236</v>
      </c>
      <c r="H9" s="306" t="s">
        <v>236</v>
      </c>
      <c r="I9" s="306" t="s">
        <v>746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447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236</v>
      </c>
      <c r="F10" s="452" t="s">
        <v>708</v>
      </c>
      <c r="G10" s="306" t="s">
        <v>236</v>
      </c>
      <c r="H10" s="306" t="s">
        <v>236</v>
      </c>
      <c r="I10" s="306" t="s">
        <v>748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236</v>
      </c>
      <c r="F11" s="452" t="s">
        <v>708</v>
      </c>
      <c r="G11" s="306" t="s">
        <v>407</v>
      </c>
      <c r="H11" s="452" t="s">
        <v>236</v>
      </c>
      <c r="I11" s="306" t="s">
        <v>749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236</v>
      </c>
      <c r="F12" s="452" t="s">
        <v>708</v>
      </c>
      <c r="G12" s="306" t="s">
        <v>407</v>
      </c>
      <c r="H12" s="452" t="s">
        <v>236</v>
      </c>
      <c r="I12" s="306" t="s">
        <v>750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236</v>
      </c>
      <c r="F13" s="452"/>
      <c r="G13" s="306" t="s">
        <v>407</v>
      </c>
      <c r="H13" s="452" t="s">
        <v>236</v>
      </c>
      <c r="I13" s="306" t="s">
        <v>750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236</v>
      </c>
      <c r="F14" s="452"/>
      <c r="G14" s="306" t="s">
        <v>752</v>
      </c>
      <c r="H14" s="452" t="s">
        <v>753</v>
      </c>
      <c r="I14" s="306" t="s">
        <v>754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236</v>
      </c>
      <c r="F15" s="452"/>
      <c r="G15" s="306" t="s">
        <v>752</v>
      </c>
      <c r="H15" s="452" t="s">
        <v>755</v>
      </c>
      <c r="I15" s="452" t="s">
        <v>365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365</v>
      </c>
      <c r="F16" s="452" t="s">
        <v>67</v>
      </c>
      <c r="G16" s="306" t="s">
        <v>752</v>
      </c>
      <c r="H16" s="452" t="s">
        <v>755</v>
      </c>
      <c r="I16" s="452" t="s">
        <v>365</v>
      </c>
      <c r="J16" s="458"/>
      <c r="K16" s="460"/>
      <c r="L16" s="61"/>
      <c r="M16" s="414" t="s">
        <v>756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365</v>
      </c>
      <c r="F17" s="452" t="s">
        <v>67</v>
      </c>
      <c r="G17" s="452" t="s">
        <v>244</v>
      </c>
      <c r="H17" s="452" t="s">
        <v>755</v>
      </c>
      <c r="I17" s="452" t="s">
        <v>365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757</v>
      </c>
      <c r="F18" s="452"/>
      <c r="G18" s="452" t="s">
        <v>244</v>
      </c>
      <c r="H18" s="452" t="s">
        <v>758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759</v>
      </c>
      <c r="F19" s="452" t="s">
        <v>67</v>
      </c>
      <c r="G19" s="306" t="s">
        <v>760</v>
      </c>
      <c r="H19" s="452" t="s">
        <v>365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759</v>
      </c>
      <c r="F20" s="452" t="s">
        <v>67</v>
      </c>
      <c r="G20" s="306" t="s">
        <v>760</v>
      </c>
      <c r="H20" s="452" t="s">
        <v>365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759</v>
      </c>
      <c r="F21" s="452" t="s">
        <v>67</v>
      </c>
      <c r="G21" s="306" t="s">
        <v>760</v>
      </c>
      <c r="H21" s="452" t="s">
        <v>761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762</v>
      </c>
      <c r="F22" s="452"/>
      <c r="G22" s="452" t="s">
        <v>763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762</v>
      </c>
      <c r="F23" s="452"/>
      <c r="G23" s="452" t="s">
        <v>764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762</v>
      </c>
      <c r="F24" s="452"/>
      <c r="G24" s="452" t="s">
        <v>764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765</v>
      </c>
    </row>
    <row r="49" spans="2:15" ht="15.75" x14ac:dyDescent="0.25">
      <c r="B49" s="387" t="s">
        <v>138</v>
      </c>
      <c r="D49" t="s">
        <v>766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767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756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768</v>
      </c>
      <c r="H5" s="452" t="s">
        <v>756</v>
      </c>
      <c r="I5" s="223" t="s">
        <v>769</v>
      </c>
      <c r="J5" s="223" t="s">
        <v>770</v>
      </c>
      <c r="K5" s="223" t="s">
        <v>771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772</v>
      </c>
      <c r="F6" s="282" t="s">
        <v>772</v>
      </c>
      <c r="G6" s="282" t="s">
        <v>772</v>
      </c>
      <c r="H6" s="452" t="s">
        <v>756</v>
      </c>
      <c r="I6" s="282" t="s">
        <v>772</v>
      </c>
      <c r="J6" s="456"/>
      <c r="K6" s="457"/>
      <c r="L6" s="61"/>
      <c r="M6" s="424" t="s">
        <v>708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708</v>
      </c>
      <c r="F7" s="452" t="s">
        <v>708</v>
      </c>
      <c r="G7" s="306" t="s">
        <v>773</v>
      </c>
      <c r="H7" s="452" t="s">
        <v>756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708</v>
      </c>
      <c r="F8" s="452" t="s">
        <v>708</v>
      </c>
      <c r="G8" s="306" t="s">
        <v>773</v>
      </c>
      <c r="H8" s="452" t="s">
        <v>756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747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708</v>
      </c>
      <c r="F9" s="452" t="s">
        <v>53</v>
      </c>
      <c r="G9" s="306" t="s">
        <v>774</v>
      </c>
      <c r="H9" s="452" t="s">
        <v>756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447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708</v>
      </c>
      <c r="F10" s="452" t="s">
        <v>53</v>
      </c>
      <c r="G10" s="306" t="s">
        <v>774</v>
      </c>
      <c r="H10" s="452" t="s">
        <v>756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708</v>
      </c>
      <c r="F11" s="452" t="s">
        <v>53</v>
      </c>
      <c r="G11" s="306" t="s">
        <v>774</v>
      </c>
      <c r="H11" s="452" t="s">
        <v>756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775</v>
      </c>
      <c r="H12" s="452" t="s">
        <v>756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775</v>
      </c>
      <c r="H13" s="452" t="s">
        <v>756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776</v>
      </c>
      <c r="G14" s="452" t="s">
        <v>773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777</v>
      </c>
      <c r="G15" s="452" t="s">
        <v>773</v>
      </c>
      <c r="H15" s="452" t="s">
        <v>62</v>
      </c>
      <c r="I15" s="452" t="s">
        <v>365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777</v>
      </c>
      <c r="G16" s="452" t="s">
        <v>778</v>
      </c>
      <c r="H16" s="452" t="s">
        <v>753</v>
      </c>
      <c r="I16" s="452" t="s">
        <v>365</v>
      </c>
      <c r="J16" s="458"/>
      <c r="K16" s="460"/>
      <c r="L16" s="61"/>
      <c r="M16" s="414" t="s">
        <v>756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779</v>
      </c>
      <c r="F17" s="452" t="s">
        <v>777</v>
      </c>
      <c r="G17" s="452" t="s">
        <v>780</v>
      </c>
      <c r="H17" s="452" t="s">
        <v>781</v>
      </c>
      <c r="I17" s="452" t="s">
        <v>365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782</v>
      </c>
      <c r="F18" s="452" t="s">
        <v>783</v>
      </c>
      <c r="G18" s="452" t="s">
        <v>784</v>
      </c>
      <c r="H18" s="452" t="s">
        <v>781</v>
      </c>
      <c r="I18" s="452" t="s">
        <v>365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782</v>
      </c>
      <c r="F19" s="452" t="s">
        <v>783</v>
      </c>
      <c r="G19" s="452" t="s">
        <v>320</v>
      </c>
      <c r="H19" s="452" t="s">
        <v>781</v>
      </c>
      <c r="I19" s="452" t="s">
        <v>365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782</v>
      </c>
      <c r="F20" s="452" t="s">
        <v>785</v>
      </c>
      <c r="G20" s="452" t="s">
        <v>320</v>
      </c>
      <c r="H20" s="452" t="s">
        <v>786</v>
      </c>
      <c r="I20" s="452" t="s">
        <v>787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789</v>
      </c>
      <c r="F21" s="452" t="s">
        <v>785</v>
      </c>
      <c r="G21" s="452" t="s">
        <v>68</v>
      </c>
      <c r="H21" s="452" t="s">
        <v>786</v>
      </c>
      <c r="I21" s="452" t="s">
        <v>790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791</v>
      </c>
      <c r="F22" s="452" t="s">
        <v>792</v>
      </c>
      <c r="G22" s="452" t="s">
        <v>297</v>
      </c>
      <c r="H22" s="452" t="s">
        <v>474</v>
      </c>
      <c r="I22" s="452" t="s">
        <v>365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791</v>
      </c>
      <c r="F23" s="452" t="s">
        <v>793</v>
      </c>
      <c r="G23" s="452" t="s">
        <v>297</v>
      </c>
      <c r="H23" s="452" t="s">
        <v>474</v>
      </c>
      <c r="I23" s="452" t="s">
        <v>365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793</v>
      </c>
      <c r="G24" s="452" t="s">
        <v>57</v>
      </c>
      <c r="H24" s="452" t="s">
        <v>474</v>
      </c>
      <c r="I24" s="452" t="s">
        <v>365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793</v>
      </c>
      <c r="G25" s="452" t="s">
        <v>57</v>
      </c>
      <c r="H25" s="452" t="s">
        <v>794</v>
      </c>
      <c r="I25" s="452" t="s">
        <v>365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793</v>
      </c>
      <c r="G26" s="452"/>
      <c r="H26" s="452" t="s">
        <v>794</v>
      </c>
      <c r="I26" s="452" t="s">
        <v>365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765</v>
      </c>
    </row>
    <row r="49" spans="2:15" ht="15.75" x14ac:dyDescent="0.25">
      <c r="B49" s="387" t="s">
        <v>138</v>
      </c>
      <c r="D49" t="s">
        <v>766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795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796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797</v>
      </c>
      <c r="F6" s="282" t="s">
        <v>797</v>
      </c>
      <c r="G6" s="282" t="s">
        <v>797</v>
      </c>
      <c r="H6" s="282" t="s">
        <v>797</v>
      </c>
      <c r="I6" s="282" t="s">
        <v>797</v>
      </c>
      <c r="J6" s="456"/>
      <c r="K6" s="457"/>
      <c r="L6" s="61"/>
      <c r="M6" s="424" t="s">
        <v>708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798</v>
      </c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747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708</v>
      </c>
      <c r="F9" s="452" t="s">
        <v>365</v>
      </c>
      <c r="G9" s="306" t="s">
        <v>799</v>
      </c>
      <c r="H9" s="306" t="s">
        <v>57</v>
      </c>
      <c r="I9" s="306" t="s">
        <v>663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447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708</v>
      </c>
      <c r="F10" s="452" t="s">
        <v>800</v>
      </c>
      <c r="G10" s="306" t="s">
        <v>799</v>
      </c>
      <c r="H10" s="306" t="s">
        <v>801</v>
      </c>
      <c r="I10" s="306" t="s">
        <v>663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708</v>
      </c>
      <c r="F11" s="452" t="s">
        <v>56</v>
      </c>
      <c r="G11" s="306" t="s">
        <v>243</v>
      </c>
      <c r="H11" s="452" t="s">
        <v>708</v>
      </c>
      <c r="I11" s="306" t="s">
        <v>663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708</v>
      </c>
      <c r="F12" s="452" t="s">
        <v>802</v>
      </c>
      <c r="G12" s="452" t="s">
        <v>56</v>
      </c>
      <c r="H12" s="452" t="s">
        <v>803</v>
      </c>
      <c r="I12" s="306" t="s">
        <v>663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708</v>
      </c>
      <c r="F13" s="452" t="s">
        <v>802</v>
      </c>
      <c r="G13" s="452" t="s">
        <v>56</v>
      </c>
      <c r="H13" s="452" t="s">
        <v>803</v>
      </c>
      <c r="I13" s="306" t="s">
        <v>663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708</v>
      </c>
      <c r="F14" s="452" t="s">
        <v>802</v>
      </c>
      <c r="G14" s="452" t="s">
        <v>804</v>
      </c>
      <c r="H14" s="452" t="s">
        <v>56</v>
      </c>
      <c r="I14" s="452" t="s">
        <v>805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708</v>
      </c>
      <c r="F15" s="452" t="s">
        <v>802</v>
      </c>
      <c r="G15" s="452" t="s">
        <v>806</v>
      </c>
      <c r="H15" s="452" t="s">
        <v>732</v>
      </c>
      <c r="I15" s="452" t="s">
        <v>805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708</v>
      </c>
      <c r="F16" s="452" t="s">
        <v>802</v>
      </c>
      <c r="G16" s="452" t="s">
        <v>806</v>
      </c>
      <c r="H16" s="452" t="s">
        <v>807</v>
      </c>
      <c r="I16" s="452" t="s">
        <v>808</v>
      </c>
      <c r="J16" s="458"/>
      <c r="K16" s="460"/>
      <c r="L16" s="61"/>
      <c r="M16" s="414" t="s">
        <v>756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809</v>
      </c>
      <c r="F17" s="452" t="s">
        <v>810</v>
      </c>
      <c r="G17" s="452" t="s">
        <v>804</v>
      </c>
      <c r="H17" s="452" t="s">
        <v>811</v>
      </c>
      <c r="I17" s="452" t="s">
        <v>812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756</v>
      </c>
      <c r="F18" s="452" t="s">
        <v>810</v>
      </c>
      <c r="G18" s="452" t="s">
        <v>804</v>
      </c>
      <c r="H18" s="452" t="s">
        <v>811</v>
      </c>
      <c r="I18" s="452" t="s">
        <v>812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756</v>
      </c>
      <c r="F19" s="452" t="s">
        <v>810</v>
      </c>
      <c r="G19" s="452" t="s">
        <v>804</v>
      </c>
      <c r="H19" s="452" t="s">
        <v>811</v>
      </c>
      <c r="I19" s="452" t="s">
        <v>813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814</v>
      </c>
      <c r="F20" s="452" t="s">
        <v>810</v>
      </c>
      <c r="G20" s="452" t="s">
        <v>804</v>
      </c>
      <c r="H20" s="452" t="s">
        <v>811</v>
      </c>
      <c r="I20" s="452" t="s">
        <v>815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814</v>
      </c>
      <c r="F21" s="452" t="s">
        <v>810</v>
      </c>
      <c r="G21" s="452" t="s">
        <v>56</v>
      </c>
      <c r="H21" s="452" t="s">
        <v>365</v>
      </c>
      <c r="I21" s="452" t="s">
        <v>816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817</v>
      </c>
      <c r="G22" s="452" t="s">
        <v>292</v>
      </c>
      <c r="H22" s="452" t="s">
        <v>365</v>
      </c>
      <c r="I22" s="452" t="s">
        <v>794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817</v>
      </c>
      <c r="G23" s="452" t="s">
        <v>292</v>
      </c>
      <c r="H23" s="452" t="s">
        <v>818</v>
      </c>
      <c r="I23" s="452" t="s">
        <v>794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817</v>
      </c>
      <c r="G24" s="452" t="s">
        <v>292</v>
      </c>
      <c r="H24" s="452" t="s">
        <v>818</v>
      </c>
      <c r="I24" s="452" t="s">
        <v>794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817</v>
      </c>
      <c r="G25" s="452" t="s">
        <v>292</v>
      </c>
      <c r="H25" s="452" t="s">
        <v>56</v>
      </c>
      <c r="I25" s="452" t="s">
        <v>794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/>
      <c r="F26" s="452" t="s">
        <v>820</v>
      </c>
      <c r="G26" s="452" t="s">
        <v>292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821</v>
      </c>
    </row>
    <row r="49" spans="2:15" ht="15.75" x14ac:dyDescent="0.25">
      <c r="B49" s="387" t="s">
        <v>138</v>
      </c>
      <c r="D49" t="s">
        <v>822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824</v>
      </c>
      <c r="F5" s="223" t="s">
        <v>825</v>
      </c>
      <c r="G5" s="223" t="s">
        <v>826</v>
      </c>
      <c r="H5" s="223" t="s">
        <v>827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796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828</v>
      </c>
      <c r="F6" s="282" t="s">
        <v>829</v>
      </c>
      <c r="G6" s="282" t="s">
        <v>830</v>
      </c>
      <c r="H6" s="282" t="s">
        <v>831</v>
      </c>
      <c r="I6" s="282" t="s">
        <v>832</v>
      </c>
      <c r="J6" s="456" t="s">
        <v>833</v>
      </c>
      <c r="K6" s="457"/>
      <c r="L6" s="61"/>
      <c r="M6" s="424" t="s">
        <v>708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/>
      <c r="F7" s="452" t="s">
        <v>829</v>
      </c>
      <c r="G7" s="306" t="s">
        <v>427</v>
      </c>
      <c r="H7" s="306" t="s">
        <v>834</v>
      </c>
      <c r="I7" s="306" t="s">
        <v>427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/>
      <c r="F8" s="452" t="s">
        <v>829</v>
      </c>
      <c r="G8" s="306" t="s">
        <v>427</v>
      </c>
      <c r="H8" s="306" t="s">
        <v>834</v>
      </c>
      <c r="I8" s="306" t="s">
        <v>427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/>
      <c r="F9" s="452" t="s">
        <v>829</v>
      </c>
      <c r="G9" s="306" t="s">
        <v>427</v>
      </c>
      <c r="H9" s="306" t="s">
        <v>834</v>
      </c>
      <c r="I9" s="306" t="s">
        <v>427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447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/>
      <c r="F10" s="452" t="s">
        <v>829</v>
      </c>
      <c r="G10" s="306" t="s">
        <v>427</v>
      </c>
      <c r="H10" s="306" t="s">
        <v>67</v>
      </c>
      <c r="I10" s="306" t="s">
        <v>427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835</v>
      </c>
      <c r="H11" s="452"/>
      <c r="I11" s="452" t="s">
        <v>836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835</v>
      </c>
      <c r="H12" s="452"/>
      <c r="I12" s="452" t="s">
        <v>836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835</v>
      </c>
      <c r="H13" s="452"/>
      <c r="I13" s="452" t="s">
        <v>836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835</v>
      </c>
      <c r="H14" s="452"/>
      <c r="I14" s="452" t="s">
        <v>837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835</v>
      </c>
      <c r="H15" s="452"/>
      <c r="I15" s="452" t="s">
        <v>837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836</v>
      </c>
      <c r="G16" s="452" t="s">
        <v>835</v>
      </c>
      <c r="H16" s="452" t="s">
        <v>838</v>
      </c>
      <c r="I16" s="452" t="s">
        <v>837</v>
      </c>
      <c r="J16" s="458"/>
      <c r="K16" s="460"/>
      <c r="L16" s="61"/>
      <c r="M16" s="414" t="s">
        <v>756</v>
      </c>
      <c r="N16" s="417">
        <f>COUNTIF(E7:I27, "*Casey*")/2</f>
        <v>1.5</v>
      </c>
      <c r="O16" s="419" t="s">
        <v>447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839</v>
      </c>
      <c r="G17" s="452" t="s">
        <v>840</v>
      </c>
      <c r="H17" s="452" t="s">
        <v>838</v>
      </c>
      <c r="I17" s="452" t="s">
        <v>839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839</v>
      </c>
      <c r="G18" s="452" t="s">
        <v>840</v>
      </c>
      <c r="H18" s="452" t="s">
        <v>838</v>
      </c>
      <c r="I18" s="452" t="s">
        <v>839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842</v>
      </c>
      <c r="F19" s="452" t="s">
        <v>843</v>
      </c>
      <c r="G19" s="452" t="s">
        <v>840</v>
      </c>
      <c r="H19" s="452" t="s">
        <v>838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280</v>
      </c>
      <c r="G20" s="452" t="s">
        <v>840</v>
      </c>
      <c r="H20" s="452" t="s">
        <v>838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280</v>
      </c>
      <c r="G21" s="452" t="s">
        <v>840</v>
      </c>
      <c r="H21" s="452" t="s">
        <v>838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842</v>
      </c>
      <c r="F22" s="452" t="s">
        <v>843</v>
      </c>
      <c r="G22" s="452" t="s">
        <v>844</v>
      </c>
      <c r="H22" s="452" t="s">
        <v>838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842</v>
      </c>
      <c r="F23" s="452" t="s">
        <v>794</v>
      </c>
      <c r="G23" s="452" t="s">
        <v>844</v>
      </c>
      <c r="H23" s="452" t="s">
        <v>838</v>
      </c>
      <c r="I23" s="452" t="s">
        <v>839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842</v>
      </c>
      <c r="F24" s="452" t="s">
        <v>794</v>
      </c>
      <c r="G24" s="452" t="s">
        <v>844</v>
      </c>
      <c r="H24" s="452" t="s">
        <v>838</v>
      </c>
      <c r="I24" s="452" t="s">
        <v>839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280</v>
      </c>
      <c r="F25" s="452" t="s">
        <v>794</v>
      </c>
      <c r="G25" s="452" t="s">
        <v>835</v>
      </c>
      <c r="H25" s="452" t="s">
        <v>838</v>
      </c>
      <c r="I25" s="452" t="s">
        <v>839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 t="s">
        <v>280</v>
      </c>
      <c r="F26" s="452" t="s">
        <v>839</v>
      </c>
      <c r="G26" s="452" t="s">
        <v>844</v>
      </c>
      <c r="H26" s="452" t="s">
        <v>838</v>
      </c>
      <c r="I26" s="452" t="s">
        <v>839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845</v>
      </c>
    </row>
    <row r="49" spans="2:15" ht="15.75" x14ac:dyDescent="0.25">
      <c r="B49" s="387" t="s">
        <v>138</v>
      </c>
      <c r="D49" t="s">
        <v>846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847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848</v>
      </c>
      <c r="F5" s="223" t="s">
        <v>849</v>
      </c>
      <c r="G5" s="223" t="s">
        <v>850</v>
      </c>
      <c r="H5" s="223" t="s">
        <v>851</v>
      </c>
      <c r="I5" s="223" t="s">
        <v>852</v>
      </c>
      <c r="J5" s="223" t="s">
        <v>853</v>
      </c>
      <c r="K5" s="223" t="s">
        <v>854</v>
      </c>
      <c r="L5" s="61"/>
      <c r="M5" s="423" t="s">
        <v>82</v>
      </c>
      <c r="N5" s="421" t="s">
        <v>83</v>
      </c>
      <c r="O5" s="425" t="s">
        <v>796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855</v>
      </c>
      <c r="F6" s="282" t="s">
        <v>855</v>
      </c>
      <c r="G6" s="282" t="s">
        <v>855</v>
      </c>
      <c r="H6" s="282" t="s">
        <v>855</v>
      </c>
      <c r="I6" s="282" t="s">
        <v>855</v>
      </c>
      <c r="J6" s="392"/>
      <c r="K6" s="276"/>
      <c r="L6" s="61"/>
      <c r="M6" s="424" t="s">
        <v>708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856</v>
      </c>
      <c r="F7" s="452" t="s">
        <v>857</v>
      </c>
      <c r="G7" s="306" t="s">
        <v>243</v>
      </c>
      <c r="H7" s="306" t="s">
        <v>67</v>
      </c>
      <c r="I7" s="372" t="s">
        <v>858</v>
      </c>
      <c r="J7" s="393" t="s">
        <v>859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857</v>
      </c>
      <c r="F8" s="452" t="s">
        <v>860</v>
      </c>
      <c r="G8" s="306" t="s">
        <v>243</v>
      </c>
      <c r="H8" s="306" t="s">
        <v>67</v>
      </c>
      <c r="I8" s="372" t="s">
        <v>858</v>
      </c>
      <c r="J8" s="393" t="s">
        <v>859</v>
      </c>
      <c r="K8" s="300"/>
      <c r="L8" s="61"/>
      <c r="M8" s="414" t="s">
        <v>54</v>
      </c>
      <c r="N8" s="417">
        <f>COUNTIF(E7:I27, "*YZ*")/2</f>
        <v>0</v>
      </c>
      <c r="O8" s="419" t="s">
        <v>247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857</v>
      </c>
      <c r="F9" s="452" t="s">
        <v>860</v>
      </c>
      <c r="G9" s="306" t="s">
        <v>243</v>
      </c>
      <c r="H9" s="306" t="s">
        <v>67</v>
      </c>
      <c r="I9" s="372" t="s">
        <v>858</v>
      </c>
      <c r="J9" s="393" t="s">
        <v>859</v>
      </c>
      <c r="K9" s="300" t="s">
        <v>211</v>
      </c>
      <c r="L9" s="61"/>
      <c r="M9" s="414" t="s">
        <v>55</v>
      </c>
      <c r="N9" s="417">
        <f>COUNTIF(E7:I27, "*James*")/2</f>
        <v>0</v>
      </c>
      <c r="O9" s="419" t="s">
        <v>447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860</v>
      </c>
      <c r="F10" s="452" t="s">
        <v>860</v>
      </c>
      <c r="G10" s="306" t="s">
        <v>243</v>
      </c>
      <c r="H10" s="306" t="s">
        <v>67</v>
      </c>
      <c r="I10" s="372" t="s">
        <v>858</v>
      </c>
      <c r="J10" s="393" t="s">
        <v>859</v>
      </c>
      <c r="K10" s="300" t="s">
        <v>861</v>
      </c>
      <c r="L10" s="61"/>
      <c r="M10" s="414" t="s">
        <v>56</v>
      </c>
      <c r="N10" s="417">
        <f>COUNTIF(E7:I27, "*Alex*")/2</f>
        <v>0</v>
      </c>
      <c r="O10" s="419" t="s">
        <v>862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860</v>
      </c>
      <c r="F11" s="452" t="s">
        <v>860</v>
      </c>
      <c r="G11" s="306" t="s">
        <v>320</v>
      </c>
      <c r="H11" s="372" t="s">
        <v>68</v>
      </c>
      <c r="I11" s="306" t="s">
        <v>68</v>
      </c>
      <c r="J11" s="393" t="s">
        <v>859</v>
      </c>
      <c r="K11" s="300" t="s">
        <v>861</v>
      </c>
      <c r="L11" s="61"/>
      <c r="M11" s="414" t="s">
        <v>57</v>
      </c>
      <c r="N11" s="417">
        <f>COUNTIF(E7:I27, "*Rafi*")/2</f>
        <v>0</v>
      </c>
      <c r="O11" s="419" t="s">
        <v>798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860</v>
      </c>
      <c r="F12" s="452" t="s">
        <v>860</v>
      </c>
      <c r="G12" s="306" t="s">
        <v>320</v>
      </c>
      <c r="H12" s="372" t="s">
        <v>68</v>
      </c>
      <c r="I12" s="306" t="s">
        <v>68</v>
      </c>
      <c r="J12" s="393" t="s">
        <v>859</v>
      </c>
      <c r="K12" s="300" t="s">
        <v>861</v>
      </c>
      <c r="L12" s="61"/>
      <c r="M12" s="414" t="s">
        <v>58</v>
      </c>
      <c r="N12" s="417">
        <f>COUNTIF(E7:I27, "*Wei Yen*")/2</f>
        <v>0</v>
      </c>
      <c r="O12" s="419" t="s">
        <v>447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860</v>
      </c>
      <c r="F13" s="452" t="s">
        <v>860</v>
      </c>
      <c r="G13" s="306" t="s">
        <v>320</v>
      </c>
      <c r="H13" s="372" t="s">
        <v>68</v>
      </c>
      <c r="I13" s="306" t="s">
        <v>68</v>
      </c>
      <c r="J13" s="393" t="s">
        <v>859</v>
      </c>
      <c r="K13" s="300"/>
      <c r="L13" s="61"/>
      <c r="M13" s="414" t="s">
        <v>59</v>
      </c>
      <c r="N13" s="417">
        <f>COUNTIF(E7:I27, "*Nicholas*")/2</f>
        <v>0</v>
      </c>
      <c r="O13" s="419" t="s">
        <v>447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860</v>
      </c>
      <c r="F14" s="452" t="s">
        <v>863</v>
      </c>
      <c r="G14" s="306" t="s">
        <v>320</v>
      </c>
      <c r="H14" s="372" t="s">
        <v>68</v>
      </c>
      <c r="I14" s="306" t="s">
        <v>68</v>
      </c>
      <c r="J14" s="393" t="s">
        <v>859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860</v>
      </c>
      <c r="F15" s="452" t="s">
        <v>865</v>
      </c>
      <c r="G15" s="306" t="s">
        <v>320</v>
      </c>
      <c r="H15" s="372" t="s">
        <v>68</v>
      </c>
      <c r="I15" s="306" t="s">
        <v>68</v>
      </c>
      <c r="J15" s="393" t="s">
        <v>859</v>
      </c>
      <c r="K15" s="300"/>
      <c r="L15" s="61"/>
      <c r="M15" s="414" t="s">
        <v>61</v>
      </c>
      <c r="N15" s="417">
        <f>COUNTIF(E7:I27, "*Tai Wei*")/2</f>
        <v>0</v>
      </c>
      <c r="O15" s="419" t="s">
        <v>447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860</v>
      </c>
      <c r="F16" s="452" t="s">
        <v>866</v>
      </c>
      <c r="G16" s="306" t="s">
        <v>67</v>
      </c>
      <c r="H16" s="336" t="s">
        <v>320</v>
      </c>
      <c r="I16" s="306" t="s">
        <v>407</v>
      </c>
      <c r="J16" s="393" t="s">
        <v>859</v>
      </c>
      <c r="K16" s="300"/>
      <c r="L16" s="61"/>
      <c r="M16" s="414" t="s">
        <v>756</v>
      </c>
      <c r="N16" s="417">
        <f>COUNTIF(E7:I27, "*Casey*")/2</f>
        <v>0</v>
      </c>
      <c r="O16" s="419" t="s">
        <v>447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860</v>
      </c>
      <c r="F17" s="466" t="s">
        <v>867</v>
      </c>
      <c r="G17" s="306" t="s">
        <v>243</v>
      </c>
      <c r="H17" s="336" t="s">
        <v>320</v>
      </c>
      <c r="I17" s="306" t="s">
        <v>407</v>
      </c>
      <c r="J17" s="393" t="s">
        <v>859</v>
      </c>
      <c r="K17" s="300"/>
      <c r="L17" s="61"/>
      <c r="M17" s="414" t="s">
        <v>62</v>
      </c>
      <c r="N17" s="417">
        <f>COUNTIF(E7:I27, "*Vijay*")/2</f>
        <v>0</v>
      </c>
      <c r="O17" s="419" t="s">
        <v>447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860</v>
      </c>
      <c r="F18" s="466" t="s">
        <v>867</v>
      </c>
      <c r="G18" s="306" t="s">
        <v>243</v>
      </c>
      <c r="H18" s="372" t="s">
        <v>868</v>
      </c>
      <c r="I18" s="306" t="s">
        <v>407</v>
      </c>
      <c r="J18" s="393" t="s">
        <v>859</v>
      </c>
      <c r="K18" s="300"/>
      <c r="L18" s="61"/>
      <c r="M18" s="414" t="s">
        <v>63</v>
      </c>
      <c r="N18" s="417">
        <f>COUNTIF(E7:I27, "*Griselda*")/2</f>
        <v>0</v>
      </c>
      <c r="O18" s="419" t="s">
        <v>447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860</v>
      </c>
      <c r="F19" s="466" t="s">
        <v>867</v>
      </c>
      <c r="G19" s="306" t="s">
        <v>67</v>
      </c>
      <c r="H19" s="372" t="s">
        <v>868</v>
      </c>
      <c r="I19" s="372" t="s">
        <v>858</v>
      </c>
      <c r="J19" s="393" t="s">
        <v>859</v>
      </c>
      <c r="K19" s="300"/>
      <c r="L19" s="61"/>
      <c r="M19" s="414" t="s">
        <v>64</v>
      </c>
      <c r="N19" s="417">
        <f>COUNTIF(E7:I27, "*Haikal*")/2</f>
        <v>0</v>
      </c>
      <c r="O19" s="419" t="s">
        <v>447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860</v>
      </c>
      <c r="F20" s="452" t="s">
        <v>66</v>
      </c>
      <c r="G20" s="306" t="s">
        <v>67</v>
      </c>
      <c r="H20" s="372" t="s">
        <v>868</v>
      </c>
      <c r="I20" s="372" t="s">
        <v>858</v>
      </c>
      <c r="J20" s="393" t="s">
        <v>859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860</v>
      </c>
      <c r="F21" s="452" t="s">
        <v>65</v>
      </c>
      <c r="G21" s="306" t="s">
        <v>67</v>
      </c>
      <c r="H21" s="372" t="s">
        <v>868</v>
      </c>
      <c r="I21" s="306" t="s">
        <v>860</v>
      </c>
      <c r="J21" s="393" t="s">
        <v>859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869</v>
      </c>
      <c r="H22" s="372" t="s">
        <v>868</v>
      </c>
      <c r="I22" s="306" t="s">
        <v>860</v>
      </c>
      <c r="J22" s="393" t="s">
        <v>859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459</v>
      </c>
      <c r="G23" s="306" t="s">
        <v>869</v>
      </c>
      <c r="H23" s="372" t="s">
        <v>868</v>
      </c>
      <c r="I23" s="306" t="s">
        <v>870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459</v>
      </c>
      <c r="G24" s="306" t="s">
        <v>869</v>
      </c>
      <c r="H24" s="372" t="s">
        <v>858</v>
      </c>
      <c r="I24" s="306" t="s">
        <v>870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860</v>
      </c>
      <c r="F25" s="452" t="s">
        <v>459</v>
      </c>
      <c r="G25" s="306" t="s">
        <v>869</v>
      </c>
      <c r="H25" s="372" t="s">
        <v>858</v>
      </c>
      <c r="I25" s="306" t="s">
        <v>870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 t="s">
        <v>860</v>
      </c>
      <c r="F26" s="452" t="s">
        <v>459</v>
      </c>
      <c r="G26" s="306" t="s">
        <v>869</v>
      </c>
      <c r="H26" s="372" t="s">
        <v>858</v>
      </c>
      <c r="I26" s="372" t="s">
        <v>870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871</v>
      </c>
    </row>
    <row r="49" spans="2:15" ht="15.75" x14ac:dyDescent="0.25">
      <c r="B49" s="387" t="s">
        <v>138</v>
      </c>
      <c r="D49" t="s">
        <v>872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873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874</v>
      </c>
      <c r="F5" s="223" t="s">
        <v>875</v>
      </c>
      <c r="G5" s="223" t="s">
        <v>876</v>
      </c>
      <c r="H5" s="223" t="s">
        <v>877</v>
      </c>
      <c r="I5" s="223" t="s">
        <v>878</v>
      </c>
      <c r="J5" s="223" t="s">
        <v>879</v>
      </c>
      <c r="K5" s="223" t="s">
        <v>880</v>
      </c>
      <c r="L5" s="61"/>
      <c r="M5" s="423" t="s">
        <v>82</v>
      </c>
      <c r="N5" s="421" t="s">
        <v>83</v>
      </c>
      <c r="O5" s="425" t="s">
        <v>796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403</v>
      </c>
      <c r="F6" s="282" t="s">
        <v>403</v>
      </c>
      <c r="G6" s="282" t="s">
        <v>881</v>
      </c>
      <c r="H6" s="282" t="s">
        <v>881</v>
      </c>
      <c r="I6" s="282" t="s">
        <v>881</v>
      </c>
      <c r="J6" s="392"/>
      <c r="K6" s="276"/>
      <c r="L6" s="61"/>
      <c r="M6" s="424" t="s">
        <v>708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8"/>
      <c r="F7" s="308"/>
      <c r="G7" s="306" t="s">
        <v>266</v>
      </c>
      <c r="H7" s="306" t="s">
        <v>882</v>
      </c>
      <c r="I7" s="306" t="s">
        <v>266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8"/>
      <c r="F8" s="308"/>
      <c r="G8" s="306" t="s">
        <v>427</v>
      </c>
      <c r="H8" s="336" t="s">
        <v>427</v>
      </c>
      <c r="I8" s="306" t="s">
        <v>211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247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8"/>
      <c r="F9" s="308"/>
      <c r="G9" s="306" t="s">
        <v>427</v>
      </c>
      <c r="H9" s="336" t="s">
        <v>211</v>
      </c>
      <c r="I9" s="306" t="s">
        <v>211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447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266</v>
      </c>
      <c r="H10" s="336" t="s">
        <v>427</v>
      </c>
      <c r="I10" s="306" t="s">
        <v>211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266</v>
      </c>
      <c r="H11" s="336" t="s">
        <v>883</v>
      </c>
      <c r="I11" s="306" t="s">
        <v>211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266</v>
      </c>
      <c r="H12" s="336" t="s">
        <v>884</v>
      </c>
      <c r="I12" s="306" t="s">
        <v>211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266</v>
      </c>
      <c r="H13" s="336" t="s">
        <v>884</v>
      </c>
      <c r="I13" s="306" t="s">
        <v>211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8" t="s">
        <v>885</v>
      </c>
      <c r="F14" s="308"/>
      <c r="G14" s="306" t="s">
        <v>266</v>
      </c>
      <c r="H14" s="336" t="s">
        <v>884</v>
      </c>
      <c r="I14" s="306" t="s">
        <v>211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266</v>
      </c>
      <c r="H15" s="336" t="s">
        <v>884</v>
      </c>
      <c r="I15" s="306" t="s">
        <v>211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886</v>
      </c>
      <c r="H16" s="336" t="s">
        <v>884</v>
      </c>
      <c r="I16" s="306" t="s">
        <v>211</v>
      </c>
      <c r="J16" s="393"/>
      <c r="K16" s="300"/>
      <c r="L16" s="61"/>
      <c r="M16" s="414" t="s">
        <v>756</v>
      </c>
      <c r="N16" s="417">
        <f>COUNTIF(E7:I27, "*Casey*")/2</f>
        <v>0</v>
      </c>
      <c r="O16" s="419" t="s">
        <v>447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887</v>
      </c>
      <c r="H17" s="372" t="s">
        <v>888</v>
      </c>
      <c r="I17" s="306" t="s">
        <v>211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887</v>
      </c>
      <c r="H18" s="372" t="s">
        <v>888</v>
      </c>
      <c r="I18" s="306" t="s">
        <v>211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211</v>
      </c>
      <c r="H19" s="372" t="s">
        <v>889</v>
      </c>
      <c r="I19" s="306" t="s">
        <v>211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211</v>
      </c>
      <c r="H20" s="372" t="s">
        <v>889</v>
      </c>
      <c r="I20" s="306" t="s">
        <v>211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887</v>
      </c>
      <c r="H21" s="372" t="s">
        <v>889</v>
      </c>
      <c r="I21" s="306" t="s">
        <v>211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887</v>
      </c>
      <c r="H22" s="372" t="s">
        <v>889</v>
      </c>
      <c r="I22" s="306" t="s">
        <v>211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890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887</v>
      </c>
      <c r="H23" s="372" t="s">
        <v>889</v>
      </c>
      <c r="I23" s="306" t="s">
        <v>211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887</v>
      </c>
      <c r="H24" s="372" t="s">
        <v>889</v>
      </c>
      <c r="I24" s="306" t="s">
        <v>211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886</v>
      </c>
      <c r="H25" s="372" t="s">
        <v>889</v>
      </c>
      <c r="I25" s="306" t="s">
        <v>211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886</v>
      </c>
      <c r="H26" s="372" t="s">
        <v>888</v>
      </c>
      <c r="I26" s="306" t="s">
        <v>211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891</v>
      </c>
      <c r="I27" s="439" t="s">
        <v>892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891</v>
      </c>
      <c r="I28" s="439" t="s">
        <v>892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891</v>
      </c>
      <c r="I29" s="439" t="s">
        <v>892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891</v>
      </c>
      <c r="I30" s="439" t="s">
        <v>892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891</v>
      </c>
      <c r="I31" s="439" t="s">
        <v>892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891</v>
      </c>
      <c r="I32" s="439" t="s">
        <v>892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891</v>
      </c>
      <c r="I33" s="439" t="s">
        <v>892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891</v>
      </c>
      <c r="I34" s="439" t="s">
        <v>892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891</v>
      </c>
      <c r="I35" s="439" t="s">
        <v>892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891</v>
      </c>
      <c r="I36" s="439" t="s">
        <v>892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891</v>
      </c>
      <c r="I37" s="439" t="s">
        <v>892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893</v>
      </c>
    </row>
    <row r="49" spans="2:15" ht="15.75" x14ac:dyDescent="0.25">
      <c r="B49" s="387" t="s">
        <v>138</v>
      </c>
      <c r="D49" t="s">
        <v>894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895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796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896</v>
      </c>
      <c r="F6" s="282" t="s">
        <v>896</v>
      </c>
      <c r="G6" s="282" t="s">
        <v>896</v>
      </c>
      <c r="H6" s="282" t="s">
        <v>896</v>
      </c>
      <c r="I6" s="282" t="s">
        <v>896</v>
      </c>
      <c r="J6" s="392"/>
      <c r="K6" s="276"/>
      <c r="L6" s="61"/>
      <c r="M6" s="424" t="s">
        <v>708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427</v>
      </c>
      <c r="F7" s="306" t="s">
        <v>427</v>
      </c>
      <c r="G7" s="306" t="s">
        <v>211</v>
      </c>
      <c r="H7" s="336" t="s">
        <v>427</v>
      </c>
      <c r="I7" s="306" t="s">
        <v>427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427</v>
      </c>
      <c r="F8" s="306" t="s">
        <v>427</v>
      </c>
      <c r="G8" s="306" t="s">
        <v>427</v>
      </c>
      <c r="H8" s="336" t="s">
        <v>427</v>
      </c>
      <c r="I8" s="306" t="s">
        <v>427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897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427</v>
      </c>
      <c r="F9" s="306" t="s">
        <v>427</v>
      </c>
      <c r="G9" s="306" t="s">
        <v>427</v>
      </c>
      <c r="H9" s="336" t="s">
        <v>898</v>
      </c>
      <c r="I9" s="306" t="s">
        <v>427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447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427</v>
      </c>
      <c r="F10" s="306" t="s">
        <v>427</v>
      </c>
      <c r="G10" s="306" t="s">
        <v>427</v>
      </c>
      <c r="H10" s="336" t="s">
        <v>898</v>
      </c>
      <c r="I10" s="306" t="s">
        <v>427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427</v>
      </c>
      <c r="F11" s="306" t="s">
        <v>427</v>
      </c>
      <c r="G11" s="306" t="s">
        <v>211</v>
      </c>
      <c r="H11" s="336" t="s">
        <v>899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900</v>
      </c>
      <c r="F12" s="306" t="s">
        <v>427</v>
      </c>
      <c r="G12" s="306" t="s">
        <v>211</v>
      </c>
      <c r="H12" s="336" t="s">
        <v>899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900</v>
      </c>
      <c r="F13" s="306" t="s">
        <v>427</v>
      </c>
      <c r="G13" s="306" t="s">
        <v>211</v>
      </c>
      <c r="H13" s="336" t="s">
        <v>899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900</v>
      </c>
      <c r="F14" s="306" t="s">
        <v>427</v>
      </c>
      <c r="G14" s="306" t="s">
        <v>427</v>
      </c>
      <c r="H14" s="336" t="s">
        <v>902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900</v>
      </c>
      <c r="F15" s="306" t="s">
        <v>427</v>
      </c>
      <c r="G15" s="306" t="s">
        <v>66</v>
      </c>
      <c r="H15" s="336" t="s">
        <v>903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900</v>
      </c>
      <c r="F16" s="306" t="s">
        <v>427</v>
      </c>
      <c r="G16" s="306" t="s">
        <v>66</v>
      </c>
      <c r="H16" s="336" t="s">
        <v>903</v>
      </c>
      <c r="I16" s="306" t="s">
        <v>238</v>
      </c>
      <c r="J16" s="393"/>
      <c r="K16" s="300"/>
      <c r="L16" s="61"/>
      <c r="M16" s="414" t="s">
        <v>756</v>
      </c>
      <c r="N16" s="417">
        <f>COUNTIF(E7:I27, "*Casey*")/2</f>
        <v>0</v>
      </c>
      <c r="O16" s="419" t="s">
        <v>447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900</v>
      </c>
      <c r="F17" s="306" t="s">
        <v>904</v>
      </c>
      <c r="G17" s="306" t="s">
        <v>905</v>
      </c>
      <c r="H17" s="336" t="s">
        <v>903</v>
      </c>
      <c r="I17" s="306" t="s">
        <v>906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900</v>
      </c>
      <c r="F18" s="306" t="s">
        <v>907</v>
      </c>
      <c r="G18" s="306" t="s">
        <v>905</v>
      </c>
      <c r="H18" s="336" t="s">
        <v>903</v>
      </c>
      <c r="I18" s="306" t="s">
        <v>906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900</v>
      </c>
      <c r="F19" s="306" t="s">
        <v>907</v>
      </c>
      <c r="G19" s="306" t="s">
        <v>905</v>
      </c>
      <c r="H19" s="336" t="s">
        <v>903</v>
      </c>
      <c r="I19" s="306" t="s">
        <v>908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907</v>
      </c>
      <c r="G20" s="306" t="s">
        <v>905</v>
      </c>
      <c r="H20" s="372" t="s">
        <v>909</v>
      </c>
      <c r="I20" s="306" t="s">
        <v>908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904</v>
      </c>
      <c r="G21" s="306" t="s">
        <v>905</v>
      </c>
      <c r="H21" s="372" t="s">
        <v>909</v>
      </c>
      <c r="I21" s="306" t="s">
        <v>908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904</v>
      </c>
      <c r="G22" s="306" t="s">
        <v>905</v>
      </c>
      <c r="H22" s="372" t="s">
        <v>909</v>
      </c>
      <c r="I22" s="306" t="s">
        <v>908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904</v>
      </c>
      <c r="G23" s="306" t="s">
        <v>905</v>
      </c>
      <c r="H23" s="372" t="s">
        <v>909</v>
      </c>
      <c r="I23" s="306" t="s">
        <v>910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904</v>
      </c>
      <c r="G24" s="306" t="s">
        <v>905</v>
      </c>
      <c r="H24" s="372" t="s">
        <v>909</v>
      </c>
      <c r="I24" s="306" t="s">
        <v>892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911</v>
      </c>
      <c r="G25" s="306" t="s">
        <v>905</v>
      </c>
      <c r="H25" s="372" t="s">
        <v>909</v>
      </c>
      <c r="I25" s="306" t="s">
        <v>892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911</v>
      </c>
      <c r="G26" s="306" t="s">
        <v>905</v>
      </c>
      <c r="H26" s="372" t="s">
        <v>211</v>
      </c>
      <c r="I26" s="306" t="s">
        <v>892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893</v>
      </c>
    </row>
    <row r="49" spans="2:15" ht="15.75" x14ac:dyDescent="0.25">
      <c r="B49" s="387" t="s">
        <v>138</v>
      </c>
      <c r="D49" t="s">
        <v>894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912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913</v>
      </c>
      <c r="F5" s="223" t="s">
        <v>914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796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43" t="s">
        <v>708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916</v>
      </c>
      <c r="F7" s="306" t="s">
        <v>916</v>
      </c>
      <c r="G7" s="306" t="s">
        <v>916</v>
      </c>
      <c r="H7" s="306" t="s">
        <v>916</v>
      </c>
      <c r="I7" s="306" t="s">
        <v>916</v>
      </c>
      <c r="J7" s="393"/>
      <c r="K7" s="301" t="s">
        <v>211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916</v>
      </c>
      <c r="F8" s="306" t="s">
        <v>236</v>
      </c>
      <c r="G8" s="306" t="s">
        <v>66</v>
      </c>
      <c r="H8" s="306" t="s">
        <v>917</v>
      </c>
      <c r="I8" s="306" t="s">
        <v>427</v>
      </c>
      <c r="J8" s="393"/>
      <c r="K8" s="300" t="s">
        <v>211</v>
      </c>
      <c r="L8" s="61"/>
      <c r="M8" s="446" t="s">
        <v>54</v>
      </c>
      <c r="N8" s="440">
        <f>COUNTIF(E7:I27, "*YZ*")/2</f>
        <v>2</v>
      </c>
      <c r="O8" s="447" t="s">
        <v>324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917</v>
      </c>
      <c r="I9" s="306" t="s">
        <v>427</v>
      </c>
      <c r="J9" s="393"/>
      <c r="K9" s="300" t="s">
        <v>211</v>
      </c>
      <c r="L9" s="61"/>
      <c r="M9" s="446" t="s">
        <v>55</v>
      </c>
      <c r="N9" s="440">
        <f>COUNTIF(E7:I27, "*James*")/2</f>
        <v>0</v>
      </c>
      <c r="O9" s="447" t="s">
        <v>447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/>
      <c r="F10" s="306" t="s">
        <v>454</v>
      </c>
      <c r="G10" s="306" t="s">
        <v>66</v>
      </c>
      <c r="H10" s="306" t="s">
        <v>917</v>
      </c>
      <c r="I10" s="306" t="s">
        <v>918</v>
      </c>
      <c r="J10" s="393"/>
      <c r="K10" s="300" t="s">
        <v>211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236</v>
      </c>
      <c r="F11" s="306" t="s">
        <v>454</v>
      </c>
      <c r="G11" s="306" t="s">
        <v>53</v>
      </c>
      <c r="H11" s="372" t="s">
        <v>58</v>
      </c>
      <c r="I11" s="306" t="s">
        <v>341</v>
      </c>
      <c r="J11" s="393"/>
      <c r="K11" s="300" t="s">
        <v>211</v>
      </c>
      <c r="L11" s="61"/>
      <c r="M11" s="446" t="s">
        <v>57</v>
      </c>
      <c r="N11" s="440">
        <f>COUNTIF(E7:I27, "*Rafi*")/2</f>
        <v>0</v>
      </c>
      <c r="O11" s="447" t="s">
        <v>447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211</v>
      </c>
      <c r="F12" s="306" t="s">
        <v>454</v>
      </c>
      <c r="G12" s="306" t="s">
        <v>53</v>
      </c>
      <c r="H12" s="372" t="s">
        <v>58</v>
      </c>
      <c r="I12" s="306" t="s">
        <v>341</v>
      </c>
      <c r="J12" s="393"/>
      <c r="K12" s="300" t="s">
        <v>211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211</v>
      </c>
      <c r="F13" s="306" t="s">
        <v>454</v>
      </c>
      <c r="G13" s="306" t="s">
        <v>708</v>
      </c>
      <c r="H13" s="372" t="s">
        <v>58</v>
      </c>
      <c r="I13" s="306" t="s">
        <v>341</v>
      </c>
      <c r="J13" s="393"/>
      <c r="K13" s="300" t="s">
        <v>211</v>
      </c>
      <c r="L13" s="61"/>
      <c r="M13" s="446" t="s">
        <v>59</v>
      </c>
      <c r="N13" s="440">
        <f>COUNTIF(E7:I27, "*Nicholas*")/2</f>
        <v>0</v>
      </c>
      <c r="O13" s="447" t="s">
        <v>447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211</v>
      </c>
      <c r="F14" s="306" t="s">
        <v>784</v>
      </c>
      <c r="G14" s="306" t="s">
        <v>708</v>
      </c>
      <c r="H14" s="372" t="s">
        <v>58</v>
      </c>
      <c r="I14" s="306" t="s">
        <v>341</v>
      </c>
      <c r="J14" s="393" t="s">
        <v>919</v>
      </c>
      <c r="K14" s="300" t="s">
        <v>211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211</v>
      </c>
      <c r="F15" s="306" t="s">
        <v>708</v>
      </c>
      <c r="G15" s="306" t="s">
        <v>708</v>
      </c>
      <c r="H15" s="372" t="s">
        <v>58</v>
      </c>
      <c r="I15" s="306" t="s">
        <v>341</v>
      </c>
      <c r="J15" s="393" t="s">
        <v>919</v>
      </c>
      <c r="K15" s="300" t="s">
        <v>211</v>
      </c>
      <c r="L15" s="61"/>
      <c r="M15" s="446" t="s">
        <v>61</v>
      </c>
      <c r="N15" s="440">
        <f>COUNTIF(E7:I27, "*Tai Wei*")/2</f>
        <v>0</v>
      </c>
      <c r="O15" s="447" t="s">
        <v>447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211</v>
      </c>
      <c r="F16" s="306" t="s">
        <v>725</v>
      </c>
      <c r="G16" s="306" t="s">
        <v>920</v>
      </c>
      <c r="H16" s="336" t="s">
        <v>921</v>
      </c>
      <c r="I16" s="306" t="s">
        <v>922</v>
      </c>
      <c r="J16" s="393" t="s">
        <v>919</v>
      </c>
      <c r="K16" s="300"/>
      <c r="L16" s="61"/>
      <c r="M16" s="446" t="s">
        <v>756</v>
      </c>
      <c r="N16" s="440">
        <f>COUNTIF(E7:I27, "*Casey*")/2</f>
        <v>0</v>
      </c>
      <c r="O16" s="447" t="s">
        <v>447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211</v>
      </c>
      <c r="F17" s="306" t="s">
        <v>725</v>
      </c>
      <c r="G17" s="306" t="s">
        <v>920</v>
      </c>
      <c r="H17" s="336" t="s">
        <v>921</v>
      </c>
      <c r="I17" s="306" t="s">
        <v>923</v>
      </c>
      <c r="J17" s="393" t="s">
        <v>919</v>
      </c>
      <c r="K17" s="300"/>
      <c r="L17" s="61"/>
      <c r="M17" s="446" t="s">
        <v>62</v>
      </c>
      <c r="N17" s="440">
        <f>COUNTIF(E7:I27, "*Vijay*")/2</f>
        <v>0</v>
      </c>
      <c r="O17" s="447" t="s">
        <v>447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211</v>
      </c>
      <c r="F18" s="306" t="s">
        <v>725</v>
      </c>
      <c r="G18" s="306" t="s">
        <v>920</v>
      </c>
      <c r="H18" s="336" t="s">
        <v>921</v>
      </c>
      <c r="I18" s="306" t="s">
        <v>923</v>
      </c>
      <c r="J18" s="393" t="s">
        <v>919</v>
      </c>
      <c r="K18" s="300"/>
      <c r="L18" s="61"/>
      <c r="M18" s="446" t="s">
        <v>63</v>
      </c>
      <c r="N18" s="440">
        <f>COUNTIF(E7:I27, "*Griselda*")/2</f>
        <v>0</v>
      </c>
      <c r="O18" s="447" t="s">
        <v>447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427</v>
      </c>
      <c r="F19" s="306" t="s">
        <v>725</v>
      </c>
      <c r="G19" s="306" t="s">
        <v>920</v>
      </c>
      <c r="H19" s="336" t="s">
        <v>921</v>
      </c>
      <c r="I19" s="306" t="s">
        <v>427</v>
      </c>
      <c r="J19" s="393" t="s">
        <v>919</v>
      </c>
      <c r="K19" s="300"/>
      <c r="L19" s="61"/>
      <c r="M19" s="446" t="s">
        <v>64</v>
      </c>
      <c r="N19" s="440">
        <f>COUNTIF(E7:I27, "*Haikal*")/2</f>
        <v>0</v>
      </c>
      <c r="O19" s="447" t="s">
        <v>447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924</v>
      </c>
      <c r="F20" s="306" t="s">
        <v>725</v>
      </c>
      <c r="G20" s="306" t="s">
        <v>920</v>
      </c>
      <c r="H20" s="336" t="s">
        <v>921</v>
      </c>
      <c r="I20" s="306" t="s">
        <v>427</v>
      </c>
      <c r="J20" s="393" t="s">
        <v>919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6" t="s">
        <v>924</v>
      </c>
      <c r="F21" s="306" t="s">
        <v>486</v>
      </c>
      <c r="G21" s="306" t="s">
        <v>925</v>
      </c>
      <c r="H21" s="336" t="s">
        <v>921</v>
      </c>
      <c r="I21" s="306" t="s">
        <v>427</v>
      </c>
      <c r="J21" s="393" t="s">
        <v>919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115</v>
      </c>
      <c r="C22" s="217" t="s">
        <v>87</v>
      </c>
      <c r="D22" s="218" t="s">
        <v>116</v>
      </c>
      <c r="E22" s="306" t="s">
        <v>926</v>
      </c>
      <c r="F22" s="306" t="s">
        <v>927</v>
      </c>
      <c r="G22" s="306" t="s">
        <v>66</v>
      </c>
      <c r="H22" s="336" t="s">
        <v>921</v>
      </c>
      <c r="I22" s="306" t="s">
        <v>67</v>
      </c>
      <c r="J22" s="393" t="s">
        <v>919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926</v>
      </c>
      <c r="F23" s="306" t="s">
        <v>927</v>
      </c>
      <c r="G23" s="306" t="s">
        <v>66</v>
      </c>
      <c r="H23" s="336" t="s">
        <v>921</v>
      </c>
      <c r="I23" s="306" t="s">
        <v>67</v>
      </c>
      <c r="J23" s="393" t="s">
        <v>919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924</v>
      </c>
      <c r="F24" s="306" t="s">
        <v>927</v>
      </c>
      <c r="G24" s="306" t="s">
        <v>925</v>
      </c>
      <c r="H24" s="336" t="s">
        <v>67</v>
      </c>
      <c r="I24" s="306" t="s">
        <v>67</v>
      </c>
      <c r="J24" s="393" t="s">
        <v>919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924</v>
      </c>
      <c r="F25" s="306" t="s">
        <v>928</v>
      </c>
      <c r="G25" s="306" t="s">
        <v>925</v>
      </c>
      <c r="H25" s="336" t="s">
        <v>67</v>
      </c>
      <c r="I25" s="306" t="s">
        <v>67</v>
      </c>
      <c r="J25" s="393" t="s">
        <v>919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 t="s">
        <v>924</v>
      </c>
      <c r="F26" s="306" t="s">
        <v>928</v>
      </c>
      <c r="G26" s="306" t="s">
        <v>925</v>
      </c>
      <c r="H26" s="372"/>
      <c r="I26" s="372" t="s">
        <v>427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893</v>
      </c>
    </row>
    <row r="49" spans="2:15" ht="15.75" x14ac:dyDescent="0.25">
      <c r="B49" s="387" t="s">
        <v>138</v>
      </c>
      <c r="D49" t="s">
        <v>894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929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930</v>
      </c>
      <c r="F5" s="223" t="s">
        <v>931</v>
      </c>
      <c r="G5" s="223" t="s">
        <v>932</v>
      </c>
      <c r="H5" s="223" t="s">
        <v>933</v>
      </c>
      <c r="I5" s="223" t="s">
        <v>934</v>
      </c>
      <c r="J5" s="223" t="s">
        <v>935</v>
      </c>
      <c r="K5" s="223" t="s">
        <v>936</v>
      </c>
      <c r="L5" s="61"/>
      <c r="M5" s="423" t="s">
        <v>82</v>
      </c>
      <c r="N5" s="421" t="s">
        <v>83</v>
      </c>
      <c r="O5" s="425" t="s">
        <v>796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937</v>
      </c>
      <c r="F6" s="282" t="s">
        <v>937</v>
      </c>
      <c r="G6" s="282" t="s">
        <v>937</v>
      </c>
      <c r="H6" s="282" t="s">
        <v>937</v>
      </c>
      <c r="I6" s="282" t="s">
        <v>937</v>
      </c>
      <c r="J6" s="392"/>
      <c r="K6" s="276"/>
      <c r="L6" s="61"/>
      <c r="M6" s="424" t="s">
        <v>708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938</v>
      </c>
      <c r="F7" s="306" t="s">
        <v>938</v>
      </c>
      <c r="G7" s="306" t="s">
        <v>708</v>
      </c>
      <c r="H7" s="336"/>
      <c r="I7" s="306"/>
      <c r="J7" s="393" t="s">
        <v>918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938</v>
      </c>
      <c r="F8" s="306" t="s">
        <v>938</v>
      </c>
      <c r="G8" s="306" t="s">
        <v>708</v>
      </c>
      <c r="H8" s="336" t="s">
        <v>58</v>
      </c>
      <c r="I8" s="306"/>
      <c r="J8" s="393" t="s">
        <v>918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938</v>
      </c>
      <c r="F9" s="306" t="s">
        <v>938</v>
      </c>
      <c r="G9" s="306" t="s">
        <v>939</v>
      </c>
      <c r="H9" s="336" t="s">
        <v>58</v>
      </c>
      <c r="I9" s="306" t="s">
        <v>211</v>
      </c>
      <c r="J9" s="393" t="s">
        <v>940</v>
      </c>
      <c r="K9" s="300" t="s">
        <v>941</v>
      </c>
      <c r="L9" s="61"/>
      <c r="M9" s="414" t="s">
        <v>55</v>
      </c>
      <c r="N9" s="417">
        <f>COUNTIF(E7:I27, "*James*")/2</f>
        <v>0</v>
      </c>
      <c r="O9" s="419" t="s">
        <v>447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942</v>
      </c>
      <c r="F10" s="306" t="s">
        <v>938</v>
      </c>
      <c r="G10" s="306" t="s">
        <v>943</v>
      </c>
      <c r="H10" s="336" t="s">
        <v>58</v>
      </c>
      <c r="I10" s="306" t="s">
        <v>211</v>
      </c>
      <c r="J10" s="393" t="s">
        <v>940</v>
      </c>
      <c r="K10" s="300" t="s">
        <v>944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942</v>
      </c>
      <c r="F11" s="306" t="s">
        <v>945</v>
      </c>
      <c r="G11" s="306" t="s">
        <v>211</v>
      </c>
      <c r="H11" s="372" t="s">
        <v>58</v>
      </c>
      <c r="I11" s="306" t="s">
        <v>211</v>
      </c>
      <c r="J11" s="393" t="s">
        <v>940</v>
      </c>
      <c r="K11" s="300" t="s">
        <v>944</v>
      </c>
      <c r="L11" s="61"/>
      <c r="M11" s="414" t="s">
        <v>57</v>
      </c>
      <c r="N11" s="417">
        <f>COUNTIF(E7:I27, "*Rafi*")/2</f>
        <v>0</v>
      </c>
      <c r="O11" s="419" t="s">
        <v>447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942</v>
      </c>
      <c r="F12" s="306" t="s">
        <v>945</v>
      </c>
      <c r="G12" s="306" t="s">
        <v>211</v>
      </c>
      <c r="H12" s="372" t="s">
        <v>58</v>
      </c>
      <c r="I12" s="306" t="s">
        <v>211</v>
      </c>
      <c r="J12" s="393" t="s">
        <v>940</v>
      </c>
      <c r="K12" s="300" t="s">
        <v>944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942</v>
      </c>
      <c r="F13" s="306" t="s">
        <v>945</v>
      </c>
      <c r="G13" s="306" t="s">
        <v>211</v>
      </c>
      <c r="H13" s="372" t="s">
        <v>58</v>
      </c>
      <c r="I13" s="306" t="s">
        <v>211</v>
      </c>
      <c r="J13" s="393" t="s">
        <v>940</v>
      </c>
      <c r="K13" s="300" t="s">
        <v>944</v>
      </c>
      <c r="L13" s="61"/>
      <c r="M13" s="414" t="s">
        <v>59</v>
      </c>
      <c r="N13" s="417">
        <f>COUNTIF(E7:I27, "*Nicholas*")/2</f>
        <v>0</v>
      </c>
      <c r="O13" s="419" t="s">
        <v>447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946</v>
      </c>
      <c r="F14" s="306" t="s">
        <v>945</v>
      </c>
      <c r="G14" s="306" t="s">
        <v>211</v>
      </c>
      <c r="H14" s="372" t="s">
        <v>58</v>
      </c>
      <c r="I14" s="306" t="s">
        <v>211</v>
      </c>
      <c r="J14" s="393" t="s">
        <v>940</v>
      </c>
      <c r="K14" s="300" t="s">
        <v>944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946</v>
      </c>
      <c r="F15" s="306" t="s">
        <v>945</v>
      </c>
      <c r="G15" s="306" t="s">
        <v>427</v>
      </c>
      <c r="H15" s="372" t="s">
        <v>58</v>
      </c>
      <c r="I15" s="306" t="s">
        <v>211</v>
      </c>
      <c r="J15" s="393" t="s">
        <v>940</v>
      </c>
      <c r="K15" s="300" t="s">
        <v>944</v>
      </c>
      <c r="L15" s="61"/>
      <c r="M15" s="414" t="s">
        <v>61</v>
      </c>
      <c r="N15" s="417">
        <f>COUNTIF(E7:I27, "*Tai Wei*")/2</f>
        <v>0</v>
      </c>
      <c r="O15" s="419" t="s">
        <v>798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945</v>
      </c>
      <c r="G16" s="306" t="s">
        <v>65</v>
      </c>
      <c r="H16" s="336" t="s">
        <v>948</v>
      </c>
      <c r="I16" s="306" t="s">
        <v>918</v>
      </c>
      <c r="J16" s="393" t="s">
        <v>940</v>
      </c>
      <c r="K16" s="300" t="s">
        <v>944</v>
      </c>
      <c r="L16" s="61"/>
      <c r="M16" s="414" t="s">
        <v>756</v>
      </c>
      <c r="N16" s="417">
        <f>COUNTIF(E7:I27, "*Casey*")/2</f>
        <v>0</v>
      </c>
      <c r="O16" s="419" t="s">
        <v>447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949</v>
      </c>
      <c r="F17" s="306" t="s">
        <v>950</v>
      </c>
      <c r="G17" s="306" t="s">
        <v>951</v>
      </c>
      <c r="H17" s="336" t="s">
        <v>948</v>
      </c>
      <c r="I17" s="306" t="s">
        <v>918</v>
      </c>
      <c r="J17" s="393" t="s">
        <v>940</v>
      </c>
      <c r="K17" s="300" t="s">
        <v>944</v>
      </c>
      <c r="L17" s="61"/>
      <c r="M17" s="414" t="s">
        <v>62</v>
      </c>
      <c r="N17" s="417">
        <f>COUNTIF(E7:I27, "*Vijay*")/2</f>
        <v>0</v>
      </c>
      <c r="O17" s="419" t="s">
        <v>447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949</v>
      </c>
      <c r="F18" s="306" t="s">
        <v>952</v>
      </c>
      <c r="G18" s="306" t="s">
        <v>951</v>
      </c>
      <c r="H18" s="336" t="s">
        <v>948</v>
      </c>
      <c r="I18" s="306" t="s">
        <v>918</v>
      </c>
      <c r="J18" s="393" t="s">
        <v>940</v>
      </c>
      <c r="K18" s="300" t="s">
        <v>944</v>
      </c>
      <c r="L18" s="61"/>
      <c r="M18" s="414" t="s">
        <v>63</v>
      </c>
      <c r="N18" s="417">
        <f>COUNTIF(E7:I27, "*Griselda*")/2</f>
        <v>0</v>
      </c>
      <c r="O18" s="419" t="s">
        <v>447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949</v>
      </c>
      <c r="F19" s="306" t="s">
        <v>952</v>
      </c>
      <c r="G19" s="306" t="s">
        <v>951</v>
      </c>
      <c r="H19" s="336" t="s">
        <v>953</v>
      </c>
      <c r="I19" s="306" t="s">
        <v>918</v>
      </c>
      <c r="J19" s="393" t="s">
        <v>940</v>
      </c>
      <c r="K19" s="300" t="s">
        <v>944</v>
      </c>
      <c r="L19" s="61"/>
      <c r="M19" s="414" t="s">
        <v>64</v>
      </c>
      <c r="N19" s="417">
        <f>COUNTIF(E7:I27, "*Haikal*")/2</f>
        <v>0</v>
      </c>
      <c r="O19" s="419" t="s">
        <v>447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952</v>
      </c>
      <c r="G20" s="306" t="s">
        <v>951</v>
      </c>
      <c r="H20" s="336" t="s">
        <v>953</v>
      </c>
      <c r="I20" s="306" t="s">
        <v>918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260</v>
      </c>
      <c r="G21" s="306" t="s">
        <v>951</v>
      </c>
      <c r="H21" s="336" t="s">
        <v>948</v>
      </c>
      <c r="I21" s="306" t="s">
        <v>918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954</v>
      </c>
      <c r="G22" s="306" t="s">
        <v>65</v>
      </c>
      <c r="H22" s="336" t="s">
        <v>948</v>
      </c>
      <c r="I22" s="306" t="s">
        <v>918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954</v>
      </c>
      <c r="G23" s="306" t="s">
        <v>65</v>
      </c>
      <c r="H23" s="336" t="s">
        <v>948</v>
      </c>
      <c r="I23" s="306" t="s">
        <v>918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954</v>
      </c>
      <c r="G24" s="306" t="s">
        <v>65</v>
      </c>
      <c r="H24" s="336" t="s">
        <v>469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955</v>
      </c>
      <c r="G25" s="306" t="s">
        <v>65</v>
      </c>
      <c r="H25" s="336" t="s">
        <v>956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/>
      <c r="F26" s="306" t="s">
        <v>957</v>
      </c>
      <c r="G26" s="306" t="s">
        <v>65</v>
      </c>
      <c r="H26" s="336" t="s">
        <v>956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893</v>
      </c>
    </row>
    <row r="49" spans="2:15" ht="15.75" x14ac:dyDescent="0.25">
      <c r="B49" s="387" t="s">
        <v>138</v>
      </c>
      <c r="D49" t="s">
        <v>894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958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959</v>
      </c>
      <c r="F5" s="223" t="s">
        <v>960</v>
      </c>
      <c r="G5" s="223" t="s">
        <v>961</v>
      </c>
      <c r="H5" s="223" t="s">
        <v>962</v>
      </c>
      <c r="I5" s="223" t="s">
        <v>963</v>
      </c>
      <c r="J5" s="223" t="s">
        <v>964</v>
      </c>
      <c r="K5" s="223" t="s">
        <v>965</v>
      </c>
      <c r="L5" s="61"/>
      <c r="M5" s="423" t="s">
        <v>82</v>
      </c>
      <c r="N5" s="421" t="s">
        <v>83</v>
      </c>
      <c r="O5" s="425" t="s">
        <v>796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828</v>
      </c>
      <c r="F6" s="282" t="s">
        <v>828</v>
      </c>
      <c r="G6" s="282" t="s">
        <v>828</v>
      </c>
      <c r="H6" s="282" t="s">
        <v>828</v>
      </c>
      <c r="I6" s="282" t="s">
        <v>828</v>
      </c>
      <c r="J6" s="392"/>
      <c r="K6" s="276"/>
      <c r="L6" s="61"/>
      <c r="M6" s="424" t="s">
        <v>708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966</v>
      </c>
      <c r="K7" s="393" t="s">
        <v>967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968</v>
      </c>
      <c r="K8" s="393" t="s">
        <v>967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211</v>
      </c>
      <c r="F9" s="306"/>
      <c r="G9" s="306" t="s">
        <v>486</v>
      </c>
      <c r="H9" s="336"/>
      <c r="I9" s="306"/>
      <c r="J9" s="393" t="s">
        <v>968</v>
      </c>
      <c r="K9" s="393" t="s">
        <v>967</v>
      </c>
      <c r="L9" s="61"/>
      <c r="M9" s="414" t="s">
        <v>55</v>
      </c>
      <c r="N9" s="417">
        <f>COUNTIF(E7:I27, "*James*")/2</f>
        <v>0</v>
      </c>
      <c r="O9" s="419" t="s">
        <v>447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427</v>
      </c>
      <c r="F10" s="306"/>
      <c r="G10" s="306" t="s">
        <v>211</v>
      </c>
      <c r="H10" s="336"/>
      <c r="I10" s="306"/>
      <c r="J10" s="393" t="s">
        <v>968</v>
      </c>
      <c r="K10" s="393" t="s">
        <v>967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427</v>
      </c>
      <c r="F11" s="306" t="s">
        <v>708</v>
      </c>
      <c r="G11" s="306" t="s">
        <v>211</v>
      </c>
      <c r="H11" s="372" t="s">
        <v>54</v>
      </c>
      <c r="I11" s="306"/>
      <c r="J11" s="393" t="s">
        <v>968</v>
      </c>
      <c r="K11" s="393" t="s">
        <v>967</v>
      </c>
      <c r="L11" s="61"/>
      <c r="M11" s="414" t="s">
        <v>57</v>
      </c>
      <c r="N11" s="417">
        <f>COUNTIF(E7:I27, "*Rafi*")/2</f>
        <v>0</v>
      </c>
      <c r="O11" s="419" t="s">
        <v>447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211</v>
      </c>
      <c r="F12" s="306" t="s">
        <v>708</v>
      </c>
      <c r="G12" s="306" t="s">
        <v>211</v>
      </c>
      <c r="H12" s="372" t="s">
        <v>54</v>
      </c>
      <c r="I12" s="306"/>
      <c r="J12" s="393" t="s">
        <v>968</v>
      </c>
      <c r="K12" s="393" t="s">
        <v>967</v>
      </c>
      <c r="L12" s="61"/>
      <c r="M12" s="414" t="s">
        <v>58</v>
      </c>
      <c r="N12" s="417">
        <f>COUNTIF(E7:I27, "*Wei Yen*")/2</f>
        <v>0</v>
      </c>
      <c r="O12" s="419" t="s">
        <v>969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427</v>
      </c>
      <c r="F13" s="306" t="s">
        <v>708</v>
      </c>
      <c r="G13" s="306" t="s">
        <v>427</v>
      </c>
      <c r="H13" s="372" t="s">
        <v>54</v>
      </c>
      <c r="I13" s="306"/>
      <c r="J13" s="393" t="s">
        <v>968</v>
      </c>
      <c r="K13" s="393" t="s">
        <v>967</v>
      </c>
      <c r="L13" s="61"/>
      <c r="M13" s="414" t="s">
        <v>59</v>
      </c>
      <c r="N13" s="417">
        <f>COUNTIF(E7:I27, "*Nicholas*")/2</f>
        <v>0</v>
      </c>
      <c r="O13" s="419" t="s">
        <v>447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708</v>
      </c>
      <c r="F14" s="306" t="s">
        <v>708</v>
      </c>
      <c r="G14" s="306" t="s">
        <v>54</v>
      </c>
      <c r="H14" s="372" t="s">
        <v>54</v>
      </c>
      <c r="I14" s="306"/>
      <c r="J14" s="393" t="s">
        <v>968</v>
      </c>
      <c r="K14" s="393" t="s">
        <v>967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949</v>
      </c>
      <c r="F15" s="306" t="s">
        <v>708</v>
      </c>
      <c r="G15" s="306" t="s">
        <v>54</v>
      </c>
      <c r="H15" s="372" t="s">
        <v>970</v>
      </c>
      <c r="I15" s="306" t="s">
        <v>971</v>
      </c>
      <c r="J15" s="393" t="s">
        <v>968</v>
      </c>
      <c r="K15" s="393" t="s">
        <v>967</v>
      </c>
      <c r="L15" s="61"/>
      <c r="M15" s="414" t="s">
        <v>61</v>
      </c>
      <c r="N15" s="417">
        <f>COUNTIF(E7:I27, "*Tai Wei*")/2</f>
        <v>0</v>
      </c>
      <c r="O15" s="419" t="s">
        <v>798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949</v>
      </c>
      <c r="F16" s="306" t="s">
        <v>708</v>
      </c>
      <c r="G16" s="306" t="s">
        <v>54</v>
      </c>
      <c r="H16" s="336" t="s">
        <v>972</v>
      </c>
      <c r="I16" s="306" t="s">
        <v>973</v>
      </c>
      <c r="J16" s="393" t="s">
        <v>968</v>
      </c>
      <c r="K16" s="393" t="s">
        <v>967</v>
      </c>
      <c r="L16" s="61"/>
      <c r="M16" s="414" t="s">
        <v>756</v>
      </c>
      <c r="N16" s="417">
        <f>COUNTIF(E7:I27, "*Casey*")/2</f>
        <v>0</v>
      </c>
      <c r="O16" s="419" t="s">
        <v>447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949</v>
      </c>
      <c r="F17" s="306" t="s">
        <v>746</v>
      </c>
      <c r="G17" s="306" t="s">
        <v>65</v>
      </c>
      <c r="H17" s="336" t="s">
        <v>892</v>
      </c>
      <c r="I17" s="306" t="s">
        <v>973</v>
      </c>
      <c r="J17" s="393" t="s">
        <v>968</v>
      </c>
      <c r="K17" s="393" t="s">
        <v>967</v>
      </c>
      <c r="L17" s="61"/>
      <c r="M17" s="414" t="s">
        <v>62</v>
      </c>
      <c r="N17" s="417">
        <f>COUNTIF(E7:I27, "*Vijay*")/2</f>
        <v>0</v>
      </c>
      <c r="O17" s="419" t="s">
        <v>447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949</v>
      </c>
      <c r="F18" s="306" t="s">
        <v>710</v>
      </c>
      <c r="G18" s="306" t="s">
        <v>65</v>
      </c>
      <c r="H18" s="372" t="s">
        <v>909</v>
      </c>
      <c r="I18" s="306" t="s">
        <v>973</v>
      </c>
      <c r="J18" s="393" t="s">
        <v>968</v>
      </c>
      <c r="K18" s="393" t="s">
        <v>967</v>
      </c>
      <c r="L18" s="61"/>
      <c r="M18" s="414" t="s">
        <v>63</v>
      </c>
      <c r="N18" s="417">
        <f>COUNTIF(E7:I27, "*Griselda*")/2</f>
        <v>0</v>
      </c>
      <c r="O18" s="419" t="s">
        <v>447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949</v>
      </c>
      <c r="F19" s="306" t="s">
        <v>974</v>
      </c>
      <c r="G19" s="306" t="s">
        <v>65</v>
      </c>
      <c r="H19" s="372" t="s">
        <v>909</v>
      </c>
      <c r="I19" s="306" t="s">
        <v>970</v>
      </c>
      <c r="J19" s="393" t="s">
        <v>968</v>
      </c>
      <c r="K19" s="393" t="s">
        <v>967</v>
      </c>
      <c r="L19" s="61"/>
      <c r="M19" s="414" t="s">
        <v>64</v>
      </c>
      <c r="N19" s="417">
        <f>COUNTIF(E7:I27, "*Haikal*")/2</f>
        <v>0</v>
      </c>
      <c r="O19" s="419" t="s">
        <v>447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975</v>
      </c>
      <c r="F20" s="306" t="s">
        <v>976</v>
      </c>
      <c r="G20" s="306" t="s">
        <v>267</v>
      </c>
      <c r="H20" s="372" t="s">
        <v>977</v>
      </c>
      <c r="I20" s="306" t="s">
        <v>909</v>
      </c>
      <c r="J20" s="393" t="s">
        <v>968</v>
      </c>
      <c r="K20" s="393" t="s">
        <v>967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6" t="s">
        <v>978</v>
      </c>
      <c r="F21" s="306" t="s">
        <v>979</v>
      </c>
      <c r="G21" s="306" t="s">
        <v>267</v>
      </c>
      <c r="H21" s="372" t="s">
        <v>977</v>
      </c>
      <c r="I21" s="306" t="s">
        <v>909</v>
      </c>
      <c r="J21" s="393" t="s">
        <v>968</v>
      </c>
      <c r="K21" s="393" t="s">
        <v>967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450</v>
      </c>
      <c r="F22" s="306" t="s">
        <v>979</v>
      </c>
      <c r="G22" s="306" t="s">
        <v>267</v>
      </c>
      <c r="H22" s="372" t="s">
        <v>977</v>
      </c>
      <c r="I22" s="306" t="s">
        <v>980</v>
      </c>
      <c r="J22" s="393" t="s">
        <v>968</v>
      </c>
      <c r="K22" s="393" t="s">
        <v>967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450</v>
      </c>
      <c r="F23" s="306" t="s">
        <v>979</v>
      </c>
      <c r="G23" s="306" t="s">
        <v>267</v>
      </c>
      <c r="H23" s="372" t="s">
        <v>977</v>
      </c>
      <c r="I23" s="306" t="s">
        <v>980</v>
      </c>
      <c r="J23" s="393" t="s">
        <v>968</v>
      </c>
      <c r="K23" s="393" t="s">
        <v>967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/>
      <c r="F24" s="306" t="s">
        <v>979</v>
      </c>
      <c r="G24" s="306" t="s">
        <v>267</v>
      </c>
      <c r="H24" s="372" t="s">
        <v>909</v>
      </c>
      <c r="I24" s="306" t="s">
        <v>980</v>
      </c>
      <c r="J24" s="393" t="s">
        <v>968</v>
      </c>
      <c r="K24" s="393" t="s">
        <v>967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/>
      <c r="F25" s="306" t="s">
        <v>979</v>
      </c>
      <c r="G25" s="306" t="s">
        <v>267</v>
      </c>
      <c r="H25" s="372" t="s">
        <v>909</v>
      </c>
      <c r="I25" s="306" t="s">
        <v>980</v>
      </c>
      <c r="J25" s="393" t="s">
        <v>968</v>
      </c>
      <c r="K25" s="393" t="s">
        <v>967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/>
      <c r="F26" s="306" t="s">
        <v>981</v>
      </c>
      <c r="G26" s="306"/>
      <c r="H26" s="372" t="s">
        <v>56</v>
      </c>
      <c r="I26" s="372" t="s">
        <v>982</v>
      </c>
      <c r="J26" s="393" t="s">
        <v>968</v>
      </c>
      <c r="K26" s="393" t="s">
        <v>967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983</v>
      </c>
      <c r="J27" s="393" t="s">
        <v>968</v>
      </c>
      <c r="K27" s="393" t="s">
        <v>967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983</v>
      </c>
      <c r="J28" s="393" t="s">
        <v>968</v>
      </c>
      <c r="K28" s="393" t="s">
        <v>967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983</v>
      </c>
      <c r="J29" s="393" t="s">
        <v>968</v>
      </c>
      <c r="K29" s="393" t="s">
        <v>967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983</v>
      </c>
      <c r="J30" s="393" t="s">
        <v>968</v>
      </c>
      <c r="K30" s="393" t="s">
        <v>967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983</v>
      </c>
      <c r="J31" s="393" t="s">
        <v>968</v>
      </c>
      <c r="K31" s="393" t="s">
        <v>967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983</v>
      </c>
      <c r="J32" s="393" t="s">
        <v>968</v>
      </c>
      <c r="K32" s="393" t="s">
        <v>967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983</v>
      </c>
      <c r="J33" s="393" t="s">
        <v>968</v>
      </c>
      <c r="K33" s="393" t="s">
        <v>967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983</v>
      </c>
      <c r="J34" s="393" t="s">
        <v>968</v>
      </c>
      <c r="K34" s="393" t="s">
        <v>967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983</v>
      </c>
      <c r="J35" s="393" t="s">
        <v>968</v>
      </c>
      <c r="K35" s="393" t="s">
        <v>967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983</v>
      </c>
      <c r="J36" s="393" t="s">
        <v>968</v>
      </c>
      <c r="K36" s="393" t="s">
        <v>967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984</v>
      </c>
    </row>
    <row r="49" spans="2:15" ht="15.75" x14ac:dyDescent="0.25">
      <c r="B49" s="387" t="s">
        <v>138</v>
      </c>
      <c r="D49" t="s">
        <v>894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985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986</v>
      </c>
      <c r="J5" s="223" t="s">
        <v>987</v>
      </c>
      <c r="K5" s="223" t="s">
        <v>988</v>
      </c>
      <c r="L5" s="61"/>
      <c r="M5" s="423" t="s">
        <v>82</v>
      </c>
      <c r="N5" s="421" t="s">
        <v>83</v>
      </c>
      <c r="O5" s="425" t="s">
        <v>796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989</v>
      </c>
      <c r="F6" s="282" t="s">
        <v>989</v>
      </c>
      <c r="G6" s="282" t="s">
        <v>989</v>
      </c>
      <c r="H6" s="282" t="s">
        <v>989</v>
      </c>
      <c r="I6" s="282" t="s">
        <v>989</v>
      </c>
      <c r="J6" s="392"/>
      <c r="K6" s="276"/>
      <c r="L6" s="61"/>
      <c r="M6" s="424" t="s">
        <v>708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990</v>
      </c>
      <c r="F7" s="306" t="s">
        <v>211</v>
      </c>
      <c r="G7" s="306" t="s">
        <v>991</v>
      </c>
      <c r="H7" s="336" t="s">
        <v>211</v>
      </c>
      <c r="I7" s="306" t="s">
        <v>990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992</v>
      </c>
      <c r="F8" s="306" t="s">
        <v>211</v>
      </c>
      <c r="G8" s="306" t="s">
        <v>991</v>
      </c>
      <c r="H8" s="336" t="s">
        <v>211</v>
      </c>
      <c r="I8" s="306" t="s">
        <v>990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992</v>
      </c>
      <c r="F9" s="306" t="s">
        <v>211</v>
      </c>
      <c r="G9" s="306" t="s">
        <v>889</v>
      </c>
      <c r="H9" s="336" t="s">
        <v>211</v>
      </c>
      <c r="I9" s="306" t="s">
        <v>993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447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970</v>
      </c>
      <c r="F10" s="306" t="s">
        <v>211</v>
      </c>
      <c r="G10" s="306" t="s">
        <v>889</v>
      </c>
      <c r="H10" s="336" t="s">
        <v>56</v>
      </c>
      <c r="I10" s="306" t="s">
        <v>427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211</v>
      </c>
      <c r="F11" s="306" t="s">
        <v>211</v>
      </c>
      <c r="G11" s="306" t="s">
        <v>994</v>
      </c>
      <c r="H11" s="372" t="s">
        <v>213</v>
      </c>
      <c r="I11" s="306" t="s">
        <v>427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211</v>
      </c>
      <c r="F12" s="306" t="s">
        <v>56</v>
      </c>
      <c r="G12" s="306" t="s">
        <v>994</v>
      </c>
      <c r="H12" s="372" t="s">
        <v>213</v>
      </c>
      <c r="I12" s="306" t="s">
        <v>427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211</v>
      </c>
      <c r="F13" s="306" t="s">
        <v>56</v>
      </c>
      <c r="G13" s="306" t="s">
        <v>994</v>
      </c>
      <c r="H13" s="372" t="s">
        <v>213</v>
      </c>
      <c r="I13" s="306" t="s">
        <v>427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970</v>
      </c>
      <c r="F14" s="306" t="s">
        <v>56</v>
      </c>
      <c r="G14" s="306" t="s">
        <v>994</v>
      </c>
      <c r="H14" s="372" t="s">
        <v>213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889</v>
      </c>
      <c r="H15" s="372" t="s">
        <v>213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995</v>
      </c>
      <c r="G16" s="306" t="s">
        <v>53</v>
      </c>
      <c r="H16" s="372" t="s">
        <v>996</v>
      </c>
      <c r="I16" s="306" t="s">
        <v>409</v>
      </c>
      <c r="J16" s="393"/>
      <c r="K16" s="300"/>
      <c r="L16" s="61"/>
      <c r="M16" s="414" t="s">
        <v>756</v>
      </c>
      <c r="N16" s="417">
        <f>COUNTIF(E7:I27, "*Casey*")/2</f>
        <v>0</v>
      </c>
      <c r="O16" s="419" t="s">
        <v>447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997</v>
      </c>
      <c r="G17" s="306" t="s">
        <v>670</v>
      </c>
      <c r="H17" s="61" t="s">
        <v>409</v>
      </c>
      <c r="I17" s="306" t="s">
        <v>409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939</v>
      </c>
      <c r="F18" s="306" t="s">
        <v>997</v>
      </c>
      <c r="G18" s="306" t="s">
        <v>670</v>
      </c>
      <c r="H18" s="336" t="s">
        <v>998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939</v>
      </c>
      <c r="F19" s="306" t="s">
        <v>997</v>
      </c>
      <c r="G19" s="306" t="s">
        <v>670</v>
      </c>
      <c r="H19" s="336" t="s">
        <v>211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999</v>
      </c>
      <c r="F20" s="306" t="s">
        <v>997</v>
      </c>
      <c r="G20" s="306" t="s">
        <v>670</v>
      </c>
      <c r="H20" s="372" t="s">
        <v>409</v>
      </c>
      <c r="I20" s="306" t="s">
        <v>427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6" t="s">
        <v>1000</v>
      </c>
      <c r="F21" s="306" t="s">
        <v>1001</v>
      </c>
      <c r="G21" s="306" t="s">
        <v>670</v>
      </c>
      <c r="H21" s="372" t="s">
        <v>409</v>
      </c>
      <c r="I21" s="306" t="s">
        <v>427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708</v>
      </c>
      <c r="F22" s="306" t="s">
        <v>1002</v>
      </c>
      <c r="G22" s="306" t="s">
        <v>670</v>
      </c>
      <c r="H22" s="372" t="s">
        <v>211</v>
      </c>
      <c r="I22" s="306" t="s">
        <v>427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708</v>
      </c>
      <c r="F23" s="306" t="s">
        <v>1002</v>
      </c>
      <c r="G23" s="306" t="s">
        <v>670</v>
      </c>
      <c r="H23" s="372" t="s">
        <v>211</v>
      </c>
      <c r="I23" s="306" t="s">
        <v>427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708</v>
      </c>
      <c r="F24" s="306" t="s">
        <v>1003</v>
      </c>
      <c r="G24" s="306" t="s">
        <v>670</v>
      </c>
      <c r="H24" s="372" t="s">
        <v>211</v>
      </c>
      <c r="I24" s="306" t="s">
        <v>427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1004</v>
      </c>
      <c r="F25" s="306" t="s">
        <v>1005</v>
      </c>
      <c r="G25" s="306" t="s">
        <v>1006</v>
      </c>
      <c r="H25" s="372" t="s">
        <v>211</v>
      </c>
      <c r="I25" s="306" t="s">
        <v>427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/>
      <c r="F26" s="306" t="s">
        <v>1005</v>
      </c>
      <c r="G26" s="306" t="s">
        <v>1007</v>
      </c>
      <c r="H26" s="372" t="s">
        <v>211</v>
      </c>
      <c r="I26" s="306" t="s">
        <v>427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306"/>
      <c r="F27" s="306" t="s">
        <v>1008</v>
      </c>
      <c r="G27" s="306" t="s">
        <v>1007</v>
      </c>
      <c r="H27" s="372" t="s">
        <v>211</v>
      </c>
      <c r="I27" s="306" t="s">
        <v>427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1009</v>
      </c>
    </row>
    <row r="49" spans="2:15" ht="15.75" x14ac:dyDescent="0.25">
      <c r="B49" s="387" t="s">
        <v>138</v>
      </c>
      <c r="D49" t="s">
        <v>1010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1011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796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1012</v>
      </c>
      <c r="F6" s="282" t="s">
        <v>1012</v>
      </c>
      <c r="G6" s="282" t="s">
        <v>1012</v>
      </c>
      <c r="H6" s="282" t="s">
        <v>1012</v>
      </c>
      <c r="I6" s="282" t="s">
        <v>1012</v>
      </c>
      <c r="J6" s="392"/>
      <c r="K6" s="276"/>
      <c r="L6" s="61"/>
      <c r="M6" s="424" t="s">
        <v>708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1013</v>
      </c>
      <c r="F7" s="306" t="s">
        <v>1013</v>
      </c>
      <c r="G7" s="306" t="s">
        <v>1013</v>
      </c>
      <c r="H7" s="306" t="s">
        <v>1013</v>
      </c>
      <c r="I7" s="306" t="s">
        <v>1013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708</v>
      </c>
      <c r="F9" s="306" t="s">
        <v>54</v>
      </c>
      <c r="G9" s="306" t="s">
        <v>1014</v>
      </c>
      <c r="H9" s="336" t="s">
        <v>58</v>
      </c>
      <c r="I9" s="306" t="s">
        <v>58</v>
      </c>
      <c r="J9" s="393"/>
      <c r="K9" s="300"/>
      <c r="L9" s="61"/>
      <c r="M9" s="415" t="s">
        <v>1004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708</v>
      </c>
      <c r="F10" s="306" t="s">
        <v>54</v>
      </c>
      <c r="G10" s="306" t="s">
        <v>1014</v>
      </c>
      <c r="H10" s="336" t="s">
        <v>1015</v>
      </c>
      <c r="I10" s="306" t="s">
        <v>1016</v>
      </c>
      <c r="J10" s="353" t="s">
        <v>1004</v>
      </c>
      <c r="K10" s="300"/>
      <c r="L10" s="61"/>
      <c r="M10" s="414" t="s">
        <v>55</v>
      </c>
      <c r="N10" s="417">
        <f>COUNTIF(E7:I28, "*James*")/2</f>
        <v>0</v>
      </c>
      <c r="O10" s="419" t="s">
        <v>447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708</v>
      </c>
      <c r="F11" s="306" t="s">
        <v>54</v>
      </c>
      <c r="G11" s="306" t="s">
        <v>1014</v>
      </c>
      <c r="H11" s="336" t="s">
        <v>1015</v>
      </c>
      <c r="I11" s="306" t="s">
        <v>211</v>
      </c>
      <c r="J11" s="353" t="s">
        <v>1004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1017</v>
      </c>
      <c r="F12" s="306" t="s">
        <v>54</v>
      </c>
      <c r="G12" s="306" t="s">
        <v>1014</v>
      </c>
      <c r="H12" s="336" t="s">
        <v>1015</v>
      </c>
      <c r="I12" s="306" t="s">
        <v>211</v>
      </c>
      <c r="J12" s="353" t="s">
        <v>1004</v>
      </c>
      <c r="K12" s="300"/>
      <c r="L12" s="61"/>
      <c r="M12" s="414" t="s">
        <v>57</v>
      </c>
      <c r="N12" s="417">
        <f>COUNTIF(E7:I28, "*Rafi*")/2</f>
        <v>0</v>
      </c>
      <c r="O12" s="419" t="s">
        <v>447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1017</v>
      </c>
      <c r="F13" s="306" t="s">
        <v>1013</v>
      </c>
      <c r="G13" s="306" t="s">
        <v>1014</v>
      </c>
      <c r="H13" s="336" t="s">
        <v>1016</v>
      </c>
      <c r="I13" s="306" t="s">
        <v>211</v>
      </c>
      <c r="J13" s="353" t="s">
        <v>1004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1017</v>
      </c>
      <c r="F14" s="306" t="s">
        <v>1013</v>
      </c>
      <c r="G14" s="306" t="s">
        <v>1014</v>
      </c>
      <c r="H14" s="336" t="s">
        <v>1016</v>
      </c>
      <c r="I14" s="306" t="s">
        <v>1018</v>
      </c>
      <c r="J14" s="353" t="s">
        <v>1004</v>
      </c>
      <c r="K14" s="300"/>
      <c r="L14" s="61"/>
      <c r="M14" s="414" t="s">
        <v>59</v>
      </c>
      <c r="N14" s="417">
        <f>COUNTIF(E7:I28, "*Nicholas*")/2</f>
        <v>0</v>
      </c>
      <c r="O14" s="419" t="s">
        <v>447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1017</v>
      </c>
      <c r="F15" s="306" t="s">
        <v>1013</v>
      </c>
      <c r="G15" s="306" t="s">
        <v>1019</v>
      </c>
      <c r="H15" s="336" t="s">
        <v>1016</v>
      </c>
      <c r="I15" s="306" t="s">
        <v>1020</v>
      </c>
      <c r="J15" s="353" t="s">
        <v>1004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06" t="s">
        <v>1017</v>
      </c>
      <c r="F16" s="306" t="s">
        <v>1013</v>
      </c>
      <c r="G16" s="306" t="s">
        <v>1021</v>
      </c>
      <c r="H16" s="336" t="s">
        <v>1015</v>
      </c>
      <c r="I16" s="306" t="s">
        <v>1018</v>
      </c>
      <c r="J16" s="353" t="s">
        <v>1004</v>
      </c>
      <c r="K16" s="300"/>
      <c r="L16" s="61"/>
      <c r="M16" s="414" t="s">
        <v>61</v>
      </c>
      <c r="N16" s="417">
        <f>COUNTIF(E7:I28, "*Tai Wei*")/2</f>
        <v>0</v>
      </c>
      <c r="O16" s="419" t="s">
        <v>798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1017</v>
      </c>
      <c r="F17" s="306" t="s">
        <v>1022</v>
      </c>
      <c r="G17" s="306" t="s">
        <v>1021</v>
      </c>
      <c r="H17" s="336" t="s">
        <v>1023</v>
      </c>
      <c r="I17" s="306" t="s">
        <v>1024</v>
      </c>
      <c r="J17" s="353" t="s">
        <v>1004</v>
      </c>
      <c r="K17" s="300"/>
      <c r="L17" s="61"/>
      <c r="M17" s="414" t="s">
        <v>756</v>
      </c>
      <c r="N17" s="417">
        <f>COUNTIF(E7:I28, "*Casey*")/2</f>
        <v>0</v>
      </c>
      <c r="O17" s="419" t="s">
        <v>447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06" t="s">
        <v>1017</v>
      </c>
      <c r="F18" s="306" t="s">
        <v>1025</v>
      </c>
      <c r="G18" s="306" t="s">
        <v>1026</v>
      </c>
      <c r="H18" s="336" t="s">
        <v>1027</v>
      </c>
      <c r="I18" s="306" t="s">
        <v>1024</v>
      </c>
      <c r="J18" s="353" t="s">
        <v>1004</v>
      </c>
      <c r="K18" s="300"/>
      <c r="L18" s="61"/>
      <c r="M18" s="414" t="s">
        <v>62</v>
      </c>
      <c r="N18" s="417">
        <f>COUNTIF(E7:I28, "*Vijay*")/2</f>
        <v>0</v>
      </c>
      <c r="O18" s="419" t="s">
        <v>447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06" t="s">
        <v>1017</v>
      </c>
      <c r="F19" s="306" t="s">
        <v>1028</v>
      </c>
      <c r="G19" s="306" t="s">
        <v>210</v>
      </c>
      <c r="H19" s="336" t="s">
        <v>1027</v>
      </c>
      <c r="I19" s="306" t="s">
        <v>1029</v>
      </c>
      <c r="J19" s="353" t="s">
        <v>1004</v>
      </c>
      <c r="K19" s="300"/>
      <c r="L19" s="61"/>
      <c r="M19" s="414" t="s">
        <v>63</v>
      </c>
      <c r="N19" s="417">
        <f>COUNTIF(E7:I28, "*Griselda*")/2</f>
        <v>0</v>
      </c>
      <c r="O19" s="419" t="s">
        <v>447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06" t="s">
        <v>1017</v>
      </c>
      <c r="F20" s="306" t="s">
        <v>1030</v>
      </c>
      <c r="G20" s="306" t="s">
        <v>210</v>
      </c>
      <c r="H20" s="336" t="s">
        <v>1027</v>
      </c>
      <c r="I20" s="306" t="s">
        <v>211</v>
      </c>
      <c r="J20" s="353" t="s">
        <v>1004</v>
      </c>
      <c r="K20" s="300"/>
      <c r="L20" s="61"/>
      <c r="M20" s="414" t="s">
        <v>64</v>
      </c>
      <c r="N20" s="417">
        <f>COUNTIF(E7:I28, "*Haikal*")/2</f>
        <v>0</v>
      </c>
      <c r="O20" s="419" t="s">
        <v>447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06" t="s">
        <v>712</v>
      </c>
      <c r="F21" s="306" t="s">
        <v>257</v>
      </c>
      <c r="G21" s="306" t="s">
        <v>1031</v>
      </c>
      <c r="H21" s="336" t="s">
        <v>1027</v>
      </c>
      <c r="I21" s="306" t="s">
        <v>211</v>
      </c>
      <c r="J21" s="353" t="s">
        <v>1004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18" t="s">
        <v>115</v>
      </c>
      <c r="E22" s="306" t="s">
        <v>712</v>
      </c>
      <c r="F22" s="306" t="s">
        <v>1032</v>
      </c>
      <c r="G22" s="306" t="s">
        <v>1031</v>
      </c>
      <c r="H22" s="336" t="s">
        <v>943</v>
      </c>
      <c r="I22" s="306" t="s">
        <v>990</v>
      </c>
      <c r="J22" s="353" t="s">
        <v>1004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73" t="s">
        <v>712</v>
      </c>
      <c r="F23" s="306" t="s">
        <v>54</v>
      </c>
      <c r="G23" s="306" t="s">
        <v>1033</v>
      </c>
      <c r="H23" s="336" t="s">
        <v>943</v>
      </c>
      <c r="I23" s="306" t="s">
        <v>990</v>
      </c>
      <c r="J23" s="353" t="s">
        <v>1004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73" t="s">
        <v>712</v>
      </c>
      <c r="F24" s="306" t="s">
        <v>949</v>
      </c>
      <c r="G24" s="306" t="s">
        <v>1034</v>
      </c>
      <c r="H24" s="372" t="s">
        <v>427</v>
      </c>
      <c r="I24" s="306" t="s">
        <v>990</v>
      </c>
      <c r="J24" s="353" t="s">
        <v>1004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73" t="s">
        <v>712</v>
      </c>
      <c r="F25" s="306" t="s">
        <v>1035</v>
      </c>
      <c r="G25" s="306" t="s">
        <v>1034</v>
      </c>
      <c r="H25" s="372" t="s">
        <v>427</v>
      </c>
      <c r="I25" s="306" t="s">
        <v>990</v>
      </c>
      <c r="J25" s="353" t="s">
        <v>1004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73" t="s">
        <v>712</v>
      </c>
      <c r="F26" s="306" t="s">
        <v>1036</v>
      </c>
      <c r="G26" s="306" t="s">
        <v>1034</v>
      </c>
      <c r="H26" s="372" t="s">
        <v>211</v>
      </c>
      <c r="I26" s="306" t="s">
        <v>990</v>
      </c>
      <c r="J26" s="353" t="s">
        <v>1004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06" t="s">
        <v>712</v>
      </c>
      <c r="F27" s="306" t="s">
        <v>1037</v>
      </c>
      <c r="G27" s="306" t="s">
        <v>1034</v>
      </c>
      <c r="H27" s="372" t="s">
        <v>211</v>
      </c>
      <c r="I27" s="306" t="s">
        <v>990</v>
      </c>
      <c r="J27" s="353" t="s">
        <v>1004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06" t="s">
        <v>712</v>
      </c>
      <c r="F28" s="306" t="s">
        <v>1038</v>
      </c>
      <c r="G28" s="306" t="s">
        <v>1039</v>
      </c>
      <c r="H28" s="372" t="s">
        <v>427</v>
      </c>
      <c r="I28" s="306" t="s">
        <v>1040</v>
      </c>
      <c r="J28" s="353" t="s">
        <v>1004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1004</v>
      </c>
      <c r="J29" s="353" t="s">
        <v>1004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1004</v>
      </c>
      <c r="J30" s="353" t="s">
        <v>1004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1004</v>
      </c>
      <c r="J31" s="353" t="s">
        <v>1004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1004</v>
      </c>
      <c r="J32" s="353" t="s">
        <v>1004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1004</v>
      </c>
      <c r="J33" s="353" t="s">
        <v>1004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1004</v>
      </c>
      <c r="J34" s="353" t="s">
        <v>1004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1041</v>
      </c>
    </row>
    <row r="50" spans="2:15" ht="15.75" x14ac:dyDescent="0.25">
      <c r="B50" s="387" t="s">
        <v>138</v>
      </c>
      <c r="D50" t="s">
        <v>1010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1042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1043</v>
      </c>
      <c r="F5" s="223" t="s">
        <v>1044</v>
      </c>
      <c r="G5" s="223" t="s">
        <v>1045</v>
      </c>
      <c r="H5" s="223" t="s">
        <v>1046</v>
      </c>
      <c r="I5" s="223" t="s">
        <v>1047</v>
      </c>
      <c r="J5" s="223" t="s">
        <v>1048</v>
      </c>
      <c r="K5" s="223">
        <v>44936</v>
      </c>
      <c r="L5" s="61"/>
      <c r="M5" s="423" t="s">
        <v>82</v>
      </c>
      <c r="N5" s="421" t="s">
        <v>83</v>
      </c>
      <c r="O5" s="425" t="s">
        <v>796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708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1050</v>
      </c>
      <c r="H7" s="362"/>
      <c r="I7" s="306" t="s">
        <v>1050</v>
      </c>
      <c r="J7" s="393" t="s">
        <v>211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1050</v>
      </c>
      <c r="H8" s="362"/>
      <c r="I8" s="306" t="s">
        <v>1050</v>
      </c>
      <c r="J8" s="393" t="s">
        <v>211</v>
      </c>
      <c r="K8" s="300"/>
      <c r="L8" s="61"/>
      <c r="M8" s="414" t="s">
        <v>54</v>
      </c>
      <c r="N8" s="417">
        <f>COUNTIF(E7:I28, "*YZ*")/2</f>
        <v>0</v>
      </c>
      <c r="O8" s="419" t="s">
        <v>798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211</v>
      </c>
      <c r="F9" s="306" t="s">
        <v>53</v>
      </c>
      <c r="G9" s="306" t="s">
        <v>1051</v>
      </c>
      <c r="H9" s="362"/>
      <c r="I9" s="306" t="s">
        <v>1052</v>
      </c>
      <c r="J9" s="393" t="s">
        <v>211</v>
      </c>
      <c r="K9" s="300"/>
      <c r="L9" s="61"/>
      <c r="M9" s="415" t="s">
        <v>1004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211</v>
      </c>
      <c r="F10" s="306" t="s">
        <v>53</v>
      </c>
      <c r="G10" s="306" t="s">
        <v>889</v>
      </c>
      <c r="H10" s="362"/>
      <c r="I10" s="306" t="s">
        <v>1053</v>
      </c>
      <c r="J10" s="393" t="s">
        <v>427</v>
      </c>
      <c r="K10" s="300"/>
      <c r="L10" s="61"/>
      <c r="M10" s="414" t="s">
        <v>55</v>
      </c>
      <c r="N10" s="417">
        <f>COUNTIF(E7:I28, "*James*")/2</f>
        <v>0</v>
      </c>
      <c r="O10" s="419" t="s">
        <v>447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211</v>
      </c>
      <c r="F11" s="306" t="s">
        <v>1054</v>
      </c>
      <c r="G11" s="306" t="s">
        <v>889</v>
      </c>
      <c r="H11" s="362"/>
      <c r="I11" s="306" t="s">
        <v>1052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211</v>
      </c>
      <c r="F12" s="306" t="s">
        <v>1054</v>
      </c>
      <c r="G12" s="306" t="s">
        <v>889</v>
      </c>
      <c r="H12" s="388"/>
      <c r="I12" s="306" t="s">
        <v>1055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211</v>
      </c>
      <c r="F13" s="306" t="s">
        <v>1056</v>
      </c>
      <c r="G13" s="306" t="s">
        <v>889</v>
      </c>
      <c r="H13" s="388"/>
      <c r="I13" s="306" t="s">
        <v>1055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211</v>
      </c>
      <c r="F14" s="306" t="s">
        <v>1057</v>
      </c>
      <c r="G14" s="306" t="s">
        <v>889</v>
      </c>
      <c r="H14" s="388"/>
      <c r="I14" s="306" t="s">
        <v>1058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211</v>
      </c>
      <c r="F15" s="306" t="s">
        <v>1057</v>
      </c>
      <c r="G15" s="306" t="s">
        <v>889</v>
      </c>
      <c r="H15" s="388"/>
      <c r="I15" s="306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06" t="s">
        <v>1060</v>
      </c>
      <c r="F16" s="306" t="s">
        <v>1057</v>
      </c>
      <c r="G16" s="306" t="s">
        <v>889</v>
      </c>
      <c r="H16" s="388"/>
      <c r="I16" s="306" t="s">
        <v>1058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1060</v>
      </c>
      <c r="F17" s="306" t="s">
        <v>1057</v>
      </c>
      <c r="G17" s="306" t="s">
        <v>1039</v>
      </c>
      <c r="H17" s="362"/>
      <c r="I17" s="306" t="s">
        <v>1058</v>
      </c>
      <c r="J17" s="393"/>
      <c r="K17" s="300"/>
      <c r="L17" s="61"/>
      <c r="M17" s="414" t="s">
        <v>756</v>
      </c>
      <c r="N17" s="417">
        <f>COUNTIF(E7:I28, "*Casey*")/2</f>
        <v>0</v>
      </c>
      <c r="O17" s="419" t="s">
        <v>447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06" t="s">
        <v>1060</v>
      </c>
      <c r="F18" s="306" t="s">
        <v>1061</v>
      </c>
      <c r="G18" s="306" t="s">
        <v>1062</v>
      </c>
      <c r="H18" s="362"/>
      <c r="I18" s="306" t="s">
        <v>1058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06" t="s">
        <v>909</v>
      </c>
      <c r="F19" s="306" t="s">
        <v>1063</v>
      </c>
      <c r="G19" s="306" t="s">
        <v>1062</v>
      </c>
      <c r="H19" s="388"/>
      <c r="I19" s="306" t="s">
        <v>1058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06" t="s">
        <v>983</v>
      </c>
      <c r="F20" s="306" t="s">
        <v>1064</v>
      </c>
      <c r="G20" s="306" t="s">
        <v>1062</v>
      </c>
      <c r="H20" s="388"/>
      <c r="I20" s="306" t="s">
        <v>991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1065</v>
      </c>
      <c r="G21" s="306" t="s">
        <v>1007</v>
      </c>
      <c r="H21" s="388"/>
      <c r="I21" s="306" t="s">
        <v>991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1065</v>
      </c>
      <c r="G22" s="306" t="s">
        <v>1039</v>
      </c>
      <c r="H22" s="388"/>
      <c r="I22" s="306" t="s">
        <v>991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1065</v>
      </c>
      <c r="G23" s="306" t="s">
        <v>1066</v>
      </c>
      <c r="H23" s="388"/>
      <c r="I23" s="306" t="s">
        <v>991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1065</v>
      </c>
      <c r="G24" s="306" t="s">
        <v>1067</v>
      </c>
      <c r="H24" s="388"/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1068</v>
      </c>
      <c r="G25" s="306" t="s">
        <v>1067</v>
      </c>
      <c r="H25" s="388"/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1069</v>
      </c>
      <c r="G26" s="306" t="s">
        <v>1067</v>
      </c>
      <c r="H26" s="388"/>
      <c r="I26" s="306" t="s">
        <v>889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1070</v>
      </c>
      <c r="G27" s="372" t="s">
        <v>469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1070</v>
      </c>
      <c r="G28" s="372" t="s">
        <v>469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1041</v>
      </c>
    </row>
    <row r="50" spans="2:15" ht="15.75" x14ac:dyDescent="0.25">
      <c r="B50" s="387" t="s">
        <v>138</v>
      </c>
      <c r="D50" t="s">
        <v>1010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1071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1072</v>
      </c>
      <c r="F5" s="223" t="s">
        <v>1073</v>
      </c>
      <c r="G5" s="223" t="s">
        <v>1074</v>
      </c>
      <c r="H5" s="223" t="s">
        <v>1075</v>
      </c>
      <c r="I5" s="223" t="s">
        <v>1076</v>
      </c>
      <c r="J5" s="223" t="s">
        <v>1077</v>
      </c>
      <c r="K5" s="223" t="s">
        <v>1078</v>
      </c>
      <c r="L5" s="61"/>
      <c r="M5" s="423" t="s">
        <v>82</v>
      </c>
      <c r="N5" s="421" t="s">
        <v>83</v>
      </c>
      <c r="O5" s="425" t="s">
        <v>796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373</v>
      </c>
      <c r="F6" s="282" t="s">
        <v>373</v>
      </c>
      <c r="G6" s="282" t="s">
        <v>373</v>
      </c>
      <c r="H6" s="282" t="s">
        <v>373</v>
      </c>
      <c r="I6" s="282" t="s">
        <v>373</v>
      </c>
      <c r="J6" s="392"/>
      <c r="K6" s="276"/>
      <c r="L6" s="61"/>
      <c r="M6" s="424" t="s">
        <v>708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212</v>
      </c>
      <c r="F7" s="306" t="s">
        <v>1079</v>
      </c>
      <c r="G7" s="306" t="s">
        <v>54</v>
      </c>
      <c r="H7" s="306" t="s">
        <v>257</v>
      </c>
      <c r="I7" s="336" t="s">
        <v>1080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993</v>
      </c>
      <c r="G8" s="306" t="s">
        <v>54</v>
      </c>
      <c r="H8" s="306" t="s">
        <v>257</v>
      </c>
      <c r="I8" s="372" t="s">
        <v>1039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1081</v>
      </c>
      <c r="G9" s="372" t="s">
        <v>211</v>
      </c>
      <c r="H9" s="306" t="s">
        <v>257</v>
      </c>
      <c r="I9" s="372" t="s">
        <v>1039</v>
      </c>
      <c r="J9" s="393"/>
      <c r="K9" s="300"/>
      <c r="L9" s="61"/>
      <c r="M9" s="415" t="s">
        <v>1004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1082</v>
      </c>
      <c r="G10" s="372" t="s">
        <v>211</v>
      </c>
      <c r="H10" s="306" t="s">
        <v>257</v>
      </c>
      <c r="I10" s="372" t="s">
        <v>1039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447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1082</v>
      </c>
      <c r="G11" s="213" t="s">
        <v>211</v>
      </c>
      <c r="H11" s="306" t="s">
        <v>1083</v>
      </c>
      <c r="I11" s="372" t="s">
        <v>1039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1084</v>
      </c>
      <c r="G12" s="336" t="s">
        <v>909</v>
      </c>
      <c r="H12" s="306" t="s">
        <v>1083</v>
      </c>
      <c r="I12" s="372" t="s">
        <v>1039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1060</v>
      </c>
      <c r="G13" s="336" t="s">
        <v>909</v>
      </c>
      <c r="H13" s="306" t="s">
        <v>1083</v>
      </c>
      <c r="I13" s="372" t="s">
        <v>1039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266</v>
      </c>
      <c r="G14" s="336" t="s">
        <v>909</v>
      </c>
      <c r="H14" s="306" t="s">
        <v>1083</v>
      </c>
      <c r="I14" s="372" t="s">
        <v>1039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266</v>
      </c>
      <c r="G15" s="336" t="s">
        <v>909</v>
      </c>
      <c r="H15" s="306" t="s">
        <v>1083</v>
      </c>
      <c r="I15" s="372" t="s">
        <v>1039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1085</v>
      </c>
      <c r="G16" s="336" t="s">
        <v>909</v>
      </c>
      <c r="H16" s="306" t="s">
        <v>1083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1087</v>
      </c>
      <c r="F17" s="374" t="s">
        <v>1088</v>
      </c>
      <c r="G17" s="336" t="s">
        <v>909</v>
      </c>
      <c r="H17" s="306" t="s">
        <v>1083</v>
      </c>
      <c r="I17" s="336" t="s">
        <v>210</v>
      </c>
      <c r="J17" s="393"/>
      <c r="K17" s="300"/>
      <c r="L17" s="61"/>
      <c r="M17" s="414" t="s">
        <v>756</v>
      </c>
      <c r="N17" s="417">
        <f>COUNTIF(E7:I28, "*Casey*")/2</f>
        <v>0</v>
      </c>
      <c r="O17" s="419" t="s">
        <v>447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36" t="s">
        <v>450</v>
      </c>
      <c r="F18" s="374" t="s">
        <v>1085</v>
      </c>
      <c r="G18" s="372" t="s">
        <v>1089</v>
      </c>
      <c r="H18" s="306" t="s">
        <v>1083</v>
      </c>
      <c r="I18" s="336" t="s">
        <v>1087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36" t="s">
        <v>450</v>
      </c>
      <c r="F19" s="374" t="s">
        <v>266</v>
      </c>
      <c r="G19" s="213" t="s">
        <v>1089</v>
      </c>
      <c r="H19" s="306" t="s">
        <v>1083</v>
      </c>
      <c r="I19" s="336" t="s">
        <v>1090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36" t="s">
        <v>450</v>
      </c>
      <c r="F20" s="374" t="s">
        <v>266</v>
      </c>
      <c r="G20" s="213" t="s">
        <v>1091</v>
      </c>
      <c r="H20" s="306" t="s">
        <v>1083</v>
      </c>
      <c r="I20" s="372" t="s">
        <v>1092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36" t="s">
        <v>450</v>
      </c>
      <c r="F21" s="374" t="s">
        <v>1094</v>
      </c>
      <c r="G21" s="213" t="s">
        <v>1060</v>
      </c>
      <c r="H21" s="336" t="s">
        <v>1095</v>
      </c>
      <c r="I21" s="372" t="s">
        <v>1092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36" t="s">
        <v>450</v>
      </c>
      <c r="F22" s="374" t="s">
        <v>1094</v>
      </c>
      <c r="G22" s="372" t="s">
        <v>995</v>
      </c>
      <c r="H22" s="336" t="s">
        <v>1095</v>
      </c>
      <c r="I22" s="372" t="s">
        <v>1092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36" t="s">
        <v>450</v>
      </c>
      <c r="F23" s="374" t="s">
        <v>427</v>
      </c>
      <c r="G23" s="372" t="s">
        <v>1096</v>
      </c>
      <c r="H23" s="336" t="s">
        <v>1097</v>
      </c>
      <c r="I23" s="372" t="s">
        <v>1098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36" t="s">
        <v>450</v>
      </c>
      <c r="F24" s="374" t="s">
        <v>427</v>
      </c>
      <c r="G24" s="372" t="s">
        <v>1099</v>
      </c>
      <c r="H24" s="336" t="s">
        <v>1097</v>
      </c>
      <c r="I24" s="372" t="s">
        <v>1098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36" t="s">
        <v>1087</v>
      </c>
      <c r="F25" s="374" t="s">
        <v>427</v>
      </c>
      <c r="G25" s="372" t="s">
        <v>1100</v>
      </c>
      <c r="H25" s="372" t="s">
        <v>53</v>
      </c>
      <c r="I25" s="372" t="s">
        <v>1101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58" t="s">
        <v>213</v>
      </c>
      <c r="F26" s="374" t="s">
        <v>1102</v>
      </c>
      <c r="G26" s="372" t="s">
        <v>1100</v>
      </c>
      <c r="H26" s="372" t="s">
        <v>53</v>
      </c>
      <c r="I26" s="372" t="s">
        <v>1101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58" t="s">
        <v>213</v>
      </c>
      <c r="F27" s="374" t="s">
        <v>1102</v>
      </c>
      <c r="G27" s="372" t="s">
        <v>1100</v>
      </c>
      <c r="H27" s="372" t="s">
        <v>53</v>
      </c>
      <c r="I27" s="372" t="s">
        <v>1101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58" t="s">
        <v>213</v>
      </c>
      <c r="F28" s="374" t="s">
        <v>1102</v>
      </c>
      <c r="G28" s="372" t="s">
        <v>1100</v>
      </c>
      <c r="H28" s="372" t="s">
        <v>53</v>
      </c>
      <c r="I28" s="372" t="s">
        <v>1101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1041</v>
      </c>
    </row>
    <row r="50" spans="2:15" ht="15.75" x14ac:dyDescent="0.25">
      <c r="B50" s="387" t="s">
        <v>138</v>
      </c>
      <c r="D50" t="s">
        <v>1103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1104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1105</v>
      </c>
      <c r="H5" s="223" t="s">
        <v>1106</v>
      </c>
      <c r="I5" s="223" t="s">
        <v>1107</v>
      </c>
      <c r="J5" s="360" t="s">
        <v>1108</v>
      </c>
      <c r="K5" s="223" t="s">
        <v>1109</v>
      </c>
      <c r="L5" s="61"/>
      <c r="M5" s="423" t="s">
        <v>82</v>
      </c>
      <c r="N5" s="421" t="s">
        <v>83</v>
      </c>
      <c r="O5" s="425" t="s">
        <v>796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828</v>
      </c>
      <c r="F6" s="282" t="s">
        <v>828</v>
      </c>
      <c r="G6" s="282" t="s">
        <v>828</v>
      </c>
      <c r="H6" s="282" t="s">
        <v>828</v>
      </c>
      <c r="I6" s="282" t="s">
        <v>828</v>
      </c>
      <c r="J6" s="390"/>
      <c r="K6" s="276"/>
      <c r="L6" s="61"/>
      <c r="M6" s="424" t="s">
        <v>708</v>
      </c>
      <c r="N6" s="417">
        <f>COUNTIF(E7:I28, "*Rowvan*")/2</f>
        <v>0</v>
      </c>
      <c r="O6" s="432" t="s">
        <v>1110</v>
      </c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1111</v>
      </c>
      <c r="F7" s="373" t="s">
        <v>993</v>
      </c>
      <c r="G7" s="372" t="s">
        <v>1111</v>
      </c>
      <c r="H7" s="336" t="s">
        <v>970</v>
      </c>
      <c r="I7" s="336" t="s">
        <v>211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1110</v>
      </c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1111</v>
      </c>
      <c r="F8" s="373" t="s">
        <v>993</v>
      </c>
      <c r="G8" s="436" t="s">
        <v>1111</v>
      </c>
      <c r="H8" s="336" t="s">
        <v>970</v>
      </c>
      <c r="I8" s="372" t="s">
        <v>211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1111</v>
      </c>
      <c r="F9" s="372" t="s">
        <v>993</v>
      </c>
      <c r="G9" s="302" t="s">
        <v>1112</v>
      </c>
      <c r="H9" s="336" t="s">
        <v>970</v>
      </c>
      <c r="I9" s="372" t="s">
        <v>211</v>
      </c>
      <c r="J9" s="391"/>
      <c r="K9" s="300"/>
      <c r="L9" s="61"/>
      <c r="M9" s="415" t="s">
        <v>1004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1111</v>
      </c>
      <c r="F10" s="336" t="s">
        <v>1113</v>
      </c>
      <c r="G10" s="302" t="s">
        <v>1112</v>
      </c>
      <c r="H10" s="336" t="s">
        <v>970</v>
      </c>
      <c r="I10" s="372" t="s">
        <v>211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1111</v>
      </c>
      <c r="F11" s="336" t="s">
        <v>1001</v>
      </c>
      <c r="G11" s="302" t="s">
        <v>1114</v>
      </c>
      <c r="H11" s="336" t="s">
        <v>970</v>
      </c>
      <c r="I11" s="372" t="s">
        <v>211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1112</v>
      </c>
      <c r="F12" s="336" t="s">
        <v>58</v>
      </c>
      <c r="G12" s="302" t="s">
        <v>1114</v>
      </c>
      <c r="H12" s="336" t="s">
        <v>970</v>
      </c>
      <c r="I12" s="372" t="s">
        <v>211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1112</v>
      </c>
      <c r="F13" s="434" t="s">
        <v>54</v>
      </c>
      <c r="G13" s="302" t="s">
        <v>1114</v>
      </c>
      <c r="H13" s="372" t="s">
        <v>211</v>
      </c>
      <c r="I13" s="372" t="s">
        <v>211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1112</v>
      </c>
      <c r="F14" s="435" t="s">
        <v>1115</v>
      </c>
      <c r="G14" s="302" t="s">
        <v>1114</v>
      </c>
      <c r="H14" s="372" t="s">
        <v>211</v>
      </c>
      <c r="I14" s="372" t="s">
        <v>211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1112</v>
      </c>
      <c r="F15" s="435" t="s">
        <v>1115</v>
      </c>
      <c r="G15" s="302" t="s">
        <v>54</v>
      </c>
      <c r="H15" s="372" t="s">
        <v>211</v>
      </c>
      <c r="I15" s="372" t="s">
        <v>211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33" t="s">
        <v>1116</v>
      </c>
      <c r="F16" s="374" t="s">
        <v>1115</v>
      </c>
      <c r="G16" s="355" t="s">
        <v>54</v>
      </c>
      <c r="H16" s="372" t="s">
        <v>1117</v>
      </c>
      <c r="I16" s="372" t="s">
        <v>211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1116</v>
      </c>
      <c r="F17" s="306" t="s">
        <v>1119</v>
      </c>
      <c r="G17" s="336" t="s">
        <v>450</v>
      </c>
      <c r="H17" s="372" t="s">
        <v>409</v>
      </c>
      <c r="I17" s="372" t="s">
        <v>54</v>
      </c>
      <c r="J17" s="391"/>
      <c r="K17" s="300"/>
      <c r="L17" s="61"/>
      <c r="M17" s="414" t="s">
        <v>756</v>
      </c>
      <c r="N17" s="417">
        <f>COUNTIF(E7:I28, "*Casey*")/2</f>
        <v>0</v>
      </c>
      <c r="O17" s="419" t="s">
        <v>447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33" t="s">
        <v>1120</v>
      </c>
      <c r="F18" s="374" t="s">
        <v>1115</v>
      </c>
      <c r="G18" s="372" t="s">
        <v>450</v>
      </c>
      <c r="H18" s="372" t="s">
        <v>1121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33" t="s">
        <v>409</v>
      </c>
      <c r="F19" s="374" t="s">
        <v>1122</v>
      </c>
      <c r="G19" s="372" t="s">
        <v>450</v>
      </c>
      <c r="H19" s="372" t="s">
        <v>1121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33" t="s">
        <v>1123</v>
      </c>
      <c r="F20" s="374" t="s">
        <v>1124</v>
      </c>
      <c r="G20" s="372" t="s">
        <v>450</v>
      </c>
      <c r="H20" s="372" t="s">
        <v>1121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33" t="s">
        <v>1123</v>
      </c>
      <c r="F21" s="374" t="s">
        <v>1125</v>
      </c>
      <c r="G21" s="372" t="s">
        <v>450</v>
      </c>
      <c r="H21" s="372" t="s">
        <v>1126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433" t="s">
        <v>1123</v>
      </c>
      <c r="F22" s="374" t="s">
        <v>1125</v>
      </c>
      <c r="G22" s="437" t="s">
        <v>1127</v>
      </c>
      <c r="H22" s="372" t="s">
        <v>1126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1128</v>
      </c>
      <c r="G23" s="437" t="s">
        <v>1127</v>
      </c>
      <c r="H23" s="372" t="s">
        <v>1126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1128</v>
      </c>
      <c r="G24" s="370" t="s">
        <v>56</v>
      </c>
      <c r="H24" s="372" t="s">
        <v>1004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1129</v>
      </c>
      <c r="G25" s="370" t="s">
        <v>56</v>
      </c>
      <c r="H25" s="372" t="s">
        <v>1004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1130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30"/>
      <c r="F27" s="374" t="s">
        <v>1130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72"/>
      <c r="F28" s="374" t="s">
        <v>1131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1041</v>
      </c>
    </row>
    <row r="50" spans="2:15" ht="15.75" x14ac:dyDescent="0.25">
      <c r="B50" s="387" t="s">
        <v>138</v>
      </c>
      <c r="D50" t="s">
        <v>1103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1132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796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1133</v>
      </c>
      <c r="F6" s="282" t="s">
        <v>1133</v>
      </c>
      <c r="G6" s="282" t="s">
        <v>1133</v>
      </c>
      <c r="H6" s="282" t="s">
        <v>1133</v>
      </c>
      <c r="I6" s="282" t="s">
        <v>1133</v>
      </c>
      <c r="J6" s="298"/>
      <c r="K6" s="276"/>
      <c r="L6" s="61"/>
      <c r="M6" s="424" t="s">
        <v>708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1134</v>
      </c>
      <c r="F7" s="373" t="s">
        <v>1135</v>
      </c>
      <c r="G7" s="372" t="s">
        <v>1136</v>
      </c>
      <c r="H7" s="336" t="s">
        <v>1136</v>
      </c>
      <c r="I7" s="336" t="s">
        <v>1136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1134</v>
      </c>
      <c r="F8" s="306" t="s">
        <v>943</v>
      </c>
      <c r="G8" s="372" t="s">
        <v>1136</v>
      </c>
      <c r="H8" s="372" t="s">
        <v>211</v>
      </c>
      <c r="I8" s="372" t="s">
        <v>211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943</v>
      </c>
      <c r="F9" s="306" t="s">
        <v>1137</v>
      </c>
      <c r="G9" s="372" t="s">
        <v>1138</v>
      </c>
      <c r="H9" s="372" t="s">
        <v>211</v>
      </c>
      <c r="I9" s="372" t="s">
        <v>211</v>
      </c>
      <c r="J9" s="318"/>
      <c r="K9" s="300"/>
      <c r="L9" s="61"/>
      <c r="M9" s="415" t="s">
        <v>1004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943</v>
      </c>
      <c r="F10" s="306" t="s">
        <v>1137</v>
      </c>
      <c r="G10" s="372" t="s">
        <v>1139</v>
      </c>
      <c r="H10" s="372" t="s">
        <v>211</v>
      </c>
      <c r="I10" s="372" t="s">
        <v>211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247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943</v>
      </c>
      <c r="F11" s="306" t="s">
        <v>1137</v>
      </c>
      <c r="G11" s="372" t="s">
        <v>1139</v>
      </c>
      <c r="H11" s="372" t="s">
        <v>211</v>
      </c>
      <c r="I11" s="372" t="s">
        <v>211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943</v>
      </c>
      <c r="F12" s="431" t="s">
        <v>58</v>
      </c>
      <c r="G12" s="372" t="s">
        <v>1139</v>
      </c>
      <c r="H12" s="372" t="s">
        <v>211</v>
      </c>
      <c r="I12" s="372" t="s">
        <v>909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943</v>
      </c>
      <c r="F13" s="373" t="s">
        <v>58</v>
      </c>
      <c r="G13" s="372" t="s">
        <v>1139</v>
      </c>
      <c r="H13" s="372" t="s">
        <v>211</v>
      </c>
      <c r="I13" s="372" t="s">
        <v>909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30" t="s">
        <v>1140</v>
      </c>
      <c r="F14" s="430" t="s">
        <v>1141</v>
      </c>
      <c r="G14" s="372" t="s">
        <v>1139</v>
      </c>
      <c r="H14" s="372" t="s">
        <v>211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30" t="s">
        <v>1140</v>
      </c>
      <c r="F15" s="374" t="s">
        <v>56</v>
      </c>
      <c r="G15" s="372" t="s">
        <v>1139</v>
      </c>
      <c r="H15" s="372" t="s">
        <v>211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36" t="s">
        <v>943</v>
      </c>
      <c r="F16" s="374" t="s">
        <v>1115</v>
      </c>
      <c r="G16" s="372" t="s">
        <v>1117</v>
      </c>
      <c r="H16" s="372" t="s">
        <v>211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36" t="s">
        <v>1142</v>
      </c>
      <c r="F17" s="374" t="s">
        <v>1115</v>
      </c>
      <c r="G17" s="372" t="s">
        <v>1117</v>
      </c>
      <c r="H17" s="336" t="s">
        <v>53</v>
      </c>
      <c r="I17" s="372" t="s">
        <v>56</v>
      </c>
      <c r="J17" s="318"/>
      <c r="K17" s="300"/>
      <c r="L17" s="61"/>
      <c r="M17" s="414" t="s">
        <v>756</v>
      </c>
      <c r="N17" s="417">
        <f>COUNTIF(E7:I28, "*Casey*")/2</f>
        <v>0</v>
      </c>
      <c r="O17" s="419" t="s">
        <v>447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36" t="s">
        <v>266</v>
      </c>
      <c r="F18" s="374" t="s">
        <v>1115</v>
      </c>
      <c r="G18" s="372" t="s">
        <v>1117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36" t="s">
        <v>266</v>
      </c>
      <c r="F19" s="374" t="s">
        <v>56</v>
      </c>
      <c r="G19" s="372" t="s">
        <v>1143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36" t="s">
        <v>266</v>
      </c>
      <c r="F20" s="374" t="s">
        <v>56</v>
      </c>
      <c r="G20" s="372" t="s">
        <v>1143</v>
      </c>
      <c r="H20" s="336" t="s">
        <v>53</v>
      </c>
      <c r="I20" s="336" t="s">
        <v>1144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36" t="s">
        <v>266</v>
      </c>
      <c r="F21" s="374" t="s">
        <v>708</v>
      </c>
      <c r="G21" s="372" t="s">
        <v>1145</v>
      </c>
      <c r="H21" s="336" t="s">
        <v>53</v>
      </c>
      <c r="I21" s="336" t="s">
        <v>1144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36" t="s">
        <v>266</v>
      </c>
      <c r="F22" s="374" t="s">
        <v>708</v>
      </c>
      <c r="G22" s="372" t="s">
        <v>1145</v>
      </c>
      <c r="H22" s="336" t="s">
        <v>53</v>
      </c>
      <c r="I22" s="336" t="s">
        <v>1144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30" t="s">
        <v>1140</v>
      </c>
      <c r="F23" s="374" t="s">
        <v>1147</v>
      </c>
      <c r="G23" s="372" t="s">
        <v>1148</v>
      </c>
      <c r="H23" s="336" t="s">
        <v>53</v>
      </c>
      <c r="I23" s="336" t="s">
        <v>1144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30" t="s">
        <v>1140</v>
      </c>
      <c r="F24" s="374" t="s">
        <v>1147</v>
      </c>
      <c r="G24" s="372" t="s">
        <v>1149</v>
      </c>
      <c r="H24" s="374" t="s">
        <v>938</v>
      </c>
      <c r="I24" s="336" t="s">
        <v>909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30" t="s">
        <v>1140</v>
      </c>
      <c r="F25" s="374" t="s">
        <v>1150</v>
      </c>
      <c r="G25" s="372" t="s">
        <v>1151</v>
      </c>
      <c r="H25" s="374" t="s">
        <v>938</v>
      </c>
      <c r="I25" s="336" t="s">
        <v>909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30" t="s">
        <v>1140</v>
      </c>
      <c r="F26" s="374" t="s">
        <v>1150</v>
      </c>
      <c r="G26" s="372" t="s">
        <v>1151</v>
      </c>
      <c r="H26" s="374" t="s">
        <v>938</v>
      </c>
      <c r="I26" s="336" t="s">
        <v>909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58"/>
      <c r="F27" s="374" t="s">
        <v>1150</v>
      </c>
      <c r="G27" s="372" t="s">
        <v>1151</v>
      </c>
      <c r="H27" s="374" t="s">
        <v>938</v>
      </c>
      <c r="I27" s="336" t="s">
        <v>909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72"/>
      <c r="F28" s="374" t="s">
        <v>1150</v>
      </c>
      <c r="G28" s="372" t="s">
        <v>1151</v>
      </c>
      <c r="H28" s="374" t="s">
        <v>938</v>
      </c>
      <c r="I28" s="336" t="s">
        <v>909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1152</v>
      </c>
    </row>
    <row r="50" spans="2:15" ht="15.75" x14ac:dyDescent="0.25">
      <c r="B50" s="387" t="s">
        <v>138</v>
      </c>
      <c r="D50" t="s">
        <v>1103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1153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1154</v>
      </c>
      <c r="F5" s="223" t="s">
        <v>1155</v>
      </c>
      <c r="G5" s="223" t="s">
        <v>1156</v>
      </c>
      <c r="H5" s="360" t="s">
        <v>1157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796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1012</v>
      </c>
      <c r="F6" s="427" t="s">
        <v>1012</v>
      </c>
      <c r="G6" s="429" t="s">
        <v>1012</v>
      </c>
      <c r="H6" s="428"/>
      <c r="I6" s="282" t="s">
        <v>1012</v>
      </c>
      <c r="J6" s="298"/>
      <c r="K6" s="276"/>
      <c r="L6" s="61"/>
      <c r="M6" s="424" t="s">
        <v>708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995</v>
      </c>
      <c r="F7" s="336" t="s">
        <v>1158</v>
      </c>
      <c r="G7" s="374" t="s">
        <v>995</v>
      </c>
      <c r="H7" s="362"/>
      <c r="I7" s="336" t="s">
        <v>995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1159</v>
      </c>
      <c r="P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1158</v>
      </c>
      <c r="G8" s="374" t="s">
        <v>995</v>
      </c>
      <c r="H8" s="362"/>
      <c r="I8" s="336" t="s">
        <v>995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1158</v>
      </c>
      <c r="G9" s="374" t="s">
        <v>995</v>
      </c>
      <c r="H9" s="362"/>
      <c r="I9" s="336" t="s">
        <v>1160</v>
      </c>
      <c r="J9" s="318"/>
      <c r="K9" s="300"/>
      <c r="L9" s="61"/>
      <c r="M9" s="415" t="s">
        <v>1004</v>
      </c>
      <c r="N9" s="417">
        <f>COUNTIF(E7:I28, "*Henry*")/2</f>
        <v>0</v>
      </c>
      <c r="O9" s="413" t="s">
        <v>1161</v>
      </c>
      <c r="P9" s="199"/>
      <c r="Q9" s="224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1158</v>
      </c>
      <c r="G10" s="374" t="s">
        <v>995</v>
      </c>
      <c r="H10" s="362"/>
      <c r="I10" s="336" t="s">
        <v>1160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247</v>
      </c>
      <c r="P10" s="199"/>
      <c r="Q10" s="224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1158</v>
      </c>
      <c r="G11" s="374" t="s">
        <v>995</v>
      </c>
      <c r="H11" s="362"/>
      <c r="I11" s="336" t="s">
        <v>211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995</v>
      </c>
      <c r="G12" s="374" t="s">
        <v>995</v>
      </c>
      <c r="H12" s="388"/>
      <c r="I12" s="336" t="s">
        <v>211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1162</v>
      </c>
      <c r="G13" s="336" t="s">
        <v>1158</v>
      </c>
      <c r="H13" s="388"/>
      <c r="I13" s="336" t="s">
        <v>211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684</v>
      </c>
      <c r="G14" s="336" t="s">
        <v>1158</v>
      </c>
      <c r="H14" s="388"/>
      <c r="I14" s="336" t="s">
        <v>211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684</v>
      </c>
      <c r="G15" s="336" t="s">
        <v>1158</v>
      </c>
      <c r="H15" s="388"/>
      <c r="I15" s="336" t="s">
        <v>1163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36" t="s">
        <v>213</v>
      </c>
      <c r="F16" s="374" t="s">
        <v>64</v>
      </c>
      <c r="G16" s="336" t="s">
        <v>1158</v>
      </c>
      <c r="H16" s="388"/>
      <c r="I16" s="336" t="s">
        <v>1163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36" t="s">
        <v>213</v>
      </c>
      <c r="F17" s="374" t="s">
        <v>64</v>
      </c>
      <c r="G17" s="336" t="s">
        <v>1164</v>
      </c>
      <c r="H17" s="362"/>
      <c r="I17" s="336" t="s">
        <v>1111</v>
      </c>
      <c r="J17" s="318"/>
      <c r="K17" s="300"/>
      <c r="L17" s="61"/>
      <c r="M17" s="414" t="s">
        <v>756</v>
      </c>
      <c r="N17" s="417">
        <f>COUNTIF(E7:I28, "*Casey*")/2</f>
        <v>0</v>
      </c>
      <c r="O17" s="419" t="s">
        <v>447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36" t="s">
        <v>213</v>
      </c>
      <c r="F18" s="374" t="s">
        <v>708</v>
      </c>
      <c r="G18" s="336" t="s">
        <v>1164</v>
      </c>
      <c r="H18" s="362"/>
      <c r="I18" s="336" t="s">
        <v>1165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36" t="s">
        <v>213</v>
      </c>
      <c r="F19" s="374" t="s">
        <v>708</v>
      </c>
      <c r="G19" s="336" t="s">
        <v>1164</v>
      </c>
      <c r="H19" s="388"/>
      <c r="I19" s="336" t="s">
        <v>1166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36" t="s">
        <v>213</v>
      </c>
      <c r="F20" s="374" t="s">
        <v>1167</v>
      </c>
      <c r="G20" s="336" t="s">
        <v>1164</v>
      </c>
      <c r="H20" s="388"/>
      <c r="I20" s="336" t="s">
        <v>1166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36" t="s">
        <v>213</v>
      </c>
      <c r="F21" s="374" t="s">
        <v>1167</v>
      </c>
      <c r="G21" s="336" t="s">
        <v>1164</v>
      </c>
      <c r="H21" s="388"/>
      <c r="I21" s="336" t="s">
        <v>1166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36" t="s">
        <v>708</v>
      </c>
      <c r="F22" s="374" t="s">
        <v>1167</v>
      </c>
      <c r="G22" s="336" t="s">
        <v>1158</v>
      </c>
      <c r="H22" s="388"/>
      <c r="I22" s="336" t="s">
        <v>1166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36" t="s">
        <v>708</v>
      </c>
      <c r="F23" s="374" t="s">
        <v>1167</v>
      </c>
      <c r="G23" s="372" t="s">
        <v>427</v>
      </c>
      <c r="H23" s="388"/>
      <c r="I23" s="336" t="s">
        <v>1166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36" t="s">
        <v>708</v>
      </c>
      <c r="F24" s="374" t="s">
        <v>1167</v>
      </c>
      <c r="G24" s="372" t="s">
        <v>427</v>
      </c>
      <c r="H24" s="388"/>
      <c r="I24" s="336" t="s">
        <v>1169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36" t="s">
        <v>708</v>
      </c>
      <c r="F25" s="374" t="s">
        <v>1167</v>
      </c>
      <c r="G25" s="372" t="s">
        <v>427</v>
      </c>
      <c r="H25" s="388"/>
      <c r="I25" s="336" t="s">
        <v>1170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1171</v>
      </c>
      <c r="G26" s="372" t="s">
        <v>427</v>
      </c>
      <c r="H26" s="388"/>
      <c r="I26" s="372" t="s">
        <v>1169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1171</v>
      </c>
      <c r="G27" s="372" t="s">
        <v>427</v>
      </c>
      <c r="H27" s="388"/>
      <c r="I27" s="372" t="s">
        <v>1169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1171</v>
      </c>
      <c r="G28" s="372" t="s">
        <v>427</v>
      </c>
      <c r="H28" s="388"/>
      <c r="I28" s="372" t="s">
        <v>1169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1152</v>
      </c>
    </row>
    <row r="50" spans="2:15" ht="15.75" x14ac:dyDescent="0.25">
      <c r="B50" s="387" t="s">
        <v>138</v>
      </c>
      <c r="D50" t="s">
        <v>1103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1172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1173</v>
      </c>
      <c r="F5" s="223" t="s">
        <v>1174</v>
      </c>
      <c r="G5" s="223" t="s">
        <v>1175</v>
      </c>
      <c r="H5" s="223" t="s">
        <v>1176</v>
      </c>
      <c r="I5" s="223" t="s">
        <v>1177</v>
      </c>
      <c r="J5" s="223" t="s">
        <v>1178</v>
      </c>
      <c r="K5" s="223" t="s">
        <v>1179</v>
      </c>
      <c r="L5" s="61"/>
      <c r="M5" s="376" t="s">
        <v>82</v>
      </c>
      <c r="N5" s="404" t="s">
        <v>83</v>
      </c>
      <c r="O5" s="411" t="s">
        <v>796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97" t="s">
        <v>53</v>
      </c>
      <c r="N6" s="405">
        <f>COUNTIF(E8:I29, "*YB*")/2</f>
        <v>7</v>
      </c>
      <c r="O6" s="408" t="s">
        <v>447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1187</v>
      </c>
      <c r="F7" s="282" t="s">
        <v>1187</v>
      </c>
      <c r="G7" s="282" t="s">
        <v>1187</v>
      </c>
      <c r="H7" s="282" t="s">
        <v>1187</v>
      </c>
      <c r="I7" s="282" t="s">
        <v>1187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1188</v>
      </c>
      <c r="F8" s="373" t="s">
        <v>55</v>
      </c>
      <c r="G8" s="372" t="s">
        <v>54</v>
      </c>
      <c r="H8" s="412" t="s">
        <v>54</v>
      </c>
      <c r="I8" s="336" t="s">
        <v>1189</v>
      </c>
      <c r="J8" s="318"/>
      <c r="K8" s="301"/>
      <c r="L8" s="61"/>
      <c r="M8" s="399" t="s">
        <v>1004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1188</v>
      </c>
      <c r="F9" s="373" t="s">
        <v>55</v>
      </c>
      <c r="G9" s="372" t="s">
        <v>54</v>
      </c>
      <c r="H9" s="370" t="s">
        <v>54</v>
      </c>
      <c r="I9" s="336" t="s">
        <v>1189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1188</v>
      </c>
      <c r="F10" s="306" t="s">
        <v>55</v>
      </c>
      <c r="G10" s="372" t="s">
        <v>260</v>
      </c>
      <c r="H10" s="370" t="s">
        <v>54</v>
      </c>
      <c r="I10" s="336" t="s">
        <v>1189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1190</v>
      </c>
      <c r="P10" s="224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1188</v>
      </c>
      <c r="F11" s="306" t="s">
        <v>1191</v>
      </c>
      <c r="G11" s="372" t="s">
        <v>260</v>
      </c>
      <c r="H11" s="370" t="s">
        <v>54</v>
      </c>
      <c r="I11" s="336" t="s">
        <v>1189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447</v>
      </c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06" t="s">
        <v>1188</v>
      </c>
      <c r="F12" s="306" t="s">
        <v>1191</v>
      </c>
      <c r="G12" s="372" t="s">
        <v>260</v>
      </c>
      <c r="H12" s="370" t="s">
        <v>54</v>
      </c>
      <c r="I12" s="336" t="s">
        <v>1189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73" t="s">
        <v>1188</v>
      </c>
      <c r="F13" s="374" t="s">
        <v>1192</v>
      </c>
      <c r="G13" s="372" t="s">
        <v>54</v>
      </c>
      <c r="H13" s="370" t="s">
        <v>54</v>
      </c>
      <c r="I13" s="336" t="s">
        <v>1189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73" t="s">
        <v>1188</v>
      </c>
      <c r="F14" s="374" t="s">
        <v>1192</v>
      </c>
      <c r="G14" s="372" t="s">
        <v>54</v>
      </c>
      <c r="H14" s="370" t="s">
        <v>54</v>
      </c>
      <c r="I14" s="336" t="s">
        <v>1189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1193</v>
      </c>
      <c r="G15" s="372" t="s">
        <v>54</v>
      </c>
      <c r="H15" s="370" t="s">
        <v>54</v>
      </c>
      <c r="I15" s="336" t="s">
        <v>1189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1193</v>
      </c>
      <c r="G16" s="372" t="s">
        <v>54</v>
      </c>
      <c r="H16" s="370" t="s">
        <v>1194</v>
      </c>
      <c r="I16" s="372" t="s">
        <v>53</v>
      </c>
      <c r="J16" s="318"/>
      <c r="K16" s="300"/>
      <c r="L16" s="61"/>
      <c r="M16" s="401" t="s">
        <v>756</v>
      </c>
      <c r="N16" s="406">
        <f>COUNTIF(E8:I29, "*Casey*")/2</f>
        <v>0</v>
      </c>
      <c r="O16" s="410" t="s">
        <v>447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1195</v>
      </c>
      <c r="G17" s="372" t="s">
        <v>54</v>
      </c>
      <c r="H17" s="370" t="s">
        <v>1194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213</v>
      </c>
      <c r="F18" s="374" t="s">
        <v>1196</v>
      </c>
      <c r="G18" s="372" t="s">
        <v>54</v>
      </c>
      <c r="H18" s="336" t="s">
        <v>1197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213</v>
      </c>
      <c r="F19" s="374" t="s">
        <v>1198</v>
      </c>
      <c r="G19" s="372" t="s">
        <v>54</v>
      </c>
      <c r="H19" s="336" t="s">
        <v>1197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213</v>
      </c>
      <c r="F20" s="374" t="s">
        <v>1198</v>
      </c>
      <c r="G20" s="372" t="s">
        <v>54</v>
      </c>
      <c r="H20" s="336" t="s">
        <v>1197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87</v>
      </c>
      <c r="D21" s="218" t="s">
        <v>113</v>
      </c>
      <c r="E21" s="336" t="s">
        <v>213</v>
      </c>
      <c r="F21" s="374" t="s">
        <v>1198</v>
      </c>
      <c r="G21" s="372" t="s">
        <v>54</v>
      </c>
      <c r="H21" s="336" t="s">
        <v>1197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213</v>
      </c>
      <c r="F22" s="374" t="s">
        <v>1198</v>
      </c>
      <c r="G22" s="372" t="s">
        <v>54</v>
      </c>
      <c r="H22" s="336" t="s">
        <v>1197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1199</v>
      </c>
      <c r="G23" s="372" t="s">
        <v>54</v>
      </c>
      <c r="H23" s="336" t="s">
        <v>1197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1200</v>
      </c>
      <c r="G24" s="370" t="s">
        <v>54</v>
      </c>
      <c r="H24" s="336" t="s">
        <v>1197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1201</v>
      </c>
      <c r="G25" s="370" t="s">
        <v>54</v>
      </c>
      <c r="H25" s="336" t="s">
        <v>1197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1201</v>
      </c>
      <c r="G26" s="370" t="s">
        <v>54</v>
      </c>
      <c r="H26" s="370" t="s">
        <v>1202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1201</v>
      </c>
      <c r="G27" s="372" t="s">
        <v>54</v>
      </c>
      <c r="H27" s="370" t="s">
        <v>1202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1201</v>
      </c>
      <c r="G28" s="372" t="s">
        <v>54</v>
      </c>
      <c r="H28" s="370" t="s">
        <v>1202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1201</v>
      </c>
      <c r="G29" s="372" t="s">
        <v>54</v>
      </c>
      <c r="H29" s="370" t="s">
        <v>1202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t="s">
        <v>1203</v>
      </c>
    </row>
    <row r="51" spans="2:15" ht="15.75" x14ac:dyDescent="0.25">
      <c r="B51" s="387" t="s">
        <v>138</v>
      </c>
      <c r="D51" t="s">
        <v>1103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conditionalFormatting sqref="N14">
    <cfRule type="expression" dxfId="253" priority="9">
      <formula>AND(ISNUMBER(N14), N14&gt;=5, NOT(ISBLANK(O15)))</formula>
    </cfRule>
    <cfRule type="expression" dxfId="252" priority="10">
      <formula>AND(ISNUMBER(N14), N14&gt;=5)</formula>
    </cfRule>
    <cfRule type="expression" dxfId="251" priority="11">
      <formula>AND(ISNUMBER(N14), N14&lt;5, NOT(ISBLANK(O15)))</formula>
    </cfRule>
    <cfRule type="expression" dxfId="250" priority="12">
      <formula>AND(ISNUMBER(N14), N14&lt;5, ISBLANK(O15))</formula>
    </cfRule>
  </conditionalFormatting>
  <conditionalFormatting sqref="N15">
    <cfRule type="expression" dxfId="249" priority="13">
      <formula>AND(ISNUMBER(N15), N15&gt;=5, NOT(ISBLANK(#REF!)))</formula>
    </cfRule>
    <cfRule type="expression" dxfId="248" priority="14">
      <formula>AND(ISNUMBER(N15), N15&gt;=5)</formula>
    </cfRule>
    <cfRule type="expression" dxfId="247" priority="15">
      <formula>AND(ISNUMBER(N15), N15&lt;5, NOT(ISBLANK(#REF!)))</formula>
    </cfRule>
    <cfRule type="expression" dxfId="24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77" t="s">
        <v>53</v>
      </c>
      <c r="N6" s="383">
        <f>COUNTIF(E8:I29, "*YB*")/2</f>
        <v>0</v>
      </c>
      <c r="O6" s="224" t="s">
        <v>447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85</v>
      </c>
      <c r="C7" s="271"/>
      <c r="D7" s="272"/>
      <c r="E7" s="282" t="s">
        <v>211</v>
      </c>
      <c r="F7" s="282" t="s">
        <v>211</v>
      </c>
      <c r="G7" s="282" t="s">
        <v>211</v>
      </c>
      <c r="H7" s="282" t="s">
        <v>211</v>
      </c>
      <c r="I7" s="282" t="s">
        <v>211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94</v>
      </c>
      <c r="C8" s="245" t="s">
        <v>87</v>
      </c>
      <c r="D8" s="244" t="s">
        <v>96</v>
      </c>
      <c r="E8" s="306" t="s">
        <v>943</v>
      </c>
      <c r="F8" s="373" t="s">
        <v>54</v>
      </c>
      <c r="G8" s="372" t="s">
        <v>943</v>
      </c>
      <c r="H8" s="336" t="s">
        <v>943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96</v>
      </c>
      <c r="C9" s="217" t="s">
        <v>87</v>
      </c>
      <c r="D9" s="267" t="s">
        <v>97</v>
      </c>
      <c r="E9" s="306" t="s">
        <v>943</v>
      </c>
      <c r="F9" s="373" t="s">
        <v>54</v>
      </c>
      <c r="G9" s="372" t="s">
        <v>211</v>
      </c>
      <c r="H9" s="336" t="s">
        <v>943</v>
      </c>
      <c r="I9" s="372" t="s">
        <v>211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447</v>
      </c>
      <c r="P9" s="199"/>
      <c r="Q9" s="240"/>
      <c r="R9" s="63"/>
      <c r="S9" s="63"/>
      <c r="T9" s="63"/>
    </row>
    <row r="10" spans="2:20" ht="16.5" thickBot="1" x14ac:dyDescent="0.3">
      <c r="B10" s="266" t="s">
        <v>97</v>
      </c>
      <c r="C10" s="217" t="s">
        <v>87</v>
      </c>
      <c r="D10" s="267" t="s">
        <v>98</v>
      </c>
      <c r="E10" s="306" t="s">
        <v>943</v>
      </c>
      <c r="F10" s="306" t="s">
        <v>54</v>
      </c>
      <c r="G10" s="372" t="s">
        <v>211</v>
      </c>
      <c r="H10" s="336" t="s">
        <v>943</v>
      </c>
      <c r="I10" s="372" t="s">
        <v>211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447</v>
      </c>
      <c r="P10" s="199"/>
      <c r="Q10" s="199"/>
      <c r="R10" s="63"/>
      <c r="S10" s="63"/>
      <c r="T10" s="63"/>
    </row>
    <row r="11" spans="2:20" ht="16.5" thickBot="1" x14ac:dyDescent="0.3">
      <c r="B11" s="266" t="s">
        <v>98</v>
      </c>
      <c r="C11" s="217" t="s">
        <v>87</v>
      </c>
      <c r="D11" s="267" t="s">
        <v>99</v>
      </c>
      <c r="E11" s="306" t="s">
        <v>943</v>
      </c>
      <c r="F11" s="306" t="s">
        <v>54</v>
      </c>
      <c r="G11" s="372" t="s">
        <v>211</v>
      </c>
      <c r="H11" s="336" t="s">
        <v>943</v>
      </c>
      <c r="I11" s="372" t="s">
        <v>211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99</v>
      </c>
      <c r="C12" s="217" t="s">
        <v>87</v>
      </c>
      <c r="D12" s="267" t="s">
        <v>101</v>
      </c>
      <c r="E12" s="306" t="s">
        <v>943</v>
      </c>
      <c r="F12" s="306" t="s">
        <v>54</v>
      </c>
      <c r="G12" s="213" t="s">
        <v>211</v>
      </c>
      <c r="H12" s="336" t="s">
        <v>943</v>
      </c>
      <c r="I12" s="372" t="s">
        <v>211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101</v>
      </c>
      <c r="C13" s="217" t="s">
        <v>87</v>
      </c>
      <c r="D13" s="218" t="s">
        <v>102</v>
      </c>
      <c r="E13" s="306" t="s">
        <v>943</v>
      </c>
      <c r="F13" s="374" t="s">
        <v>1205</v>
      </c>
      <c r="G13" s="336" t="s">
        <v>943</v>
      </c>
      <c r="H13" s="372" t="s">
        <v>211</v>
      </c>
      <c r="I13" s="372" t="s">
        <v>211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102</v>
      </c>
      <c r="C14" s="217" t="s">
        <v>87</v>
      </c>
      <c r="D14" s="218" t="s">
        <v>103</v>
      </c>
      <c r="E14" s="306" t="s">
        <v>943</v>
      </c>
      <c r="F14" s="374" t="s">
        <v>1205</v>
      </c>
      <c r="G14" s="336" t="s">
        <v>943</v>
      </c>
      <c r="H14" s="372" t="s">
        <v>211</v>
      </c>
      <c r="I14" s="372" t="s">
        <v>211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103</v>
      </c>
      <c r="C15" s="217" t="s">
        <v>87</v>
      </c>
      <c r="D15" s="218" t="s">
        <v>104</v>
      </c>
      <c r="E15" s="372" t="s">
        <v>211</v>
      </c>
      <c r="F15" s="374" t="s">
        <v>1205</v>
      </c>
      <c r="G15" s="336" t="s">
        <v>943</v>
      </c>
      <c r="H15" s="372" t="s">
        <v>211</v>
      </c>
      <c r="I15" s="372" t="s">
        <v>211</v>
      </c>
      <c r="J15" s="318"/>
      <c r="K15" s="300"/>
      <c r="L15" s="61"/>
      <c r="M15" s="378" t="s">
        <v>756</v>
      </c>
      <c r="N15" s="384">
        <f>COUNTIF(E8:I29, "*Casey*")/2</f>
        <v>0</v>
      </c>
      <c r="O15" s="224" t="s">
        <v>447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72" t="s">
        <v>211</v>
      </c>
      <c r="F16" s="374" t="s">
        <v>1205</v>
      </c>
      <c r="G16" s="336" t="s">
        <v>943</v>
      </c>
      <c r="H16" s="372" t="s">
        <v>211</v>
      </c>
      <c r="I16" s="372" t="s">
        <v>211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1206</v>
      </c>
      <c r="F17" s="374" t="s">
        <v>1205</v>
      </c>
      <c r="G17" s="336" t="s">
        <v>943</v>
      </c>
      <c r="H17" s="372" t="s">
        <v>211</v>
      </c>
      <c r="I17" s="372" t="s">
        <v>211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1015</v>
      </c>
      <c r="G18" s="336" t="s">
        <v>943</v>
      </c>
      <c r="H18" s="336" t="s">
        <v>943</v>
      </c>
      <c r="I18" s="336" t="s">
        <v>943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1015</v>
      </c>
      <c r="G19" s="372" t="s">
        <v>211</v>
      </c>
      <c r="H19" s="336" t="s">
        <v>943</v>
      </c>
      <c r="I19" s="336" t="s">
        <v>943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1015</v>
      </c>
      <c r="G20" s="372" t="s">
        <v>266</v>
      </c>
      <c r="H20" s="372" t="s">
        <v>1208</v>
      </c>
      <c r="I20" s="336" t="s">
        <v>943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1015</v>
      </c>
      <c r="G21" s="372" t="s">
        <v>266</v>
      </c>
      <c r="H21" s="372" t="s">
        <v>1208</v>
      </c>
      <c r="I21" s="336" t="s">
        <v>943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213</v>
      </c>
      <c r="F22" s="374" t="s">
        <v>1015</v>
      </c>
      <c r="G22" s="372" t="s">
        <v>266</v>
      </c>
      <c r="H22" s="372" t="s">
        <v>1208</v>
      </c>
      <c r="I22" s="336" t="s">
        <v>943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1015</v>
      </c>
      <c r="G23" s="372" t="s">
        <v>266</v>
      </c>
      <c r="H23" s="372" t="s">
        <v>1208</v>
      </c>
      <c r="I23" s="336" t="s">
        <v>943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1015</v>
      </c>
      <c r="G24" s="372" t="s">
        <v>266</v>
      </c>
      <c r="H24" s="372" t="s">
        <v>1208</v>
      </c>
      <c r="I24" s="336" t="s">
        <v>943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1015</v>
      </c>
      <c r="G25" s="372" t="s">
        <v>266</v>
      </c>
      <c r="H25" s="372" t="s">
        <v>266</v>
      </c>
      <c r="I25" s="336" t="s">
        <v>943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1015</v>
      </c>
      <c r="G26" s="372" t="s">
        <v>266</v>
      </c>
      <c r="H26" s="372" t="s">
        <v>266</v>
      </c>
      <c r="I26" s="372" t="s">
        <v>211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213</v>
      </c>
      <c r="F27" s="374" t="s">
        <v>1015</v>
      </c>
      <c r="G27" s="372" t="s">
        <v>266</v>
      </c>
      <c r="H27" s="372" t="s">
        <v>266</v>
      </c>
      <c r="I27" s="372" t="s">
        <v>211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1015</v>
      </c>
      <c r="G28" s="372" t="s">
        <v>266</v>
      </c>
      <c r="H28" s="372" t="s">
        <v>266</v>
      </c>
      <c r="I28" s="372" t="s">
        <v>211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72" t="s">
        <v>909</v>
      </c>
      <c r="F29" s="374" t="s">
        <v>1015</v>
      </c>
      <c r="G29" s="372" t="s">
        <v>266</v>
      </c>
      <c r="H29" s="372" t="s">
        <v>266</v>
      </c>
      <c r="I29" s="372" t="s">
        <v>211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1209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1210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68" t="s">
        <v>53</v>
      </c>
      <c r="N6" s="369">
        <f>COUNTIF(E8:I29, "*YB*")/2</f>
        <v>0</v>
      </c>
      <c r="O6" s="224" t="s">
        <v>447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447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447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1213</v>
      </c>
      <c r="G12" s="371" t="s">
        <v>1212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260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260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756</v>
      </c>
      <c r="N15" s="365">
        <f>COUNTIF(E8:I29, "*Casey*")/2</f>
        <v>0</v>
      </c>
      <c r="O15" s="224" t="s">
        <v>447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 t="s">
        <v>1216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 t="s">
        <v>1216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/>
      <c r="F28" s="358" t="s">
        <v>1214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358" t="s">
        <v>1214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1209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1218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68" t="s">
        <v>53</v>
      </c>
      <c r="N6" s="369">
        <f>COUNTIF(E8:I29, "*YB*")/2</f>
        <v>0</v>
      </c>
      <c r="O6" s="224" t="s">
        <v>447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447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447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260</v>
      </c>
      <c r="G11" s="336"/>
      <c r="H11" s="358" t="s">
        <v>211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260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756</v>
      </c>
      <c r="N15" s="365">
        <f>COUNTIF(E8:I29, "*Casey*")/2</f>
        <v>0</v>
      </c>
      <c r="O15" s="224" t="s">
        <v>447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/>
      <c r="F16" s="358" t="s">
        <v>1193</v>
      </c>
      <c r="G16" s="358" t="s">
        <v>1134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/>
      <c r="F17" s="358" t="s">
        <v>1193</v>
      </c>
      <c r="G17" s="358" t="s">
        <v>1134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/>
      <c r="F18" s="358" t="s">
        <v>1193</v>
      </c>
      <c r="G18" s="306" t="s">
        <v>1134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/>
      <c r="F24" s="306" t="s">
        <v>1134</v>
      </c>
      <c r="G24" s="336"/>
      <c r="H24" s="358"/>
      <c r="I24" s="336" t="s">
        <v>1001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/>
      <c r="F25" s="306" t="s">
        <v>1134</v>
      </c>
      <c r="G25" s="336"/>
      <c r="H25" s="358"/>
      <c r="I25" s="336" t="s">
        <v>1001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/>
      <c r="F26" s="306" t="s">
        <v>1134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/>
      <c r="F27" s="306" t="s">
        <v>1219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/>
      <c r="F28" s="358" t="s">
        <v>1214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358" t="s">
        <v>1214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1220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1221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1222</v>
      </c>
      <c r="F5" s="223" t="s">
        <v>1223</v>
      </c>
      <c r="G5" s="223" t="s">
        <v>1224</v>
      </c>
      <c r="H5" s="223" t="s">
        <v>1225</v>
      </c>
      <c r="I5" s="223" t="s">
        <v>1226</v>
      </c>
      <c r="J5" s="223" t="s">
        <v>1227</v>
      </c>
      <c r="K5" s="223" t="s">
        <v>1228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28" t="s">
        <v>53</v>
      </c>
      <c r="N6" s="325">
        <f>COUNTIF(E8:I29, "*YB*")/2</f>
        <v>0</v>
      </c>
      <c r="O6" s="224" t="s">
        <v>447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447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447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58"/>
      <c r="F13" s="358" t="s">
        <v>1214</v>
      </c>
      <c r="G13" s="336" t="s">
        <v>63</v>
      </c>
      <c r="H13" s="358" t="s">
        <v>211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211</v>
      </c>
      <c r="I15" s="358" t="s">
        <v>63</v>
      </c>
      <c r="J15" s="318"/>
      <c r="K15" s="300"/>
      <c r="L15" s="61"/>
      <c r="M15" s="329" t="s">
        <v>756</v>
      </c>
      <c r="N15" s="326">
        <f>COUNTIF(E8:I29, "*Casey*")/2</f>
        <v>0</v>
      </c>
      <c r="O15" s="224" t="s">
        <v>447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/>
      <c r="F17" s="336" t="s">
        <v>1193</v>
      </c>
      <c r="G17" s="336" t="s">
        <v>63</v>
      </c>
      <c r="H17" s="336" t="s">
        <v>211</v>
      </c>
      <c r="I17" s="336" t="s">
        <v>1229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/>
      <c r="F18" s="336" t="s">
        <v>1193</v>
      </c>
      <c r="G18" s="336" t="s">
        <v>63</v>
      </c>
      <c r="H18" s="336" t="s">
        <v>211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/>
      <c r="F20" s="336" t="s">
        <v>1230</v>
      </c>
      <c r="G20" s="336" t="s">
        <v>63</v>
      </c>
      <c r="H20" s="336" t="s">
        <v>211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/>
      <c r="F21" s="336" t="s">
        <v>1230</v>
      </c>
      <c r="G21" s="336" t="s">
        <v>63</v>
      </c>
      <c r="H21" s="358" t="s">
        <v>211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/>
      <c r="F22" s="336" t="s">
        <v>1230</v>
      </c>
      <c r="G22" s="336" t="s">
        <v>63</v>
      </c>
      <c r="H22" s="358" t="s">
        <v>211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1230</v>
      </c>
      <c r="G23" s="336" t="s">
        <v>1231</v>
      </c>
      <c r="H23" s="358" t="s">
        <v>211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 t="s">
        <v>1060</v>
      </c>
      <c r="F24" s="358" t="s">
        <v>1232</v>
      </c>
      <c r="G24" s="336" t="s">
        <v>58</v>
      </c>
      <c r="H24" s="358" t="s">
        <v>211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 t="s">
        <v>1060</v>
      </c>
      <c r="F25" s="358" t="s">
        <v>1232</v>
      </c>
      <c r="G25" s="336" t="s">
        <v>58</v>
      </c>
      <c r="H25" s="358" t="s">
        <v>211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 t="s">
        <v>427</v>
      </c>
      <c r="F26" s="358" t="s">
        <v>1232</v>
      </c>
      <c r="G26" s="336"/>
      <c r="H26" s="358" t="s">
        <v>211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427</v>
      </c>
      <c r="F27" s="358" t="s">
        <v>1232</v>
      </c>
      <c r="G27" s="336"/>
      <c r="H27" s="358" t="s">
        <v>211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 t="s">
        <v>211</v>
      </c>
      <c r="F28" s="358" t="s">
        <v>1193</v>
      </c>
      <c r="G28" s="294"/>
      <c r="H28" s="358" t="s">
        <v>1233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 t="s">
        <v>211</v>
      </c>
      <c r="F29" s="358" t="s">
        <v>1193</v>
      </c>
      <c r="G29" s="294"/>
      <c r="H29" s="358" t="s">
        <v>1233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1220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1235</v>
      </c>
      <c r="F5" s="223" t="s">
        <v>1236</v>
      </c>
      <c r="G5" s="360" t="s">
        <v>1237</v>
      </c>
      <c r="H5" s="223" t="s">
        <v>1238</v>
      </c>
      <c r="I5" s="223" t="s">
        <v>1239</v>
      </c>
      <c r="J5" s="223" t="s">
        <v>1240</v>
      </c>
      <c r="K5" s="223" t="s">
        <v>1241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361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28" t="s">
        <v>53</v>
      </c>
      <c r="N6" s="325">
        <f>COUNTIF(E8:I29, "*YB*")/2</f>
        <v>0</v>
      </c>
      <c r="O6" s="224" t="s">
        <v>447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447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447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1242</v>
      </c>
      <c r="G12" s="362"/>
      <c r="H12" s="358" t="s">
        <v>1231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1242</v>
      </c>
      <c r="G13" s="362"/>
      <c r="H13" s="358" t="s">
        <v>1231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1242</v>
      </c>
      <c r="G14" s="362"/>
      <c r="H14" s="358" t="s">
        <v>1243</v>
      </c>
      <c r="I14" s="358" t="s">
        <v>1244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1242</v>
      </c>
      <c r="G15" s="362"/>
      <c r="H15" s="336" t="s">
        <v>1243</v>
      </c>
      <c r="I15" s="336" t="s">
        <v>1244</v>
      </c>
      <c r="J15" s="318"/>
      <c r="K15" s="300"/>
      <c r="L15" s="61"/>
      <c r="M15" s="329" t="s">
        <v>756</v>
      </c>
      <c r="N15" s="326">
        <f>COUNTIF(E8:I29, "*Casey*")/2</f>
        <v>0</v>
      </c>
      <c r="O15" s="224" t="s">
        <v>447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/>
      <c r="F16" s="358" t="s">
        <v>1242</v>
      </c>
      <c r="G16" s="362"/>
      <c r="H16" s="336" t="s">
        <v>61</v>
      </c>
      <c r="I16" s="336" t="s">
        <v>1245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/>
      <c r="F17" s="358" t="s">
        <v>1242</v>
      </c>
      <c r="G17" s="362"/>
      <c r="H17" s="336" t="s">
        <v>61</v>
      </c>
      <c r="I17" s="336" t="s">
        <v>1245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/>
      <c r="F18" s="336" t="s">
        <v>645</v>
      </c>
      <c r="G18" s="362"/>
      <c r="H18" s="336" t="s">
        <v>61</v>
      </c>
      <c r="I18" s="336" t="s">
        <v>1245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/>
      <c r="F19" s="336" t="s">
        <v>645</v>
      </c>
      <c r="G19" s="362"/>
      <c r="H19" s="336" t="s">
        <v>63</v>
      </c>
      <c r="I19" s="336" t="s">
        <v>1246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645</v>
      </c>
      <c r="G20" s="362"/>
      <c r="H20" s="336" t="s">
        <v>63</v>
      </c>
      <c r="I20" s="336" t="s">
        <v>1246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 t="s">
        <v>1247</v>
      </c>
      <c r="F21" s="336" t="s">
        <v>645</v>
      </c>
      <c r="G21" s="362"/>
      <c r="H21" s="358" t="s">
        <v>63</v>
      </c>
      <c r="I21" s="358" t="s">
        <v>1248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 t="s">
        <v>1247</v>
      </c>
      <c r="F22" s="358" t="s">
        <v>1249</v>
      </c>
      <c r="G22" s="362"/>
      <c r="H22" s="358" t="s">
        <v>63</v>
      </c>
      <c r="I22" s="358" t="s">
        <v>1248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 t="s">
        <v>1247</v>
      </c>
      <c r="F23" s="358" t="s">
        <v>1249</v>
      </c>
      <c r="G23" s="362"/>
      <c r="H23" s="358" t="s">
        <v>63</v>
      </c>
      <c r="I23" s="358" t="s">
        <v>1248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 t="s">
        <v>1247</v>
      </c>
      <c r="F24" s="358" t="s">
        <v>1249</v>
      </c>
      <c r="G24" s="362"/>
      <c r="H24" s="358" t="s">
        <v>63</v>
      </c>
      <c r="I24" s="358" t="s">
        <v>1248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 t="s">
        <v>1247</v>
      </c>
      <c r="F25" s="358" t="s">
        <v>1249</v>
      </c>
      <c r="G25" s="362"/>
      <c r="H25" s="358" t="s">
        <v>63</v>
      </c>
      <c r="I25" s="358" t="s">
        <v>211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 t="s">
        <v>1250</v>
      </c>
      <c r="F26" s="358" t="s">
        <v>1249</v>
      </c>
      <c r="G26" s="362"/>
      <c r="H26" s="358" t="s">
        <v>63</v>
      </c>
      <c r="I26" s="358" t="s">
        <v>211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1250</v>
      </c>
      <c r="F27" s="358" t="s">
        <v>1249</v>
      </c>
      <c r="G27" s="362"/>
      <c r="H27" s="358" t="s">
        <v>63</v>
      </c>
      <c r="I27" s="358" t="s">
        <v>211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 t="s">
        <v>1250</v>
      </c>
      <c r="F28" s="358" t="s">
        <v>1249</v>
      </c>
      <c r="G28" s="321"/>
      <c r="H28" s="358" t="s">
        <v>63</v>
      </c>
      <c r="I28" s="358" t="s">
        <v>211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 t="s">
        <v>1250</v>
      </c>
      <c r="F29" s="358" t="s">
        <v>1249</v>
      </c>
      <c r="G29" s="321"/>
      <c r="H29" s="358" t="s">
        <v>63</v>
      </c>
      <c r="I29" s="358" t="s">
        <v>211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1220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1251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28" t="s">
        <v>53</v>
      </c>
      <c r="N6" s="325">
        <f>COUNTIF(E8:I29, "*YB*")/2</f>
        <v>0</v>
      </c>
      <c r="O6" s="224" t="s">
        <v>447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447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447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1256</v>
      </c>
      <c r="F12" s="336" t="s">
        <v>62</v>
      </c>
      <c r="G12" s="336" t="s">
        <v>1256</v>
      </c>
      <c r="H12" s="336" t="s">
        <v>1256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1256</v>
      </c>
      <c r="F13" s="336" t="s">
        <v>62</v>
      </c>
      <c r="G13" s="336" t="s">
        <v>1256</v>
      </c>
      <c r="H13" s="336" t="s">
        <v>1256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1256</v>
      </c>
      <c r="F14" s="336" t="s">
        <v>62</v>
      </c>
      <c r="G14" s="336" t="s">
        <v>1256</v>
      </c>
      <c r="H14" s="336" t="s">
        <v>1256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1256</v>
      </c>
      <c r="F15" s="336" t="s">
        <v>62</v>
      </c>
      <c r="G15" s="336" t="s">
        <v>1256</v>
      </c>
      <c r="H15" s="336" t="s">
        <v>1256</v>
      </c>
      <c r="I15" s="306" t="s">
        <v>54</v>
      </c>
      <c r="J15" s="318"/>
      <c r="K15" s="300"/>
      <c r="L15" s="61"/>
      <c r="M15" s="329" t="s">
        <v>756</v>
      </c>
      <c r="N15" s="326">
        <f>COUNTIF(E8:I29, "*Casey*")/2</f>
        <v>0</v>
      </c>
      <c r="O15" s="224" t="s">
        <v>447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1256</v>
      </c>
      <c r="F16" s="336" t="s">
        <v>62</v>
      </c>
      <c r="G16" s="336" t="s">
        <v>1257</v>
      </c>
      <c r="H16" s="336" t="s">
        <v>1256</v>
      </c>
      <c r="I16" s="336" t="s">
        <v>1258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1257</v>
      </c>
      <c r="H17" s="336" t="s">
        <v>1256</v>
      </c>
      <c r="I17" s="336" t="s">
        <v>1258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1259</v>
      </c>
      <c r="G18" s="336" t="s">
        <v>1257</v>
      </c>
      <c r="H18" s="336" t="s">
        <v>1256</v>
      </c>
      <c r="I18" s="336" t="s">
        <v>1260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1259</v>
      </c>
      <c r="G19" s="336" t="s">
        <v>1257</v>
      </c>
      <c r="H19" s="336" t="s">
        <v>1257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1259</v>
      </c>
      <c r="G20" s="336" t="s">
        <v>1261</v>
      </c>
      <c r="H20" s="336" t="s">
        <v>1257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1259</v>
      </c>
      <c r="G21" s="336" t="s">
        <v>1261</v>
      </c>
      <c r="H21" s="336" t="s">
        <v>1257</v>
      </c>
      <c r="I21" s="336" t="s">
        <v>1258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1262</v>
      </c>
      <c r="G22" s="336" t="s">
        <v>1263</v>
      </c>
      <c r="H22" s="336" t="s">
        <v>1259</v>
      </c>
      <c r="I22" s="336" t="s">
        <v>1229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1262</v>
      </c>
      <c r="G23" s="336" t="s">
        <v>1264</v>
      </c>
      <c r="H23" s="336" t="s">
        <v>1259</v>
      </c>
      <c r="I23" s="336" t="s">
        <v>1265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1266</v>
      </c>
      <c r="G24" s="336" t="s">
        <v>1267</v>
      </c>
      <c r="H24" s="336" t="s">
        <v>1268</v>
      </c>
      <c r="I24" s="336" t="s">
        <v>1265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1266</v>
      </c>
      <c r="G25" s="336" t="s">
        <v>1267</v>
      </c>
      <c r="H25" s="336" t="s">
        <v>1268</v>
      </c>
      <c r="I25" s="336" t="s">
        <v>1265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1266</v>
      </c>
      <c r="G26" s="336" t="s">
        <v>1267</v>
      </c>
      <c r="H26" s="336" t="s">
        <v>1268</v>
      </c>
      <c r="I26" s="336" t="s">
        <v>1265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1266</v>
      </c>
      <c r="G27" s="336" t="s">
        <v>1267</v>
      </c>
      <c r="H27" s="336" t="s">
        <v>1268</v>
      </c>
      <c r="I27" s="336" t="s">
        <v>1269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35"/>
      <c r="F28" s="294" t="s">
        <v>697</v>
      </c>
      <c r="G28" s="294" t="s">
        <v>697</v>
      </c>
      <c r="H28" s="336" t="s">
        <v>61</v>
      </c>
      <c r="I28" s="336" t="s">
        <v>1265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294" t="s">
        <v>697</v>
      </c>
      <c r="G29" s="294" t="s">
        <v>697</v>
      </c>
      <c r="H29" s="336" t="s">
        <v>61</v>
      </c>
      <c r="I29" s="336" t="s">
        <v>1265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1220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28" t="s">
        <v>53</v>
      </c>
      <c r="N6" s="325">
        <f>COUNTIF(E8:I29, "*YB*")/2</f>
        <v>0</v>
      </c>
      <c r="O6" s="224" t="s">
        <v>447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756</v>
      </c>
      <c r="F7" s="282" t="s">
        <v>756</v>
      </c>
      <c r="G7" s="282" t="s">
        <v>756</v>
      </c>
      <c r="H7" s="282" t="s">
        <v>756</v>
      </c>
      <c r="I7" s="282" t="s">
        <v>756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756</v>
      </c>
      <c r="F8" s="306" t="s">
        <v>1271</v>
      </c>
      <c r="G8" s="306" t="s">
        <v>756</v>
      </c>
      <c r="H8" s="306" t="s">
        <v>211</v>
      </c>
      <c r="I8" s="306"/>
      <c r="J8" s="318" t="s">
        <v>756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756</v>
      </c>
      <c r="F9" s="306" t="s">
        <v>1271</v>
      </c>
      <c r="G9" s="306" t="s">
        <v>756</v>
      </c>
      <c r="H9" s="306" t="s">
        <v>427</v>
      </c>
      <c r="I9" s="306"/>
      <c r="J9" s="318" t="s">
        <v>756</v>
      </c>
      <c r="K9" s="300"/>
      <c r="L9" s="61"/>
      <c r="M9" s="329" t="s">
        <v>56</v>
      </c>
      <c r="N9" s="326">
        <f>COUNTIF(E8:I29, "*Alex*")/2</f>
        <v>0</v>
      </c>
      <c r="O9" s="224" t="s">
        <v>447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756</v>
      </c>
      <c r="F10" s="306" t="s">
        <v>1271</v>
      </c>
      <c r="G10" s="306" t="s">
        <v>1272</v>
      </c>
      <c r="H10" s="306" t="s">
        <v>211</v>
      </c>
      <c r="I10" s="306" t="s">
        <v>58</v>
      </c>
      <c r="J10" s="318" t="s">
        <v>756</v>
      </c>
      <c r="K10" s="300"/>
      <c r="L10" s="61"/>
      <c r="M10" s="329" t="s">
        <v>57</v>
      </c>
      <c r="N10" s="326">
        <f>COUNTIF(E8:I29, "*Rafi*")/2</f>
        <v>0</v>
      </c>
      <c r="O10" s="224" t="s">
        <v>447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756</v>
      </c>
      <c r="F11" s="306" t="s">
        <v>1271</v>
      </c>
      <c r="G11" s="306"/>
      <c r="H11" s="306" t="s">
        <v>211</v>
      </c>
      <c r="I11" s="306" t="s">
        <v>58</v>
      </c>
      <c r="J11" s="318" t="s">
        <v>756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1126</v>
      </c>
      <c r="G12" s="336" t="s">
        <v>62</v>
      </c>
      <c r="H12" s="336" t="s">
        <v>211</v>
      </c>
      <c r="I12" s="336"/>
      <c r="J12" s="318" t="s">
        <v>756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1126</v>
      </c>
      <c r="G13" s="336" t="s">
        <v>62</v>
      </c>
      <c r="H13" s="336" t="s">
        <v>211</v>
      </c>
      <c r="I13" s="336"/>
      <c r="J13" s="318" t="s">
        <v>756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1273</v>
      </c>
      <c r="G14" s="336" t="s">
        <v>62</v>
      </c>
      <c r="H14" s="336" t="s">
        <v>211</v>
      </c>
      <c r="I14" s="336"/>
      <c r="J14" s="318" t="s">
        <v>756</v>
      </c>
      <c r="K14" s="300"/>
      <c r="L14" s="61"/>
      <c r="M14" s="346" t="s">
        <v>61</v>
      </c>
      <c r="N14" s="327">
        <f>COUNTIF(E8:I29, "*Tai Wei*")/2</f>
        <v>0</v>
      </c>
      <c r="O14" s="224" t="s">
        <v>1274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1273</v>
      </c>
      <c r="G15" s="336" t="s">
        <v>62</v>
      </c>
      <c r="H15" s="336" t="s">
        <v>211</v>
      </c>
      <c r="I15" s="336"/>
      <c r="J15" s="318" t="s">
        <v>756</v>
      </c>
      <c r="K15" s="300"/>
      <c r="L15" s="61"/>
      <c r="M15" s="329" t="s">
        <v>756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1275</v>
      </c>
      <c r="G16" s="336" t="s">
        <v>62</v>
      </c>
      <c r="H16" s="336" t="s">
        <v>211</v>
      </c>
      <c r="I16" s="336"/>
      <c r="J16" s="318" t="s">
        <v>756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1275</v>
      </c>
      <c r="G17" s="336" t="s">
        <v>1276</v>
      </c>
      <c r="H17" s="336" t="s">
        <v>211</v>
      </c>
      <c r="I17" s="336" t="s">
        <v>211</v>
      </c>
      <c r="J17" s="318" t="s">
        <v>756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1275</v>
      </c>
      <c r="G18" s="336" t="s">
        <v>1276</v>
      </c>
      <c r="H18" s="336" t="s">
        <v>211</v>
      </c>
      <c r="I18" s="336" t="s">
        <v>211</v>
      </c>
      <c r="J18" s="318" t="s">
        <v>756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1275</v>
      </c>
      <c r="G19" s="336" t="s">
        <v>1276</v>
      </c>
      <c r="H19" s="336" t="s">
        <v>211</v>
      </c>
      <c r="I19" s="336" t="s">
        <v>1277</v>
      </c>
      <c r="J19" s="318" t="s">
        <v>756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1275</v>
      </c>
      <c r="G20" s="336" t="s">
        <v>1276</v>
      </c>
      <c r="H20" s="336" t="s">
        <v>211</v>
      </c>
      <c r="I20" s="336" t="s">
        <v>1191</v>
      </c>
      <c r="J20" s="318" t="s">
        <v>756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1275</v>
      </c>
      <c r="G21" s="336" t="s">
        <v>1276</v>
      </c>
      <c r="H21" s="336" t="s">
        <v>211</v>
      </c>
      <c r="I21" s="336" t="s">
        <v>1191</v>
      </c>
      <c r="J21" s="318" t="s">
        <v>756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1278</v>
      </c>
      <c r="G22" s="336" t="s">
        <v>1276</v>
      </c>
      <c r="H22" s="336" t="s">
        <v>211</v>
      </c>
      <c r="I22" s="355" t="s">
        <v>1277</v>
      </c>
      <c r="J22" s="318" t="s">
        <v>756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1279</v>
      </c>
      <c r="G23" s="336" t="s">
        <v>1276</v>
      </c>
      <c r="H23" s="336" t="s">
        <v>211</v>
      </c>
      <c r="I23" s="355" t="s">
        <v>1277</v>
      </c>
      <c r="J23" s="318" t="s">
        <v>756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1279</v>
      </c>
      <c r="G24" s="336" t="s">
        <v>1276</v>
      </c>
      <c r="H24" s="336" t="s">
        <v>211</v>
      </c>
      <c r="I24" s="355" t="s">
        <v>1277</v>
      </c>
      <c r="J24" s="318" t="s">
        <v>756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1279</v>
      </c>
      <c r="G25" s="336" t="s">
        <v>1276</v>
      </c>
      <c r="H25" s="336" t="s">
        <v>211</v>
      </c>
      <c r="I25" s="336"/>
      <c r="J25" s="318" t="s">
        <v>756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1279</v>
      </c>
      <c r="G26" s="336" t="s">
        <v>1280</v>
      </c>
      <c r="H26" s="336" t="s">
        <v>211</v>
      </c>
      <c r="I26" s="336" t="s">
        <v>63</v>
      </c>
      <c r="J26" s="318" t="s">
        <v>756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1279</v>
      </c>
      <c r="G27" s="336" t="s">
        <v>1280</v>
      </c>
      <c r="H27" s="336" t="s">
        <v>211</v>
      </c>
      <c r="I27" s="336" t="s">
        <v>63</v>
      </c>
      <c r="J27" s="318" t="s">
        <v>756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35"/>
      <c r="F28" s="336" t="s">
        <v>1279</v>
      </c>
      <c r="G28" s="336" t="s">
        <v>1280</v>
      </c>
      <c r="H28" s="336" t="s">
        <v>211</v>
      </c>
      <c r="I28" s="336"/>
      <c r="J28" s="318" t="s">
        <v>756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336" t="s">
        <v>1279</v>
      </c>
      <c r="G29" s="294" t="s">
        <v>1280</v>
      </c>
      <c r="H29" s="336" t="s">
        <v>211</v>
      </c>
      <c r="I29" s="336"/>
      <c r="J29" s="318" t="s">
        <v>756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1220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28" t="s">
        <v>53</v>
      </c>
      <c r="N6" s="325">
        <f>COUNTIF(E8:K39, "*YB*")/2</f>
        <v>0</v>
      </c>
      <c r="O6" s="224" t="s">
        <v>447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1282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447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447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1284</v>
      </c>
      <c r="G12" s="306" t="s">
        <v>59</v>
      </c>
      <c r="H12" s="306" t="s">
        <v>59</v>
      </c>
      <c r="I12" s="306" t="s">
        <v>1285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1286</v>
      </c>
      <c r="F13" s="306" t="s">
        <v>835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835</v>
      </c>
      <c r="G15" s="306"/>
      <c r="H15" s="306"/>
      <c r="I15" s="306"/>
      <c r="J15" s="318"/>
      <c r="K15" s="300"/>
      <c r="L15" s="61"/>
      <c r="M15" s="329" t="s">
        <v>756</v>
      </c>
      <c r="N15" s="326">
        <f>COUNTIF(E3:K25, "*Casey*")/2</f>
        <v>0</v>
      </c>
      <c r="O15" s="224" t="s">
        <v>1282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835</v>
      </c>
      <c r="G17" s="306" t="s">
        <v>1260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57" t="s">
        <v>1259</v>
      </c>
      <c r="F18" s="306" t="s">
        <v>835</v>
      </c>
      <c r="G18" s="306" t="s">
        <v>1260</v>
      </c>
      <c r="H18" s="306" t="s">
        <v>1287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57" t="s">
        <v>1259</v>
      </c>
      <c r="F19" s="306" t="s">
        <v>835</v>
      </c>
      <c r="G19" s="306" t="s">
        <v>1260</v>
      </c>
      <c r="H19" s="306" t="s">
        <v>1287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57" t="s">
        <v>1259</v>
      </c>
      <c r="F20" s="306" t="s">
        <v>835</v>
      </c>
      <c r="G20" s="306" t="s">
        <v>1260</v>
      </c>
      <c r="H20" s="306" t="s">
        <v>1287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7" t="s">
        <v>1259</v>
      </c>
      <c r="F21" s="306" t="s">
        <v>835</v>
      </c>
      <c r="G21" s="306" t="s">
        <v>1260</v>
      </c>
      <c r="H21" s="306" t="s">
        <v>1287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57" t="s">
        <v>1259</v>
      </c>
      <c r="F22" s="336" t="s">
        <v>1288</v>
      </c>
      <c r="G22" s="306" t="s">
        <v>1260</v>
      </c>
      <c r="H22" s="306" t="s">
        <v>1287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57" t="s">
        <v>1259</v>
      </c>
      <c r="F23" s="336" t="s">
        <v>1289</v>
      </c>
      <c r="G23" s="306" t="s">
        <v>1260</v>
      </c>
      <c r="H23" s="306" t="s">
        <v>1287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57" t="s">
        <v>1259</v>
      </c>
      <c r="F24" s="336" t="s">
        <v>1289</v>
      </c>
      <c r="G24" s="306" t="s">
        <v>1214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357" t="s">
        <v>1259</v>
      </c>
      <c r="F25" s="336" t="s">
        <v>1289</v>
      </c>
      <c r="G25" s="306" t="s">
        <v>1214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357" t="s">
        <v>1259</v>
      </c>
      <c r="F26" s="336" t="s">
        <v>1289</v>
      </c>
      <c r="G26" s="306" t="s">
        <v>1214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357" t="s">
        <v>1259</v>
      </c>
      <c r="F27" s="336" t="s">
        <v>1289</v>
      </c>
      <c r="G27" s="306" t="s">
        <v>1214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06"/>
      <c r="F29" s="336" t="s">
        <v>1250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1220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1290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1291</v>
      </c>
      <c r="F5" s="223" t="s">
        <v>1292</v>
      </c>
      <c r="G5" s="223" t="s">
        <v>1293</v>
      </c>
      <c r="H5" s="223" t="s">
        <v>1294</v>
      </c>
      <c r="I5" s="223" t="s">
        <v>1295</v>
      </c>
      <c r="J5" s="223" t="s">
        <v>1296</v>
      </c>
      <c r="K5" s="223" t="s">
        <v>1297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28" t="s">
        <v>53</v>
      </c>
      <c r="N6" s="325">
        <f>COUNTIF(E8:K39, "*YB*")/2</f>
        <v>0</v>
      </c>
      <c r="O6" s="224" t="s">
        <v>447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1282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447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447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1004</v>
      </c>
      <c r="F12" s="306" t="s">
        <v>58</v>
      </c>
      <c r="G12" s="306"/>
      <c r="H12" s="306" t="s">
        <v>663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1004</v>
      </c>
      <c r="F13" s="306" t="s">
        <v>58</v>
      </c>
      <c r="G13" s="306" t="s">
        <v>60</v>
      </c>
      <c r="H13" s="306" t="s">
        <v>1298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1004</v>
      </c>
      <c r="F14" s="306" t="s">
        <v>58</v>
      </c>
      <c r="G14" t="s">
        <v>60</v>
      </c>
      <c r="H14" s="306" t="s">
        <v>663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1004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756</v>
      </c>
      <c r="N15" s="326">
        <f>COUNTIF(E3:K25, "*Casey*")/2</f>
        <v>0</v>
      </c>
      <c r="O15" s="224" t="s">
        <v>1282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1004</v>
      </c>
      <c r="F16" s="306" t="s">
        <v>58</v>
      </c>
      <c r="G16" s="335" t="s">
        <v>60</v>
      </c>
      <c r="H16" s="306" t="s">
        <v>1299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1004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1004</v>
      </c>
      <c r="F18" s="336" t="s">
        <v>1301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1004</v>
      </c>
      <c r="F19" s="336" t="s">
        <v>1301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1004</v>
      </c>
      <c r="F20" s="336" t="s">
        <v>1301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1004</v>
      </c>
      <c r="F21" s="336" t="s">
        <v>1301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36" t="s">
        <v>1004</v>
      </c>
      <c r="F22" s="336" t="s">
        <v>1302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306" t="s">
        <v>1230</v>
      </c>
      <c r="F26" s="336" t="s">
        <v>1304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306" t="s">
        <v>1305</v>
      </c>
      <c r="F27" s="336" t="s">
        <v>1304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306" t="s">
        <v>1305</v>
      </c>
      <c r="F28" s="336" t="s">
        <v>1306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06" t="s">
        <v>1305</v>
      </c>
      <c r="F29" s="336" t="s">
        <v>1307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1220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1308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1309</v>
      </c>
      <c r="G5" s="223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28" t="s">
        <v>53</v>
      </c>
      <c r="N6" s="325">
        <f>COUNTIF(E8:K39, "*YB*")/2</f>
        <v>0</v>
      </c>
      <c r="O6" s="224" t="s">
        <v>447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1282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1315</v>
      </c>
      <c r="H8" s="306" t="s">
        <v>1316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1315</v>
      </c>
      <c r="H9" s="306" t="s">
        <v>1316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447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1315</v>
      </c>
      <c r="H10" s="306" t="s">
        <v>1316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447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1315</v>
      </c>
      <c r="H11" s="306" t="s">
        <v>1316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1282</v>
      </c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756</v>
      </c>
      <c r="G12" s="306" t="s">
        <v>1315</v>
      </c>
      <c r="H12" s="306" t="s">
        <v>1316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756</v>
      </c>
      <c r="G13" s="306" t="s">
        <v>1315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1317</v>
      </c>
      <c r="F14" s="302" t="s">
        <v>756</v>
      </c>
      <c r="G14" s="306" t="s">
        <v>1315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1317</v>
      </c>
      <c r="F15" s="302" t="s">
        <v>756</v>
      </c>
      <c r="G15" s="306" t="s">
        <v>1315</v>
      </c>
      <c r="H15" s="306" t="s">
        <v>60</v>
      </c>
      <c r="I15" s="306"/>
      <c r="J15" s="318"/>
      <c r="K15" s="300"/>
      <c r="L15" s="61"/>
      <c r="M15" s="329" t="s">
        <v>756</v>
      </c>
      <c r="N15" s="326">
        <f>COUNTIF(E3:K25, "*Casey*")/2</f>
        <v>2</v>
      </c>
      <c r="O15" s="224" t="s">
        <v>1282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06" t="s">
        <v>1317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06" t="s">
        <v>1317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06" t="s">
        <v>1317</v>
      </c>
      <c r="F18" s="336" t="s">
        <v>59</v>
      </c>
      <c r="G18" s="335" t="s">
        <v>1318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06"/>
      <c r="F23" s="336" t="s">
        <v>1320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06"/>
      <c r="F24" s="336" t="s">
        <v>1320</v>
      </c>
      <c r="G24" s="336" t="s">
        <v>59</v>
      </c>
      <c r="H24" s="336" t="s">
        <v>316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262"/>
      <c r="F25" s="336" t="s">
        <v>1320</v>
      </c>
      <c r="G25" s="336" t="s">
        <v>59</v>
      </c>
      <c r="H25" s="336" t="s">
        <v>316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1320</v>
      </c>
      <c r="G26" s="336" t="s">
        <v>59</v>
      </c>
      <c r="H26" s="336" t="s">
        <v>316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262" t="s">
        <v>1321</v>
      </c>
      <c r="F27" s="336" t="s">
        <v>1320</v>
      </c>
      <c r="G27" s="336" t="s">
        <v>59</v>
      </c>
      <c r="H27" s="336" t="s">
        <v>316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262" t="s">
        <v>1321</v>
      </c>
      <c r="F28" s="336" t="s">
        <v>1322</v>
      </c>
      <c r="G28" s="336" t="s">
        <v>59</v>
      </c>
      <c r="H28" s="336" t="s">
        <v>1323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262" t="s">
        <v>1321</v>
      </c>
      <c r="F29" s="336" t="s">
        <v>1322</v>
      </c>
      <c r="G29" s="294" t="s">
        <v>59</v>
      </c>
      <c r="H29" s="336" t="s">
        <v>1323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 t="s">
        <v>1321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 t="s">
        <v>1321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1220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1324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28" t="s">
        <v>53</v>
      </c>
      <c r="N6" s="325">
        <f>COUNTIF(E8:K39, "*YB*")/2</f>
        <v>0</v>
      </c>
      <c r="O6" s="224" t="s">
        <v>447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788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6" t="s">
        <v>260</v>
      </c>
      <c r="G8" s="306" t="s">
        <v>58</v>
      </c>
      <c r="H8" s="306"/>
      <c r="I8" s="306" t="s">
        <v>1001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6" t="s">
        <v>260</v>
      </c>
      <c r="G9" s="306" t="s">
        <v>58</v>
      </c>
      <c r="H9" s="306"/>
      <c r="I9" s="306" t="s">
        <v>1001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447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8"/>
      <c r="F10" s="306" t="s">
        <v>260</v>
      </c>
      <c r="G10" s="306" t="s">
        <v>58</v>
      </c>
      <c r="H10" s="306"/>
      <c r="I10" s="306" t="s">
        <v>1325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447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8"/>
      <c r="F11" s="306" t="s">
        <v>260</v>
      </c>
      <c r="G11" s="306"/>
      <c r="H11" s="306"/>
      <c r="I11" s="306" t="s">
        <v>1325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1326</v>
      </c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08"/>
      <c r="F12" s="213" t="s">
        <v>260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08"/>
      <c r="F14" s="336" t="s">
        <v>1327</v>
      </c>
      <c r="G14" s="335"/>
      <c r="H14" s="306" t="s">
        <v>1328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08"/>
      <c r="F15" s="336" t="s">
        <v>1327</v>
      </c>
      <c r="G15" s="335"/>
      <c r="H15" s="306" t="s">
        <v>1328</v>
      </c>
      <c r="I15" s="306" t="s">
        <v>61</v>
      </c>
      <c r="J15" s="318"/>
      <c r="K15" s="300"/>
      <c r="L15" s="61"/>
      <c r="M15" s="329" t="s">
        <v>756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1329</v>
      </c>
      <c r="I16" s="306" t="s">
        <v>1330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08"/>
      <c r="F17" s="336" t="s">
        <v>1331</v>
      </c>
      <c r="G17" s="335" t="s">
        <v>64</v>
      </c>
      <c r="H17" s="306" t="s">
        <v>1329</v>
      </c>
      <c r="I17" s="306" t="s">
        <v>1330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08"/>
      <c r="F18" s="336" t="s">
        <v>1318</v>
      </c>
      <c r="G18" s="335" t="s">
        <v>64</v>
      </c>
      <c r="H18" s="306" t="s">
        <v>1329</v>
      </c>
      <c r="I18" s="336" t="s">
        <v>1332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08"/>
      <c r="F19" s="336" t="s">
        <v>1318</v>
      </c>
      <c r="G19" s="335" t="s">
        <v>64</v>
      </c>
      <c r="H19" s="306" t="s">
        <v>1329</v>
      </c>
      <c r="I19" s="336" t="s">
        <v>1333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08"/>
      <c r="F20" s="336" t="s">
        <v>1318</v>
      </c>
      <c r="G20" s="347" t="s">
        <v>64</v>
      </c>
      <c r="H20" s="336" t="s">
        <v>1334</v>
      </c>
      <c r="I20" s="336" t="s">
        <v>1333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08"/>
      <c r="F21" s="336" t="s">
        <v>1318</v>
      </c>
      <c r="G21" s="302" t="s">
        <v>64</v>
      </c>
      <c r="H21" s="336" t="s">
        <v>1334</v>
      </c>
      <c r="I21" s="336" t="s">
        <v>1333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08"/>
      <c r="F22" s="336" t="s">
        <v>1318</v>
      </c>
      <c r="G22" s="302" t="s">
        <v>64</v>
      </c>
      <c r="H22" s="336" t="s">
        <v>1334</v>
      </c>
      <c r="I22" s="336" t="s">
        <v>1333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08"/>
      <c r="F23" s="336" t="s">
        <v>1335</v>
      </c>
      <c r="G23" s="302" t="s">
        <v>64</v>
      </c>
      <c r="H23" s="336" t="s">
        <v>1334</v>
      </c>
      <c r="I23" s="336" t="s">
        <v>1333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08"/>
      <c r="F24" s="336" t="s">
        <v>1335</v>
      </c>
      <c r="G24" s="336" t="s">
        <v>1283</v>
      </c>
      <c r="H24" s="336" t="s">
        <v>1336</v>
      </c>
      <c r="I24" s="336" t="s">
        <v>1333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312"/>
      <c r="F25" s="336" t="s">
        <v>1335</v>
      </c>
      <c r="G25" s="336" t="s">
        <v>1283</v>
      </c>
      <c r="H25" s="336" t="s">
        <v>1336</v>
      </c>
      <c r="I25" s="336" t="s">
        <v>1333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312"/>
      <c r="F26" s="336" t="s">
        <v>1337</v>
      </c>
      <c r="G26" s="336" t="s">
        <v>1285</v>
      </c>
      <c r="H26" s="336" t="s">
        <v>1338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312"/>
      <c r="F27" s="336" t="s">
        <v>1339</v>
      </c>
      <c r="G27" s="336" t="s">
        <v>1285</v>
      </c>
      <c r="H27" s="336" t="s">
        <v>1340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312"/>
      <c r="F28" s="336" t="s">
        <v>1339</v>
      </c>
      <c r="G28" s="336" t="s">
        <v>1341</v>
      </c>
      <c r="H28" s="336" t="s">
        <v>1340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12"/>
      <c r="F29" s="336" t="s">
        <v>1339</v>
      </c>
      <c r="G29" s="294" t="s">
        <v>56</v>
      </c>
      <c r="H29" s="336" t="s">
        <v>1342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1220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1343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1344</v>
      </c>
      <c r="F5" s="223" t="s">
        <v>1345</v>
      </c>
      <c r="G5" s="223" t="s">
        <v>1346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28" t="s">
        <v>53</v>
      </c>
      <c r="N6" s="325">
        <f>COUNTIF(E8:K24, "*YB*")</f>
        <v>0</v>
      </c>
      <c r="O6" s="224" t="s">
        <v>447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788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1188</v>
      </c>
      <c r="G8" s="306" t="s">
        <v>60</v>
      </c>
      <c r="H8" s="306" t="s">
        <v>1315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1188</v>
      </c>
      <c r="G9" s="306" t="s">
        <v>60</v>
      </c>
      <c r="H9" s="306" t="s">
        <v>1315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447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1188</v>
      </c>
      <c r="G10" s="306" t="s">
        <v>60</v>
      </c>
      <c r="H10" s="306" t="s">
        <v>1315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247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1326</v>
      </c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1287</v>
      </c>
      <c r="G13" s="340" t="s">
        <v>55</v>
      </c>
      <c r="H13" s="306" t="s">
        <v>1348</v>
      </c>
      <c r="I13" s="306" t="s">
        <v>1188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6" t="s">
        <v>1193</v>
      </c>
      <c r="F14" s="336" t="s">
        <v>1349</v>
      </c>
      <c r="G14" s="335" t="s">
        <v>60</v>
      </c>
      <c r="H14" s="338" t="s">
        <v>59</v>
      </c>
      <c r="I14" s="306" t="s">
        <v>1350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1351</v>
      </c>
      <c r="G15" s="302" t="s">
        <v>60</v>
      </c>
      <c r="H15" s="338" t="s">
        <v>1352</v>
      </c>
      <c r="I15" s="306" t="s">
        <v>1350</v>
      </c>
      <c r="J15" s="299"/>
      <c r="K15" s="300"/>
      <c r="L15" s="61"/>
      <c r="M15" s="330" t="s">
        <v>756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1351</v>
      </c>
      <c r="G16" s="302" t="s">
        <v>60</v>
      </c>
      <c r="H16" s="338" t="s">
        <v>59</v>
      </c>
      <c r="I16" s="306" t="s">
        <v>1350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06" t="s">
        <v>1353</v>
      </c>
      <c r="F17" s="336" t="s">
        <v>1354</v>
      </c>
      <c r="G17" s="302" t="s">
        <v>60</v>
      </c>
      <c r="H17" s="306" t="s">
        <v>60</v>
      </c>
      <c r="I17" s="306" t="s">
        <v>1355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117</v>
      </c>
      <c r="C18" s="217" t="s">
        <v>87</v>
      </c>
      <c r="D18" s="267" t="s">
        <v>119</v>
      </c>
      <c r="E18" s="306" t="s">
        <v>1356</v>
      </c>
      <c r="F18" s="336" t="s">
        <v>1357</v>
      </c>
      <c r="G18" s="302" t="s">
        <v>60</v>
      </c>
      <c r="H18" s="306" t="s">
        <v>60</v>
      </c>
      <c r="I18" s="306" t="s">
        <v>1355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1220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1358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1359</v>
      </c>
      <c r="F5" s="223" t="s">
        <v>1360</v>
      </c>
      <c r="G5" s="223" t="s">
        <v>1361</v>
      </c>
      <c r="H5" s="223" t="s">
        <v>1362</v>
      </c>
      <c r="I5" s="223" t="s">
        <v>1363</v>
      </c>
      <c r="J5" s="223" t="s">
        <v>1364</v>
      </c>
      <c r="K5" s="223" t="s">
        <v>1365</v>
      </c>
      <c r="L5" s="61"/>
      <c r="M5" s="324" t="s">
        <v>82</v>
      </c>
      <c r="N5" s="332" t="s">
        <v>1347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28" t="s">
        <v>53</v>
      </c>
      <c r="N6" s="325">
        <f>COUNTIF(E8:K24, "*YB*")</f>
        <v>0</v>
      </c>
      <c r="O6" s="224" t="s">
        <v>447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788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1331</v>
      </c>
      <c r="H8" s="306" t="s">
        <v>1315</v>
      </c>
      <c r="I8" s="306" t="s">
        <v>1315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1315</v>
      </c>
      <c r="I9" s="306" t="s">
        <v>1315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447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1315</v>
      </c>
      <c r="I10" s="306" t="s">
        <v>1366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247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1134</v>
      </c>
      <c r="G11" s="306" t="s">
        <v>59</v>
      </c>
      <c r="H11" s="306" t="s">
        <v>1315</v>
      </c>
      <c r="I11" s="306" t="s">
        <v>309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1326</v>
      </c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1315</v>
      </c>
      <c r="I12" s="306" t="s">
        <v>309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6"/>
      <c r="F13" s="306" t="s">
        <v>1367</v>
      </c>
      <c r="G13" s="340" t="s">
        <v>1368</v>
      </c>
      <c r="H13" s="306" t="s">
        <v>1315</v>
      </c>
      <c r="I13" s="306" t="s">
        <v>1369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6"/>
      <c r="F14" s="336" t="s">
        <v>1370</v>
      </c>
      <c r="G14" s="335" t="s">
        <v>1271</v>
      </c>
      <c r="H14" s="338" t="s">
        <v>60</v>
      </c>
      <c r="I14" s="306" t="s">
        <v>1371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6"/>
      <c r="F15" s="336" t="s">
        <v>1372</v>
      </c>
      <c r="G15" s="302" t="s">
        <v>1373</v>
      </c>
      <c r="H15" s="338" t="s">
        <v>60</v>
      </c>
      <c r="I15" s="306" t="s">
        <v>1374</v>
      </c>
      <c r="J15" s="299"/>
      <c r="K15" s="300"/>
      <c r="L15" s="61"/>
      <c r="M15" s="330" t="s">
        <v>756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1375</v>
      </c>
      <c r="G16" s="302" t="s">
        <v>1376</v>
      </c>
      <c r="H16" s="338" t="s">
        <v>1315</v>
      </c>
      <c r="I16" s="306" t="s">
        <v>1333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06" t="s">
        <v>316</v>
      </c>
      <c r="F17" s="336" t="s">
        <v>64</v>
      </c>
      <c r="G17" s="302" t="s">
        <v>1377</v>
      </c>
      <c r="H17" s="306" t="s">
        <v>61</v>
      </c>
      <c r="I17" s="306" t="s">
        <v>1323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306" t="s">
        <v>1378</v>
      </c>
      <c r="F18" s="336" t="s">
        <v>1379</v>
      </c>
      <c r="G18" s="302" t="s">
        <v>1380</v>
      </c>
      <c r="H18" s="306" t="s">
        <v>61</v>
      </c>
      <c r="I18" s="306" t="s">
        <v>316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316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316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1220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1382</v>
      </c>
      <c r="F5" s="223" t="s">
        <v>1383</v>
      </c>
      <c r="G5" s="223" t="s">
        <v>1384</v>
      </c>
      <c r="H5" s="223" t="s">
        <v>1385</v>
      </c>
      <c r="I5" s="223" t="s">
        <v>1386</v>
      </c>
      <c r="J5" s="223" t="s">
        <v>1387</v>
      </c>
      <c r="K5" s="223" t="s">
        <v>1388</v>
      </c>
      <c r="L5" s="61"/>
      <c r="M5" s="324" t="s">
        <v>82</v>
      </c>
      <c r="N5" s="332" t="s">
        <v>1347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28" t="s">
        <v>53</v>
      </c>
      <c r="N6" s="325">
        <f>COUNTIF(E8:K24, "*YB*")</f>
        <v>0</v>
      </c>
      <c r="O6" s="224" t="s">
        <v>447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447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247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6"/>
      <c r="F13" s="306" t="s">
        <v>339</v>
      </c>
      <c r="G13" s="212" t="s">
        <v>59</v>
      </c>
      <c r="H13" s="306" t="s">
        <v>60</v>
      </c>
      <c r="I13" s="306" t="s">
        <v>1390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6" t="s">
        <v>260</v>
      </c>
      <c r="F14" s="306" t="s">
        <v>1391</v>
      </c>
      <c r="G14" s="302" t="s">
        <v>62</v>
      </c>
      <c r="H14" s="306" t="s">
        <v>1392</v>
      </c>
      <c r="I14" s="306" t="s">
        <v>1393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1394</v>
      </c>
      <c r="G15" s="302" t="s">
        <v>1395</v>
      </c>
      <c r="H15" s="306" t="s">
        <v>1392</v>
      </c>
      <c r="I15" s="306" t="s">
        <v>1390</v>
      </c>
      <c r="J15" s="299" t="s">
        <v>56</v>
      </c>
      <c r="K15" s="299" t="s">
        <v>56</v>
      </c>
      <c r="L15" s="61"/>
      <c r="M15" s="330" t="s">
        <v>756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1396</v>
      </c>
      <c r="G16" s="302" t="s">
        <v>1395</v>
      </c>
      <c r="H16" s="306" t="s">
        <v>1397</v>
      </c>
      <c r="I16" s="306" t="s">
        <v>1390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1398</v>
      </c>
      <c r="G17" s="212" t="s">
        <v>1399</v>
      </c>
      <c r="H17" s="306" t="s">
        <v>1400</v>
      </c>
      <c r="I17" s="306" t="s">
        <v>1195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3" t="s">
        <v>1243</v>
      </c>
      <c r="F18" s="306" t="s">
        <v>1398</v>
      </c>
      <c r="G18" s="212" t="s">
        <v>1399</v>
      </c>
      <c r="H18" s="306" t="s">
        <v>1401</v>
      </c>
      <c r="I18" s="306" t="s">
        <v>1402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1403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1220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1405</v>
      </c>
      <c r="K5" s="223" t="s">
        <v>1406</v>
      </c>
      <c r="L5" s="61"/>
      <c r="M5" s="324" t="s">
        <v>82</v>
      </c>
      <c r="N5" s="332" t="s">
        <v>1347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28" t="s">
        <v>53</v>
      </c>
      <c r="N6" s="325">
        <f>COUNTIF(E8:K24, "*YB*")</f>
        <v>32</v>
      </c>
      <c r="O6" s="224" t="s">
        <v>447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756</v>
      </c>
      <c r="F7" s="282" t="s">
        <v>756</v>
      </c>
      <c r="G7" s="282" t="s">
        <v>756</v>
      </c>
      <c r="H7" s="282" t="s">
        <v>756</v>
      </c>
      <c r="I7" s="282" t="s">
        <v>756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1271</v>
      </c>
      <c r="F8" s="306" t="s">
        <v>756</v>
      </c>
      <c r="G8" s="316" t="s">
        <v>756</v>
      </c>
      <c r="H8" s="306" t="s">
        <v>60</v>
      </c>
      <c r="I8" s="306" t="s">
        <v>584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1271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447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1271</v>
      </c>
      <c r="F10" s="306" t="s">
        <v>210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1271</v>
      </c>
      <c r="F11" s="306" t="s">
        <v>1407</v>
      </c>
      <c r="G11" s="316" t="s">
        <v>1408</v>
      </c>
      <c r="H11" s="306" t="s">
        <v>584</v>
      </c>
      <c r="I11" s="306" t="s">
        <v>1409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/>
      <c r="F12" s="306" t="s">
        <v>1410</v>
      </c>
      <c r="G12" s="316" t="s">
        <v>1408</v>
      </c>
      <c r="H12" s="306" t="s">
        <v>584</v>
      </c>
      <c r="I12" s="306" t="s">
        <v>1409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212" t="s">
        <v>451</v>
      </c>
      <c r="F13" s="306" t="s">
        <v>1411</v>
      </c>
      <c r="G13" s="212" t="s">
        <v>729</v>
      </c>
      <c r="H13" s="306" t="s">
        <v>584</v>
      </c>
      <c r="I13" s="306" t="s">
        <v>1412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2" t="s">
        <v>451</v>
      </c>
      <c r="F14" s="306" t="s">
        <v>1413</v>
      </c>
      <c r="G14" s="302" t="s">
        <v>1414</v>
      </c>
      <c r="H14" s="306" t="s">
        <v>453</v>
      </c>
      <c r="I14" s="306" t="s">
        <v>1415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212" t="s">
        <v>631</v>
      </c>
      <c r="F15" s="306" t="s">
        <v>1417</v>
      </c>
      <c r="G15" s="302" t="s">
        <v>1418</v>
      </c>
      <c r="H15" s="306" t="s">
        <v>1419</v>
      </c>
      <c r="I15" s="306" t="s">
        <v>1420</v>
      </c>
      <c r="J15" s="299"/>
      <c r="K15" s="300"/>
      <c r="L15" s="61"/>
      <c r="M15" s="330" t="s">
        <v>756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2" t="s">
        <v>631</v>
      </c>
      <c r="F16" s="306" t="s">
        <v>1421</v>
      </c>
      <c r="G16" s="302" t="s">
        <v>1418</v>
      </c>
      <c r="H16" s="306" t="s">
        <v>1422</v>
      </c>
      <c r="I16" s="306" t="s">
        <v>1420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2" t="s">
        <v>634</v>
      </c>
      <c r="F17" s="306" t="s">
        <v>1423</v>
      </c>
      <c r="G17" s="212" t="s">
        <v>1424</v>
      </c>
      <c r="H17" s="306" t="s">
        <v>662</v>
      </c>
      <c r="I17" s="306" t="s">
        <v>1425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117</v>
      </c>
      <c r="C18" s="217" t="s">
        <v>87</v>
      </c>
      <c r="D18" s="267" t="s">
        <v>119</v>
      </c>
      <c r="E18" s="302" t="s">
        <v>1426</v>
      </c>
      <c r="F18" s="306" t="s">
        <v>1427</v>
      </c>
      <c r="G18" s="302" t="s">
        <v>1424</v>
      </c>
      <c r="H18" s="306" t="s">
        <v>662</v>
      </c>
      <c r="I18" s="306" t="s">
        <v>1425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1428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1429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23" t="s">
        <v>53</v>
      </c>
      <c r="N6" s="287">
        <f>COUNTIF(E8:K24, "*YB*")</f>
        <v>33</v>
      </c>
      <c r="O6" s="224" t="s">
        <v>447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6" t="s">
        <v>1430</v>
      </c>
      <c r="G8" s="316" t="s">
        <v>584</v>
      </c>
      <c r="H8" s="308"/>
      <c r="I8" s="306" t="s">
        <v>584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6" t="s">
        <v>1430</v>
      </c>
      <c r="G9" s="316" t="s">
        <v>584</v>
      </c>
      <c r="H9" s="308"/>
      <c r="I9" s="306" t="s">
        <v>1431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447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8"/>
      <c r="F10" s="306" t="s">
        <v>1430</v>
      </c>
      <c r="G10" s="316" t="s">
        <v>486</v>
      </c>
      <c r="H10" s="308"/>
      <c r="I10" s="306" t="s">
        <v>1432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8"/>
      <c r="F11" s="306" t="s">
        <v>486</v>
      </c>
      <c r="G11" s="316" t="s">
        <v>1433</v>
      </c>
      <c r="H11" s="308"/>
      <c r="I11" s="306" t="s">
        <v>1432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8"/>
      <c r="F12" s="306" t="s">
        <v>584</v>
      </c>
      <c r="G12" s="316" t="s">
        <v>1434</v>
      </c>
      <c r="H12" s="308"/>
      <c r="I12" s="306" t="s">
        <v>1432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9"/>
      <c r="F13" s="306" t="s">
        <v>584</v>
      </c>
      <c r="G13" s="316" t="s">
        <v>1434</v>
      </c>
      <c r="H13" s="308"/>
      <c r="I13" s="306" t="s">
        <v>1435</v>
      </c>
      <c r="J13" s="318" t="s">
        <v>756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10"/>
      <c r="F14" s="306" t="s">
        <v>1436</v>
      </c>
      <c r="G14" s="316" t="s">
        <v>486</v>
      </c>
      <c r="H14" s="320"/>
      <c r="I14" s="306" t="s">
        <v>1437</v>
      </c>
      <c r="J14" s="318" t="s">
        <v>756</v>
      </c>
      <c r="K14" s="300"/>
      <c r="L14" s="61"/>
      <c r="M14" s="292" t="s">
        <v>61</v>
      </c>
      <c r="N14" s="285">
        <f>COUNTIF(E8:K24, "*Tai Wei*")</f>
        <v>0</v>
      </c>
      <c r="O14" s="224" t="s">
        <v>1416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10"/>
      <c r="F15" s="306" t="s">
        <v>1436</v>
      </c>
      <c r="G15" s="316" t="s">
        <v>1438</v>
      </c>
      <c r="H15" s="320"/>
      <c r="I15" s="306" t="s">
        <v>1437</v>
      </c>
      <c r="J15" s="318" t="s">
        <v>756</v>
      </c>
      <c r="K15" s="300"/>
      <c r="L15" s="61"/>
      <c r="M15" s="292" t="s">
        <v>756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10"/>
      <c r="F16" s="306" t="s">
        <v>1436</v>
      </c>
      <c r="G16" s="316" t="s">
        <v>1439</v>
      </c>
      <c r="H16" s="320"/>
      <c r="I16" s="306" t="s">
        <v>1440</v>
      </c>
      <c r="J16" s="318" t="s">
        <v>756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11"/>
      <c r="F17" s="306" t="s">
        <v>1436</v>
      </c>
      <c r="G17" s="316" t="s">
        <v>1441</v>
      </c>
      <c r="H17" s="310"/>
      <c r="I17" s="306" t="s">
        <v>1442</v>
      </c>
      <c r="J17" s="318" t="s">
        <v>756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311"/>
      <c r="F18" s="306" t="s">
        <v>1443</v>
      </c>
      <c r="G18" s="316" t="s">
        <v>1441</v>
      </c>
      <c r="H18" s="310"/>
      <c r="I18" s="306" t="s">
        <v>1444</v>
      </c>
      <c r="J18" s="318" t="s">
        <v>756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756</v>
      </c>
      <c r="J19" s="318" t="s">
        <v>756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756</v>
      </c>
      <c r="J20" s="318" t="s">
        <v>756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756</v>
      </c>
      <c r="J21" s="318" t="s">
        <v>756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756</v>
      </c>
      <c r="J22" s="318" t="s">
        <v>756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1445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1447</v>
      </c>
      <c r="F5" s="223" t="s">
        <v>1448</v>
      </c>
      <c r="G5" s="223" t="s">
        <v>1449</v>
      </c>
      <c r="H5" s="223" t="s">
        <v>1450</v>
      </c>
      <c r="I5" s="223" t="s">
        <v>1451</v>
      </c>
      <c r="J5" s="223" t="s">
        <v>1452</v>
      </c>
      <c r="K5" s="223" t="s">
        <v>1453</v>
      </c>
      <c r="L5" s="61"/>
      <c r="M5" s="288" t="s">
        <v>82</v>
      </c>
      <c r="N5" s="289" t="s">
        <v>1347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03" t="s">
        <v>53</v>
      </c>
      <c r="N6" s="287">
        <f>COUNTIF(E8:K24, "*YB*")</f>
        <v>8</v>
      </c>
      <c r="O6" s="224" t="s">
        <v>447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307"/>
      <c r="F7" s="237" t="s">
        <v>708</v>
      </c>
      <c r="G7" s="237" t="s">
        <v>211</v>
      </c>
      <c r="H7" s="317" t="s">
        <v>211</v>
      </c>
      <c r="I7" s="314" t="s">
        <v>211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6" t="s">
        <v>708</v>
      </c>
      <c r="G8" s="316" t="s">
        <v>1454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6" t="s">
        <v>708</v>
      </c>
      <c r="G9" s="316" t="s">
        <v>1454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447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8"/>
      <c r="F10" s="306" t="s">
        <v>708</v>
      </c>
      <c r="G10" s="316" t="s">
        <v>1454</v>
      </c>
      <c r="H10" s="306" t="s">
        <v>60</v>
      </c>
      <c r="I10" s="306" t="s">
        <v>1327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403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8"/>
      <c r="F11" s="306" t="s">
        <v>708</v>
      </c>
      <c r="G11" s="316" t="s">
        <v>1454</v>
      </c>
      <c r="H11" s="306" t="s">
        <v>58</v>
      </c>
      <c r="I11" s="306" t="s">
        <v>1327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8"/>
      <c r="F12" s="306" t="s">
        <v>708</v>
      </c>
      <c r="G12" s="316" t="s">
        <v>1454</v>
      </c>
      <c r="H12" s="306" t="s">
        <v>60</v>
      </c>
      <c r="I12" s="306" t="s">
        <v>1327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9"/>
      <c r="F13" s="306" t="s">
        <v>708</v>
      </c>
      <c r="G13" s="316" t="s">
        <v>1454</v>
      </c>
      <c r="H13" s="306" t="s">
        <v>60</v>
      </c>
      <c r="I13" s="306" t="s">
        <v>1327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10"/>
      <c r="F14" s="306" t="s">
        <v>708</v>
      </c>
      <c r="G14" s="316" t="s">
        <v>1456</v>
      </c>
      <c r="H14" s="249" t="s">
        <v>53</v>
      </c>
      <c r="I14" s="306" t="s">
        <v>1327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10"/>
      <c r="F15" s="306" t="s">
        <v>708</v>
      </c>
      <c r="G15" s="316" t="s">
        <v>1456</v>
      </c>
      <c r="H15" s="249" t="s">
        <v>1457</v>
      </c>
      <c r="I15" s="306" t="s">
        <v>1327</v>
      </c>
      <c r="J15" s="299"/>
      <c r="K15" s="300"/>
      <c r="L15" s="61"/>
      <c r="M15" s="292" t="s">
        <v>756</v>
      </c>
      <c r="N15" s="285">
        <f>COUNTIF(E8:K24, "*Casey*")</f>
        <v>4</v>
      </c>
      <c r="O15" s="224" t="s">
        <v>1455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10"/>
      <c r="F16" s="306" t="s">
        <v>708</v>
      </c>
      <c r="G16" s="249" t="s">
        <v>1458</v>
      </c>
      <c r="H16" s="249" t="s">
        <v>53</v>
      </c>
      <c r="I16" s="306" t="s">
        <v>1327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11"/>
      <c r="F17" s="306" t="s">
        <v>708</v>
      </c>
      <c r="G17" s="249" t="s">
        <v>1458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311"/>
      <c r="F18" s="306" t="s">
        <v>1459</v>
      </c>
      <c r="G18" s="249" t="s">
        <v>1460</v>
      </c>
      <c r="H18" s="302" t="s">
        <v>1457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132</v>
      </c>
      <c r="C27" s="826" t="s">
        <v>1461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1445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1462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1463</v>
      </c>
      <c r="F5" s="223" t="s">
        <v>1464</v>
      </c>
      <c r="G5" s="223" t="s">
        <v>1465</v>
      </c>
      <c r="H5" s="223" t="s">
        <v>1466</v>
      </c>
      <c r="I5" s="223" t="s">
        <v>1467</v>
      </c>
      <c r="J5" s="223" t="s">
        <v>1468</v>
      </c>
      <c r="K5" s="223" t="s">
        <v>1469</v>
      </c>
      <c r="L5" s="61"/>
      <c r="M5" s="288" t="s">
        <v>82</v>
      </c>
      <c r="N5" s="289" t="s">
        <v>1347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211</v>
      </c>
      <c r="F7" s="237" t="s">
        <v>211</v>
      </c>
      <c r="G7" s="237" t="s">
        <v>211</v>
      </c>
      <c r="H7" s="237" t="s">
        <v>211</v>
      </c>
      <c r="I7" s="237" t="s">
        <v>211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1315</v>
      </c>
      <c r="G9" s="306" t="s">
        <v>1315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1315</v>
      </c>
      <c r="G10" s="306" t="s">
        <v>1315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1315</v>
      </c>
      <c r="G11" s="306" t="s">
        <v>1315</v>
      </c>
      <c r="H11" s="306" t="s">
        <v>1470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1392</v>
      </c>
      <c r="G12" s="306" t="s">
        <v>1315</v>
      </c>
      <c r="H12" s="306" t="s">
        <v>1470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212" t="s">
        <v>1471</v>
      </c>
      <c r="F13" s="212" t="s">
        <v>753</v>
      </c>
      <c r="G13" s="249" t="s">
        <v>54</v>
      </c>
      <c r="H13" s="249" t="s">
        <v>753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2" t="s">
        <v>1471</v>
      </c>
      <c r="F14" s="212" t="s">
        <v>1472</v>
      </c>
      <c r="G14" s="249" t="s">
        <v>1473</v>
      </c>
      <c r="H14" s="249" t="s">
        <v>753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1474</v>
      </c>
      <c r="G15" s="249" t="s">
        <v>1473</v>
      </c>
      <c r="H15" s="249" t="s">
        <v>1475</v>
      </c>
      <c r="I15" s="196"/>
      <c r="J15" s="299"/>
      <c r="K15" s="300"/>
      <c r="L15" s="61"/>
      <c r="M15" s="292" t="s">
        <v>756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2" t="s">
        <v>1004</v>
      </c>
      <c r="F16" s="212" t="s">
        <v>1476</v>
      </c>
      <c r="G16" s="249" t="s">
        <v>1473</v>
      </c>
      <c r="H16" s="249" t="s">
        <v>1477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1260</v>
      </c>
      <c r="G17" s="249" t="s">
        <v>1478</v>
      </c>
      <c r="H17" s="302" t="s">
        <v>1479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4" t="s">
        <v>1480</v>
      </c>
      <c r="F18" s="196" t="s">
        <v>1481</v>
      </c>
      <c r="G18" s="249" t="s">
        <v>1478</v>
      </c>
      <c r="H18" s="302" t="s">
        <v>1479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1482</v>
      </c>
      <c r="F19" s="274" t="s">
        <v>1483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1482</v>
      </c>
      <c r="F20" s="274" t="s">
        <v>1483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983</v>
      </c>
      <c r="F21" s="274" t="s">
        <v>1115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1484</v>
      </c>
    </row>
    <row r="33" spans="2:15" x14ac:dyDescent="0.25">
      <c r="B33" s="56"/>
      <c r="D33" s="246" t="s">
        <v>1485</v>
      </c>
    </row>
    <row r="34" spans="2:15" x14ac:dyDescent="0.25">
      <c r="B34" s="180"/>
      <c r="D34" t="s">
        <v>134</v>
      </c>
    </row>
    <row r="35" spans="2:15" x14ac:dyDescent="0.25">
      <c r="B35" s="90"/>
      <c r="D35" t="s">
        <v>135</v>
      </c>
    </row>
    <row r="37" spans="2:15" x14ac:dyDescent="0.25">
      <c r="B37" s="127" t="s">
        <v>136</v>
      </c>
      <c r="D37" s="247" t="s">
        <v>1486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1488</v>
      </c>
      <c r="I5" s="223" t="s">
        <v>1489</v>
      </c>
      <c r="J5" s="223" t="s">
        <v>1490</v>
      </c>
      <c r="K5" s="223" t="s">
        <v>1491</v>
      </c>
      <c r="L5" s="61"/>
      <c r="M5" s="288" t="s">
        <v>82</v>
      </c>
      <c r="N5" s="289" t="s">
        <v>1347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1492</v>
      </c>
      <c r="G8" s="296" t="s">
        <v>1493</v>
      </c>
      <c r="H8" s="297" t="s">
        <v>1327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262" t="s">
        <v>260</v>
      </c>
      <c r="F9" s="212" t="s">
        <v>1492</v>
      </c>
      <c r="G9" s="294" t="s">
        <v>1494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262" t="s">
        <v>260</v>
      </c>
      <c r="F10" s="212" t="s">
        <v>1315</v>
      </c>
      <c r="G10" s="294" t="s">
        <v>1494</v>
      </c>
      <c r="H10" s="196" t="s">
        <v>1495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262" t="s">
        <v>260</v>
      </c>
      <c r="F11" s="212" t="s">
        <v>60</v>
      </c>
      <c r="G11" s="294" t="s">
        <v>1494</v>
      </c>
      <c r="H11" s="249" t="s">
        <v>1495</v>
      </c>
      <c r="I11" s="196" t="s">
        <v>1395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214" t="s">
        <v>1260</v>
      </c>
      <c r="F12" s="212" t="s">
        <v>1496</v>
      </c>
      <c r="G12" s="249" t="s">
        <v>1497</v>
      </c>
      <c r="H12" s="249" t="s">
        <v>1498</v>
      </c>
      <c r="I12" s="196" t="s">
        <v>1395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212" t="s">
        <v>1499</v>
      </c>
      <c r="F13" s="212" t="s">
        <v>1496</v>
      </c>
      <c r="G13" s="249" t="s">
        <v>1500</v>
      </c>
      <c r="H13" s="249" t="s">
        <v>1501</v>
      </c>
      <c r="I13" s="196" t="s">
        <v>1502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2" t="s">
        <v>1503</v>
      </c>
      <c r="F14" s="262" t="s">
        <v>1504</v>
      </c>
      <c r="G14" s="249" t="s">
        <v>1505</v>
      </c>
      <c r="H14" s="249" t="s">
        <v>1501</v>
      </c>
      <c r="I14" s="196" t="s">
        <v>1506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2" t="s">
        <v>1507</v>
      </c>
      <c r="F15" s="262" t="s">
        <v>1259</v>
      </c>
      <c r="G15" s="249" t="s">
        <v>1508</v>
      </c>
      <c r="H15" s="249" t="s">
        <v>1392</v>
      </c>
      <c r="I15" s="196" t="s">
        <v>1502</v>
      </c>
      <c r="J15" s="299"/>
      <c r="K15" s="300"/>
      <c r="L15" s="61"/>
      <c r="M15" s="292" t="s">
        <v>756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1509</v>
      </c>
      <c r="G16" s="249" t="s">
        <v>1494</v>
      </c>
      <c r="H16" s="249" t="s">
        <v>1510</v>
      </c>
      <c r="I16" s="196" t="s">
        <v>1502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4"/>
      <c r="F17" s="196" t="s">
        <v>1511</v>
      </c>
      <c r="G17" s="249" t="s">
        <v>1512</v>
      </c>
      <c r="H17" s="213" t="s">
        <v>1510</v>
      </c>
      <c r="I17" s="196" t="s">
        <v>1506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4" t="s">
        <v>1513</v>
      </c>
      <c r="F18" s="196" t="s">
        <v>1514</v>
      </c>
      <c r="G18" s="249" t="s">
        <v>1512</v>
      </c>
      <c r="H18" s="213" t="s">
        <v>1515</v>
      </c>
      <c r="I18" s="196" t="s">
        <v>1516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1517</v>
      </c>
      <c r="F19" s="274" t="s">
        <v>1482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1518</v>
      </c>
      <c r="F20" s="274" t="s">
        <v>1482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1519</v>
      </c>
      <c r="F21" s="274" t="s">
        <v>995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138</v>
      </c>
      <c r="C27" t="s">
        <v>1217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1484</v>
      </c>
    </row>
    <row r="32" spans="2:20" x14ac:dyDescent="0.25">
      <c r="B32" s="56"/>
      <c r="D32" s="246" t="s">
        <v>1485</v>
      </c>
    </row>
    <row r="33" spans="2:15" x14ac:dyDescent="0.25">
      <c r="B33" s="180"/>
      <c r="D33" t="s">
        <v>134</v>
      </c>
    </row>
    <row r="34" spans="2:15" x14ac:dyDescent="0.25">
      <c r="B34" s="90"/>
      <c r="D34" t="s">
        <v>135</v>
      </c>
    </row>
    <row r="36" spans="2:15" x14ac:dyDescent="0.25">
      <c r="B36" s="127" t="s">
        <v>136</v>
      </c>
      <c r="D36" s="247" t="s">
        <v>1486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1520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65" t="s">
        <v>96</v>
      </c>
      <c r="E8" s="262" t="s">
        <v>1318</v>
      </c>
      <c r="F8" s="295" t="s">
        <v>59</v>
      </c>
      <c r="G8" s="296" t="s">
        <v>1523</v>
      </c>
      <c r="H8" s="297" t="s">
        <v>1523</v>
      </c>
      <c r="I8" s="297" t="s">
        <v>59</v>
      </c>
      <c r="J8" s="299" t="s">
        <v>1524</v>
      </c>
      <c r="K8" s="301" t="s">
        <v>756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262" t="s">
        <v>1525</v>
      </c>
      <c r="F9" s="212" t="s">
        <v>1355</v>
      </c>
      <c r="G9" s="294" t="s">
        <v>1526</v>
      </c>
      <c r="H9" s="242" t="s">
        <v>60</v>
      </c>
      <c r="I9" s="297" t="s">
        <v>59</v>
      </c>
      <c r="J9" s="299" t="s">
        <v>1524</v>
      </c>
      <c r="K9" s="300" t="s">
        <v>756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262" t="s">
        <v>1525</v>
      </c>
      <c r="F10" s="212" t="s">
        <v>1355</v>
      </c>
      <c r="G10" s="212" t="s">
        <v>1526</v>
      </c>
      <c r="H10" s="196" t="s">
        <v>60</v>
      </c>
      <c r="I10" s="196" t="s">
        <v>1527</v>
      </c>
      <c r="J10" s="299" t="s">
        <v>1524</v>
      </c>
      <c r="K10" s="300" t="s">
        <v>756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262" t="s">
        <v>1525</v>
      </c>
      <c r="F11" s="212" t="s">
        <v>1528</v>
      </c>
      <c r="G11" s="249" t="s">
        <v>1529</v>
      </c>
      <c r="H11" s="249" t="s">
        <v>60</v>
      </c>
      <c r="I11" s="196" t="s">
        <v>1530</v>
      </c>
      <c r="J11" s="299" t="s">
        <v>1524</v>
      </c>
      <c r="K11" s="300" t="s">
        <v>756</v>
      </c>
      <c r="L11" s="61"/>
      <c r="M11" s="304" t="s">
        <v>58</v>
      </c>
      <c r="N11" s="285">
        <f>COUNTIF(E8:K24, "*Wei Yen*")</f>
        <v>0</v>
      </c>
      <c r="O11" s="199" t="s">
        <v>1531</v>
      </c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214" t="s">
        <v>1532</v>
      </c>
      <c r="F12" s="212" t="s">
        <v>1533</v>
      </c>
      <c r="G12" s="249" t="s">
        <v>1534</v>
      </c>
      <c r="H12" s="249" t="s">
        <v>60</v>
      </c>
      <c r="I12" s="196" t="s">
        <v>1530</v>
      </c>
      <c r="J12" s="299" t="s">
        <v>1524</v>
      </c>
      <c r="K12" s="300" t="s">
        <v>756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67" t="s">
        <v>108</v>
      </c>
      <c r="E13" s="214" t="s">
        <v>1532</v>
      </c>
      <c r="F13" s="196" t="s">
        <v>1535</v>
      </c>
      <c r="G13" s="249" t="s">
        <v>1534</v>
      </c>
      <c r="H13" s="249" t="s">
        <v>1259</v>
      </c>
      <c r="I13" s="196" t="s">
        <v>1536</v>
      </c>
      <c r="J13" s="299" t="s">
        <v>1524</v>
      </c>
      <c r="K13" s="300" t="s">
        <v>756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67" t="s">
        <v>111</v>
      </c>
      <c r="E14" s="214" t="s">
        <v>1537</v>
      </c>
      <c r="F14" s="196" t="s">
        <v>791</v>
      </c>
      <c r="G14" s="249" t="s">
        <v>1538</v>
      </c>
      <c r="H14" s="249" t="s">
        <v>62</v>
      </c>
      <c r="I14" s="196" t="s">
        <v>1539</v>
      </c>
      <c r="J14" s="299" t="s">
        <v>1524</v>
      </c>
      <c r="K14" s="300" t="s">
        <v>756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67" t="s">
        <v>113</v>
      </c>
      <c r="E15" s="214" t="s">
        <v>1537</v>
      </c>
      <c r="F15" s="196" t="s">
        <v>1530</v>
      </c>
      <c r="G15" s="249" t="s">
        <v>1540</v>
      </c>
      <c r="H15" s="249" t="s">
        <v>62</v>
      </c>
      <c r="I15" s="196" t="s">
        <v>1539</v>
      </c>
      <c r="J15" s="299" t="s">
        <v>1524</v>
      </c>
      <c r="K15" s="300" t="s">
        <v>756</v>
      </c>
      <c r="L15" s="61"/>
      <c r="M15" s="292" t="s">
        <v>756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113</v>
      </c>
      <c r="C16" s="217" t="s">
        <v>87</v>
      </c>
      <c r="D16" s="267" t="s">
        <v>115</v>
      </c>
      <c r="E16" s="214" t="s">
        <v>1537</v>
      </c>
      <c r="F16" s="196" t="s">
        <v>1541</v>
      </c>
      <c r="G16" s="249" t="s">
        <v>1542</v>
      </c>
      <c r="H16" s="249" t="s">
        <v>60</v>
      </c>
      <c r="I16" s="196" t="s">
        <v>1543</v>
      </c>
      <c r="J16" s="299" t="s">
        <v>1524</v>
      </c>
      <c r="K16" s="300" t="s">
        <v>756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4" t="s">
        <v>1537</v>
      </c>
      <c r="F17" s="196" t="s">
        <v>1544</v>
      </c>
      <c r="G17" s="249" t="s">
        <v>1545</v>
      </c>
      <c r="H17" s="249" t="s">
        <v>60</v>
      </c>
      <c r="I17" s="250" t="s">
        <v>791</v>
      </c>
      <c r="J17" s="274" t="s">
        <v>756</v>
      </c>
      <c r="K17" s="300" t="s">
        <v>756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4" t="s">
        <v>600</v>
      </c>
      <c r="F18" s="196" t="s">
        <v>1546</v>
      </c>
      <c r="G18" s="261" t="s">
        <v>1545</v>
      </c>
      <c r="H18" s="249" t="s">
        <v>1547</v>
      </c>
      <c r="I18" s="196" t="s">
        <v>62</v>
      </c>
      <c r="J18" s="279" t="s">
        <v>756</v>
      </c>
      <c r="K18" s="300" t="s">
        <v>756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600</v>
      </c>
      <c r="F19" s="274" t="s">
        <v>56</v>
      </c>
      <c r="G19" s="274" t="s">
        <v>1548</v>
      </c>
      <c r="H19" s="274"/>
      <c r="I19" s="274"/>
      <c r="J19" s="274" t="s">
        <v>756</v>
      </c>
      <c r="K19" s="300" t="s">
        <v>756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600</v>
      </c>
      <c r="F20" s="274" t="s">
        <v>56</v>
      </c>
      <c r="G20" s="274" t="s">
        <v>1548</v>
      </c>
      <c r="H20" s="274"/>
      <c r="I20" s="274"/>
      <c r="J20" s="274" t="s">
        <v>756</v>
      </c>
      <c r="K20" s="300" t="s">
        <v>756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600</v>
      </c>
      <c r="F21" s="274" t="s">
        <v>56</v>
      </c>
      <c r="G21" s="274" t="s">
        <v>1548</v>
      </c>
      <c r="H21" s="274"/>
      <c r="I21" s="274"/>
      <c r="J21" s="274" t="s">
        <v>756</v>
      </c>
      <c r="K21" s="300" t="s">
        <v>756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1548</v>
      </c>
      <c r="H22" s="274"/>
      <c r="I22" s="274"/>
      <c r="J22" s="274" t="s">
        <v>756</v>
      </c>
      <c r="K22" s="300" t="s">
        <v>756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138</v>
      </c>
      <c r="C27" t="s">
        <v>1217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1549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1484</v>
      </c>
    </row>
    <row r="32" spans="2:20" x14ac:dyDescent="0.25">
      <c r="B32" s="56"/>
      <c r="D32" s="246" t="s">
        <v>1485</v>
      </c>
    </row>
    <row r="33" spans="2:15" x14ac:dyDescent="0.25">
      <c r="B33" s="180"/>
      <c r="D33" t="s">
        <v>403</v>
      </c>
    </row>
    <row r="34" spans="2:15" x14ac:dyDescent="0.25">
      <c r="B34" s="90"/>
      <c r="D34" t="s">
        <v>135</v>
      </c>
    </row>
    <row r="36" spans="2:15" x14ac:dyDescent="0.25">
      <c r="B36" s="127" t="s">
        <v>136</v>
      </c>
      <c r="D36" s="247" t="s">
        <v>1486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5" t="s">
        <v>1550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1551</v>
      </c>
      <c r="F5" s="223" t="s">
        <v>1552</v>
      </c>
      <c r="G5" s="223" t="s">
        <v>1553</v>
      </c>
      <c r="H5" s="223" t="s">
        <v>1554</v>
      </c>
      <c r="I5" s="223" t="s">
        <v>1555</v>
      </c>
      <c r="J5" s="223">
        <v>44930</v>
      </c>
      <c r="K5" s="223">
        <v>44961</v>
      </c>
      <c r="L5" s="61"/>
      <c r="M5" s="288" t="s">
        <v>82</v>
      </c>
      <c r="N5" s="289" t="s">
        <v>1521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273</v>
      </c>
      <c r="G10" s="250" t="s">
        <v>60</v>
      </c>
      <c r="H10" s="212" t="s">
        <v>654</v>
      </c>
      <c r="I10" s="212" t="s">
        <v>60</v>
      </c>
      <c r="J10" s="273" t="s">
        <v>1331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273</v>
      </c>
      <c r="G11" s="250" t="s">
        <v>1256</v>
      </c>
      <c r="H11" s="212" t="s">
        <v>654</v>
      </c>
      <c r="I11" s="212" t="s">
        <v>62</v>
      </c>
      <c r="J11" s="273" t="s">
        <v>1331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102</v>
      </c>
      <c r="C12" s="257" t="s">
        <v>87</v>
      </c>
      <c r="D12" s="256" t="s">
        <v>104</v>
      </c>
      <c r="E12" s="214"/>
      <c r="F12" s="212" t="s">
        <v>1556</v>
      </c>
      <c r="G12" s="250" t="s">
        <v>1557</v>
      </c>
      <c r="H12" s="212" t="s">
        <v>1558</v>
      </c>
      <c r="I12" s="212" t="s">
        <v>62</v>
      </c>
      <c r="J12" s="273" t="s">
        <v>1331</v>
      </c>
      <c r="K12" s="273" t="s">
        <v>1559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104</v>
      </c>
      <c r="C13" s="257" t="s">
        <v>87</v>
      </c>
      <c r="D13" s="256" t="s">
        <v>108</v>
      </c>
      <c r="E13" s="214"/>
      <c r="F13" s="212" t="s">
        <v>1556</v>
      </c>
      <c r="G13" s="250" t="s">
        <v>1557</v>
      </c>
      <c r="H13" s="212" t="s">
        <v>1558</v>
      </c>
      <c r="I13" s="212" t="s">
        <v>1395</v>
      </c>
      <c r="J13" s="273" t="s">
        <v>1331</v>
      </c>
      <c r="K13" s="273" t="s">
        <v>1559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108</v>
      </c>
      <c r="C14" s="257" t="s">
        <v>87</v>
      </c>
      <c r="D14" s="256" t="s">
        <v>111</v>
      </c>
      <c r="E14" s="214" t="s">
        <v>1560</v>
      </c>
      <c r="F14" s="212" t="s">
        <v>1397</v>
      </c>
      <c r="G14" s="250" t="s">
        <v>1561</v>
      </c>
      <c r="H14" s="212" t="s">
        <v>1558</v>
      </c>
      <c r="I14" s="212" t="s">
        <v>1562</v>
      </c>
      <c r="J14" s="273" t="s">
        <v>1331</v>
      </c>
      <c r="K14" s="273" t="s">
        <v>1559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111</v>
      </c>
      <c r="C15" s="257" t="s">
        <v>87</v>
      </c>
      <c r="D15" s="256" t="s">
        <v>113</v>
      </c>
      <c r="E15" s="214" t="s">
        <v>1560</v>
      </c>
      <c r="F15" s="212" t="s">
        <v>1563</v>
      </c>
      <c r="G15" s="250" t="s">
        <v>1561</v>
      </c>
      <c r="H15" s="212" t="s">
        <v>62</v>
      </c>
      <c r="I15" s="212" t="s">
        <v>1564</v>
      </c>
      <c r="J15" s="273" t="s">
        <v>1331</v>
      </c>
      <c r="K15" s="273" t="s">
        <v>1559</v>
      </c>
      <c r="L15" s="61"/>
      <c r="M15" s="304" t="s">
        <v>756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113</v>
      </c>
      <c r="C16" s="257" t="s">
        <v>87</v>
      </c>
      <c r="D16" s="256" t="s">
        <v>115</v>
      </c>
      <c r="E16" s="214" t="s">
        <v>545</v>
      </c>
      <c r="F16" s="212" t="s">
        <v>1565</v>
      </c>
      <c r="G16" s="250" t="s">
        <v>1498</v>
      </c>
      <c r="H16" s="212" t="s">
        <v>57</v>
      </c>
      <c r="I16" s="212" t="s">
        <v>1566</v>
      </c>
      <c r="J16" s="273" t="s">
        <v>1331</v>
      </c>
      <c r="K16" s="273" t="s">
        <v>1559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115</v>
      </c>
      <c r="C17" s="257" t="s">
        <v>87</v>
      </c>
      <c r="D17" s="256" t="s">
        <v>117</v>
      </c>
      <c r="E17" s="214" t="s">
        <v>1397</v>
      </c>
      <c r="F17" s="212" t="s">
        <v>1567</v>
      </c>
      <c r="G17" s="250" t="s">
        <v>1568</v>
      </c>
      <c r="H17" s="212" t="s">
        <v>57</v>
      </c>
      <c r="I17" s="212" t="s">
        <v>1566</v>
      </c>
      <c r="J17" s="273" t="s">
        <v>1331</v>
      </c>
      <c r="K17" s="273" t="s">
        <v>1559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117</v>
      </c>
      <c r="C18" s="257" t="s">
        <v>87</v>
      </c>
      <c r="D18" s="256" t="s">
        <v>119</v>
      </c>
      <c r="E18" s="214" t="s">
        <v>1397</v>
      </c>
      <c r="F18" s="212" t="s">
        <v>1567</v>
      </c>
      <c r="G18" s="250" t="s">
        <v>1569</v>
      </c>
      <c r="H18" s="212" t="s">
        <v>57</v>
      </c>
      <c r="I18" s="212" t="s">
        <v>1566</v>
      </c>
      <c r="J18" s="273" t="s">
        <v>1331</v>
      </c>
      <c r="K18" s="280" t="s">
        <v>1570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1549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1484</v>
      </c>
    </row>
    <row r="32" spans="2:20" x14ac:dyDescent="0.25">
      <c r="B32" s="56"/>
      <c r="D32" s="246" t="s">
        <v>1485</v>
      </c>
    </row>
    <row r="33" spans="2:15" x14ac:dyDescent="0.25">
      <c r="B33" s="180"/>
      <c r="D33" t="s">
        <v>403</v>
      </c>
    </row>
    <row r="35" spans="2:15" x14ac:dyDescent="0.25">
      <c r="B35" s="127" t="s">
        <v>136</v>
      </c>
      <c r="D35" s="247" t="s">
        <v>1486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5" t="s">
        <v>1571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1572</v>
      </c>
      <c r="F5" s="223" t="s">
        <v>1573</v>
      </c>
      <c r="G5" s="223" t="s">
        <v>1574</v>
      </c>
      <c r="H5" s="223" t="s">
        <v>1575</v>
      </c>
      <c r="I5" s="223" t="s">
        <v>1576</v>
      </c>
      <c r="J5" s="223" t="s">
        <v>1577</v>
      </c>
      <c r="K5" s="223" t="s">
        <v>1578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28" t="s">
        <v>1185</v>
      </c>
      <c r="K6" s="252" t="s">
        <v>1186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94</v>
      </c>
      <c r="C8" s="217" t="s">
        <v>87</v>
      </c>
      <c r="D8" s="218" t="s">
        <v>96</v>
      </c>
      <c r="E8" s="212" t="s">
        <v>1579</v>
      </c>
      <c r="F8" s="212" t="s">
        <v>1580</v>
      </c>
      <c r="G8" s="212" t="s">
        <v>1580</v>
      </c>
      <c r="H8" s="212" t="s">
        <v>1580</v>
      </c>
      <c r="I8" s="250" t="s">
        <v>1580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96</v>
      </c>
      <c r="C9" s="217" t="s">
        <v>87</v>
      </c>
      <c r="D9" s="218" t="s">
        <v>97</v>
      </c>
      <c r="E9" s="212" t="s">
        <v>1579</v>
      </c>
      <c r="F9" s="212" t="s">
        <v>1580</v>
      </c>
      <c r="G9" s="212" t="s">
        <v>1581</v>
      </c>
      <c r="H9" s="242" t="s">
        <v>1580</v>
      </c>
      <c r="I9" s="242" t="s">
        <v>1580</v>
      </c>
      <c r="J9" s="212" t="s">
        <v>1549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97</v>
      </c>
      <c r="C10" s="217" t="s">
        <v>87</v>
      </c>
      <c r="D10" s="218" t="s">
        <v>99</v>
      </c>
      <c r="E10" s="212" t="s">
        <v>1579</v>
      </c>
      <c r="F10" s="212" t="s">
        <v>1579</v>
      </c>
      <c r="G10" s="212" t="s">
        <v>1582</v>
      </c>
      <c r="H10" s="196" t="s">
        <v>1580</v>
      </c>
      <c r="I10" s="196" t="s">
        <v>1583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99</v>
      </c>
      <c r="C11" s="217" t="s">
        <v>87</v>
      </c>
      <c r="D11" s="218" t="s">
        <v>102</v>
      </c>
      <c r="E11" s="212" t="s">
        <v>1579</v>
      </c>
      <c r="F11" s="212" t="s">
        <v>1579</v>
      </c>
      <c r="G11" s="249" t="s">
        <v>1584</v>
      </c>
      <c r="H11" s="249" t="s">
        <v>982</v>
      </c>
      <c r="I11" s="196" t="s">
        <v>1585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102</v>
      </c>
      <c r="C12" s="217" t="s">
        <v>87</v>
      </c>
      <c r="D12" s="218" t="s">
        <v>104</v>
      </c>
      <c r="E12" s="196" t="s">
        <v>1580</v>
      </c>
      <c r="F12" s="212" t="s">
        <v>1580</v>
      </c>
      <c r="G12" s="249" t="s">
        <v>1586</v>
      </c>
      <c r="H12" s="249" t="s">
        <v>1587</v>
      </c>
      <c r="I12" s="196" t="s">
        <v>1585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104</v>
      </c>
      <c r="C13" s="217" t="s">
        <v>87</v>
      </c>
      <c r="D13" s="218" t="s">
        <v>108</v>
      </c>
      <c r="E13" s="196" t="s">
        <v>1580</v>
      </c>
      <c r="F13" s="196" t="s">
        <v>792</v>
      </c>
      <c r="G13" s="249" t="s">
        <v>1588</v>
      </c>
      <c r="H13" s="249" t="s">
        <v>1589</v>
      </c>
      <c r="I13" s="196" t="s">
        <v>1590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108</v>
      </c>
      <c r="C14" s="217" t="s">
        <v>87</v>
      </c>
      <c r="D14" s="218" t="s">
        <v>111</v>
      </c>
      <c r="E14" s="196" t="s">
        <v>1591</v>
      </c>
      <c r="F14" s="196" t="s">
        <v>1592</v>
      </c>
      <c r="G14" s="249" t="s">
        <v>56</v>
      </c>
      <c r="H14" s="249" t="s">
        <v>1589</v>
      </c>
      <c r="I14" s="250" t="s">
        <v>1593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111</v>
      </c>
      <c r="C15" s="217" t="s">
        <v>87</v>
      </c>
      <c r="D15" s="218" t="s">
        <v>113</v>
      </c>
      <c r="E15" s="196" t="s">
        <v>1594</v>
      </c>
      <c r="F15" s="196" t="s">
        <v>1595</v>
      </c>
      <c r="G15" s="249" t="s">
        <v>1596</v>
      </c>
      <c r="H15" s="249" t="s">
        <v>1589</v>
      </c>
      <c r="I15" s="250" t="s">
        <v>1597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113</v>
      </c>
      <c r="C16" s="217" t="s">
        <v>87</v>
      </c>
      <c r="D16" s="218" t="s">
        <v>115</v>
      </c>
      <c r="E16" s="196" t="s">
        <v>1594</v>
      </c>
      <c r="F16" s="196" t="s">
        <v>1595</v>
      </c>
      <c r="G16" s="249" t="s">
        <v>1598</v>
      </c>
      <c r="H16" s="212" t="s">
        <v>1599</v>
      </c>
      <c r="I16" s="250" t="s">
        <v>1597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115</v>
      </c>
      <c r="C17" s="217" t="s">
        <v>87</v>
      </c>
      <c r="D17" s="218" t="s">
        <v>117</v>
      </c>
      <c r="E17" s="196" t="s">
        <v>1594</v>
      </c>
      <c r="F17" s="196" t="s">
        <v>1600</v>
      </c>
      <c r="G17" s="249" t="s">
        <v>1601</v>
      </c>
      <c r="H17" s="214" t="s">
        <v>1602</v>
      </c>
      <c r="I17" s="250" t="s">
        <v>1603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117</v>
      </c>
      <c r="C18" s="217" t="s">
        <v>87</v>
      </c>
      <c r="D18" s="218" t="s">
        <v>119</v>
      </c>
      <c r="E18" s="248" t="s">
        <v>1604</v>
      </c>
      <c r="F18" s="248" t="s">
        <v>1605</v>
      </c>
      <c r="G18" s="212" t="s">
        <v>1601</v>
      </c>
      <c r="H18" s="214" t="s">
        <v>1602</v>
      </c>
      <c r="I18" s="196" t="s">
        <v>1606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1549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1484</v>
      </c>
    </row>
    <row r="26" spans="2:20" x14ac:dyDescent="0.25">
      <c r="B26" s="56"/>
      <c r="D26" s="246" t="s">
        <v>1485</v>
      </c>
    </row>
    <row r="27" spans="2:20" x14ac:dyDescent="0.25">
      <c r="B27" s="180"/>
      <c r="D27" t="s">
        <v>403</v>
      </c>
    </row>
    <row r="29" spans="2:20" x14ac:dyDescent="0.25">
      <c r="B29" s="127" t="s">
        <v>136</v>
      </c>
      <c r="D29" s="247" t="s">
        <v>1486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5" t="s">
        <v>1607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1608</v>
      </c>
      <c r="F5" s="223" t="s">
        <v>1609</v>
      </c>
      <c r="G5" s="223" t="s">
        <v>1610</v>
      </c>
      <c r="H5" s="223" t="s">
        <v>1611</v>
      </c>
      <c r="I5" s="223" t="s">
        <v>1612</v>
      </c>
      <c r="J5" s="223" t="s">
        <v>1613</v>
      </c>
      <c r="K5" s="223" t="s">
        <v>1614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32" t="s">
        <v>1185</v>
      </c>
      <c r="K6" s="233" t="s">
        <v>1186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1615</v>
      </c>
      <c r="H8" s="212" t="s">
        <v>1615</v>
      </c>
      <c r="I8" s="212" t="s">
        <v>1615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96</v>
      </c>
      <c r="C9" s="217" t="s">
        <v>87</v>
      </c>
      <c r="D9" s="218" t="s">
        <v>97</v>
      </c>
      <c r="E9" s="242" t="s">
        <v>1188</v>
      </c>
      <c r="F9" s="212" t="s">
        <v>1616</v>
      </c>
      <c r="G9" s="212" t="s">
        <v>1617</v>
      </c>
      <c r="H9" s="212" t="s">
        <v>1615</v>
      </c>
      <c r="I9" s="212" t="s">
        <v>1615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97</v>
      </c>
      <c r="C10" s="217" t="s">
        <v>87</v>
      </c>
      <c r="D10" s="218" t="s">
        <v>99</v>
      </c>
      <c r="E10" s="196" t="s">
        <v>1188</v>
      </c>
      <c r="F10" s="212" t="s">
        <v>1616</v>
      </c>
      <c r="G10" s="212" t="s">
        <v>1617</v>
      </c>
      <c r="H10" s="212" t="s">
        <v>1615</v>
      </c>
      <c r="I10" s="212" t="s">
        <v>1615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99</v>
      </c>
      <c r="C11" s="217" t="s">
        <v>87</v>
      </c>
      <c r="D11" s="218" t="s">
        <v>102</v>
      </c>
      <c r="E11" s="196" t="s">
        <v>1618</v>
      </c>
      <c r="F11" s="212" t="s">
        <v>1616</v>
      </c>
      <c r="G11" s="212" t="s">
        <v>1619</v>
      </c>
      <c r="H11" s="214" t="s">
        <v>1620</v>
      </c>
      <c r="I11" s="212" t="s">
        <v>1621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102</v>
      </c>
      <c r="C12" s="217" t="s">
        <v>87</v>
      </c>
      <c r="D12" s="218" t="s">
        <v>104</v>
      </c>
      <c r="E12" s="196" t="s">
        <v>1115</v>
      </c>
      <c r="F12" s="212" t="s">
        <v>1615</v>
      </c>
      <c r="G12" s="212" t="s">
        <v>1622</v>
      </c>
      <c r="H12" s="214" t="s">
        <v>1623</v>
      </c>
      <c r="I12" s="212" t="s">
        <v>1621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104</v>
      </c>
      <c r="C13" s="217" t="s">
        <v>87</v>
      </c>
      <c r="D13" s="218" t="s">
        <v>108</v>
      </c>
      <c r="E13" s="196" t="s">
        <v>1115</v>
      </c>
      <c r="F13" s="212" t="s">
        <v>1624</v>
      </c>
      <c r="G13" s="212" t="s">
        <v>1625</v>
      </c>
      <c r="H13" s="214" t="s">
        <v>1623</v>
      </c>
      <c r="I13" s="212" t="s">
        <v>1626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108</v>
      </c>
      <c r="C14" s="217" t="s">
        <v>87</v>
      </c>
      <c r="D14" s="218" t="s">
        <v>111</v>
      </c>
      <c r="E14" s="196" t="s">
        <v>1627</v>
      </c>
      <c r="F14" s="212" t="s">
        <v>1628</v>
      </c>
      <c r="G14" s="212" t="s">
        <v>1629</v>
      </c>
      <c r="H14" s="214" t="s">
        <v>1623</v>
      </c>
      <c r="I14" s="212" t="s">
        <v>1630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111</v>
      </c>
      <c r="C15" s="217" t="s">
        <v>87</v>
      </c>
      <c r="D15" s="218" t="s">
        <v>113</v>
      </c>
      <c r="E15" s="196" t="s">
        <v>1631</v>
      </c>
      <c r="F15" s="212" t="s">
        <v>1632</v>
      </c>
      <c r="G15" s="212" t="s">
        <v>1633</v>
      </c>
      <c r="H15" s="214" t="s">
        <v>1634</v>
      </c>
      <c r="I15" s="212" t="s">
        <v>1630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113</v>
      </c>
      <c r="C16" s="217" t="s">
        <v>87</v>
      </c>
      <c r="D16" s="218" t="s">
        <v>115</v>
      </c>
      <c r="E16" s="196" t="s">
        <v>1631</v>
      </c>
      <c r="F16" s="212" t="s">
        <v>1632</v>
      </c>
      <c r="G16" s="212" t="s">
        <v>1635</v>
      </c>
      <c r="H16" s="214" t="s">
        <v>1636</v>
      </c>
      <c r="I16" s="212" t="s">
        <v>1637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115</v>
      </c>
      <c r="C17" s="217" t="s">
        <v>87</v>
      </c>
      <c r="D17" s="218" t="s">
        <v>117</v>
      </c>
      <c r="E17" s="212" t="s">
        <v>1638</v>
      </c>
      <c r="F17" s="212" t="s">
        <v>1639</v>
      </c>
      <c r="G17" s="212" t="s">
        <v>1640</v>
      </c>
      <c r="H17" s="214" t="s">
        <v>1641</v>
      </c>
      <c r="I17" s="196" t="s">
        <v>1642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117</v>
      </c>
      <c r="C18" s="217" t="s">
        <v>87</v>
      </c>
      <c r="D18" s="218" t="s">
        <v>119</v>
      </c>
      <c r="E18" s="212" t="s">
        <v>1643</v>
      </c>
      <c r="F18" s="212" t="s">
        <v>1644</v>
      </c>
      <c r="G18" s="212" t="s">
        <v>1640</v>
      </c>
      <c r="H18" s="214" t="s">
        <v>1641</v>
      </c>
      <c r="I18" s="196" t="s">
        <v>1645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132</v>
      </c>
      <c r="C20" s="826" t="s">
        <v>1646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1484</v>
      </c>
    </row>
    <row r="26" spans="2:20" x14ac:dyDescent="0.25">
      <c r="B26" s="56"/>
      <c r="D26" s="246" t="s">
        <v>1485</v>
      </c>
    </row>
    <row r="27" spans="2:20" x14ac:dyDescent="0.25">
      <c r="B27" s="180"/>
      <c r="D27" t="s">
        <v>403</v>
      </c>
    </row>
    <row r="29" spans="2:20" x14ac:dyDescent="0.25">
      <c r="B29" s="127" t="s">
        <v>136</v>
      </c>
      <c r="D29" s="247" t="s">
        <v>1486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1647</v>
      </c>
      <c r="F35">
        <v>44</v>
      </c>
      <c r="M35" s="61"/>
      <c r="N35" s="62"/>
      <c r="O35" s="61"/>
    </row>
    <row r="36" spans="5:15" ht="15.75" hidden="1" x14ac:dyDescent="0.25">
      <c r="E36" s="254" t="s">
        <v>1648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1649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1650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1651</v>
      </c>
      <c r="F39">
        <f>26+16</f>
        <v>42</v>
      </c>
    </row>
    <row r="40" spans="5:15" hidden="1" x14ac:dyDescent="0.25">
      <c r="E40" s="254" t="s">
        <v>1652</v>
      </c>
      <c r="F40">
        <f>38+24</f>
        <v>62</v>
      </c>
    </row>
    <row r="41" spans="5:15" hidden="1" x14ac:dyDescent="0.25">
      <c r="E41" s="254" t="s">
        <v>1653</v>
      </c>
      <c r="F41">
        <v>15</v>
      </c>
    </row>
    <row r="42" spans="5:15" hidden="1" x14ac:dyDescent="0.25">
      <c r="E42" s="254" t="s">
        <v>1654</v>
      </c>
      <c r="F42">
        <v>14</v>
      </c>
    </row>
    <row r="43" spans="5:15" hidden="1" x14ac:dyDescent="0.25">
      <c r="E43" s="254" t="s">
        <v>1655</v>
      </c>
      <c r="F43">
        <v>11</v>
      </c>
    </row>
    <row r="44" spans="5:15" hidden="1" x14ac:dyDescent="0.25">
      <c r="E44" s="180" t="s">
        <v>1656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5" t="s">
        <v>1657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1180</v>
      </c>
      <c r="F6" s="229" t="s">
        <v>1181</v>
      </c>
      <c r="G6" s="230" t="s">
        <v>1182</v>
      </c>
      <c r="H6" s="230" t="s">
        <v>1183</v>
      </c>
      <c r="I6" s="231" t="s">
        <v>1184</v>
      </c>
      <c r="J6" s="232" t="s">
        <v>1185</v>
      </c>
      <c r="K6" s="233" t="s">
        <v>1186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94</v>
      </c>
      <c r="C8" s="217" t="s">
        <v>87</v>
      </c>
      <c r="D8" s="218" t="s">
        <v>96</v>
      </c>
      <c r="E8" s="212" t="s">
        <v>1658</v>
      </c>
      <c r="F8" s="212" t="s">
        <v>1659</v>
      </c>
      <c r="G8" s="212" t="s">
        <v>1526</v>
      </c>
      <c r="H8" s="212" t="s">
        <v>584</v>
      </c>
      <c r="I8" s="196" t="s">
        <v>1660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96</v>
      </c>
      <c r="C9" s="217" t="s">
        <v>87</v>
      </c>
      <c r="D9" s="218" t="s">
        <v>97</v>
      </c>
      <c r="E9" s="242" t="s">
        <v>1661</v>
      </c>
      <c r="F9" s="212" t="s">
        <v>1659</v>
      </c>
      <c r="G9" s="212" t="s">
        <v>1526</v>
      </c>
      <c r="H9" s="212" t="s">
        <v>584</v>
      </c>
      <c r="I9" s="196" t="s">
        <v>1660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97</v>
      </c>
      <c r="C10" s="217" t="s">
        <v>87</v>
      </c>
      <c r="D10" s="218" t="s">
        <v>99</v>
      </c>
      <c r="E10" s="196" t="s">
        <v>1661</v>
      </c>
      <c r="F10" s="212" t="s">
        <v>1659</v>
      </c>
      <c r="G10" s="212" t="s">
        <v>1662</v>
      </c>
      <c r="H10" s="212" t="s">
        <v>584</v>
      </c>
      <c r="I10" s="196" t="s">
        <v>1660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99</v>
      </c>
      <c r="C11" s="217" t="s">
        <v>87</v>
      </c>
      <c r="D11" s="218" t="s">
        <v>102</v>
      </c>
      <c r="E11" s="196" t="s">
        <v>1661</v>
      </c>
      <c r="F11" s="212" t="s">
        <v>1663</v>
      </c>
      <c r="G11" s="212" t="s">
        <v>1662</v>
      </c>
      <c r="H11" s="214" t="s">
        <v>1523</v>
      </c>
      <c r="I11" s="196" t="s">
        <v>213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102</v>
      </c>
      <c r="C12" s="217" t="s">
        <v>87</v>
      </c>
      <c r="D12" s="218" t="s">
        <v>104</v>
      </c>
      <c r="E12" s="196" t="s">
        <v>1664</v>
      </c>
      <c r="F12" s="212" t="s">
        <v>1665</v>
      </c>
      <c r="G12" s="212" t="s">
        <v>1523</v>
      </c>
      <c r="H12" s="214" t="s">
        <v>1666</v>
      </c>
      <c r="I12" s="196" t="s">
        <v>213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104</v>
      </c>
      <c r="C13" s="217" t="s">
        <v>87</v>
      </c>
      <c r="D13" s="218" t="s">
        <v>108</v>
      </c>
      <c r="E13" s="196"/>
      <c r="F13" s="212" t="s">
        <v>1667</v>
      </c>
      <c r="G13" s="212" t="s">
        <v>1668</v>
      </c>
      <c r="H13" s="214" t="s">
        <v>1523</v>
      </c>
      <c r="I13" s="196" t="s">
        <v>213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108</v>
      </c>
      <c r="C14" s="217" t="s">
        <v>87</v>
      </c>
      <c r="D14" s="218" t="s">
        <v>111</v>
      </c>
      <c r="E14" s="196" t="s">
        <v>1669</v>
      </c>
      <c r="F14" s="212" t="s">
        <v>1670</v>
      </c>
      <c r="G14" s="212" t="s">
        <v>1671</v>
      </c>
      <c r="H14" s="214" t="s">
        <v>1259</v>
      </c>
      <c r="I14" s="196" t="s">
        <v>213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111</v>
      </c>
      <c r="C15" s="217" t="s">
        <v>87</v>
      </c>
      <c r="D15" s="218" t="s">
        <v>113</v>
      </c>
      <c r="E15" s="196" t="s">
        <v>1672</v>
      </c>
      <c r="F15" s="212" t="s">
        <v>1673</v>
      </c>
      <c r="G15" s="212" t="s">
        <v>1674</v>
      </c>
      <c r="H15" s="214" t="s">
        <v>1397</v>
      </c>
      <c r="I15" s="196" t="s">
        <v>213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113</v>
      </c>
      <c r="C16" s="217" t="s">
        <v>87</v>
      </c>
      <c r="D16" s="218" t="s">
        <v>115</v>
      </c>
      <c r="E16" s="196" t="s">
        <v>1675</v>
      </c>
      <c r="F16" s="212" t="s">
        <v>1676</v>
      </c>
      <c r="G16" s="212" t="s">
        <v>1677</v>
      </c>
      <c r="H16" s="214" t="s">
        <v>1556</v>
      </c>
      <c r="I16" s="196" t="s">
        <v>213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115</v>
      </c>
      <c r="C17" s="217" t="s">
        <v>87</v>
      </c>
      <c r="D17" s="218" t="s">
        <v>117</v>
      </c>
      <c r="E17" s="212" t="s">
        <v>1678</v>
      </c>
      <c r="F17" s="212" t="s">
        <v>1679</v>
      </c>
      <c r="G17" s="212" t="s">
        <v>1680</v>
      </c>
      <c r="H17" s="214" t="s">
        <v>1681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117</v>
      </c>
      <c r="C18" s="217" t="s">
        <v>87</v>
      </c>
      <c r="D18" s="218" t="s">
        <v>119</v>
      </c>
      <c r="E18" s="212" t="s">
        <v>693</v>
      </c>
      <c r="F18" s="212" t="s">
        <v>1682</v>
      </c>
      <c r="G18" s="212" t="s">
        <v>1683</v>
      </c>
      <c r="H18" s="214" t="s">
        <v>1681</v>
      </c>
      <c r="I18" s="196" t="s">
        <v>1684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1685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1484</v>
      </c>
    </row>
    <row r="26" spans="2:20" x14ac:dyDescent="0.25">
      <c r="B26" s="56"/>
      <c r="D26" s="246" t="s">
        <v>1485</v>
      </c>
    </row>
    <row r="27" spans="2:20" x14ac:dyDescent="0.25">
      <c r="B27" s="180"/>
      <c r="D27" t="s">
        <v>403</v>
      </c>
    </row>
    <row r="29" spans="2:20" x14ac:dyDescent="0.25">
      <c r="B29" s="127" t="s">
        <v>136</v>
      </c>
      <c r="D29" s="247" t="s">
        <v>1486</v>
      </c>
    </row>
    <row r="31" spans="2:20" ht="15.75" x14ac:dyDescent="0.25">
      <c r="M31" s="831"/>
      <c r="N31" s="831"/>
      <c r="O31" s="8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3" t="s">
        <v>1686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1687</v>
      </c>
      <c r="F5" s="7" t="s">
        <v>1688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1180</v>
      </c>
      <c r="F6" s="47" t="s">
        <v>1181</v>
      </c>
      <c r="G6" s="112" t="s">
        <v>1182</v>
      </c>
      <c r="H6" s="112" t="s">
        <v>1183</v>
      </c>
      <c r="I6" s="113" t="s">
        <v>1184</v>
      </c>
      <c r="J6" s="120" t="s">
        <v>1185</v>
      </c>
      <c r="K6" s="122" t="s">
        <v>1186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1689</v>
      </c>
      <c r="G8" s="212" t="s">
        <v>584</v>
      </c>
      <c r="H8" s="212" t="s">
        <v>584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96</v>
      </c>
      <c r="C9" s="3" t="s">
        <v>87</v>
      </c>
      <c r="D9" s="2" t="s">
        <v>97</v>
      </c>
      <c r="E9" s="50" t="s">
        <v>210</v>
      </c>
      <c r="F9" s="212" t="s">
        <v>1689</v>
      </c>
      <c r="G9" s="191" t="s">
        <v>584</v>
      </c>
      <c r="H9" s="212" t="s">
        <v>584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97</v>
      </c>
      <c r="C10" s="3" t="s">
        <v>87</v>
      </c>
      <c r="D10" s="2" t="s">
        <v>99</v>
      </c>
      <c r="E10" s="196" t="s">
        <v>210</v>
      </c>
      <c r="F10" s="191" t="s">
        <v>1690</v>
      </c>
      <c r="G10" s="191" t="s">
        <v>584</v>
      </c>
      <c r="H10" s="212" t="s">
        <v>1691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99</v>
      </c>
      <c r="C11" s="3" t="s">
        <v>87</v>
      </c>
      <c r="D11" s="2" t="s">
        <v>102</v>
      </c>
      <c r="E11" s="196" t="s">
        <v>210</v>
      </c>
      <c r="F11" s="191" t="s">
        <v>1690</v>
      </c>
      <c r="G11" s="191" t="s">
        <v>1692</v>
      </c>
      <c r="H11" s="88" t="s">
        <v>1523</v>
      </c>
      <c r="I11" s="32" t="s">
        <v>1693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1694</v>
      </c>
      <c r="G12" s="191" t="s">
        <v>1692</v>
      </c>
      <c r="H12" s="88" t="s">
        <v>1523</v>
      </c>
      <c r="I12" s="32" t="s">
        <v>1695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1694</v>
      </c>
      <c r="G13" s="212" t="s">
        <v>1696</v>
      </c>
      <c r="H13" s="88" t="s">
        <v>1523</v>
      </c>
      <c r="I13" s="32" t="s">
        <v>1695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108</v>
      </c>
      <c r="C14" s="3" t="s">
        <v>87</v>
      </c>
      <c r="D14" s="2" t="s">
        <v>111</v>
      </c>
      <c r="E14" s="32" t="s">
        <v>1697</v>
      </c>
      <c r="F14" s="191" t="s">
        <v>1698</v>
      </c>
      <c r="G14" s="212" t="s">
        <v>1696</v>
      </c>
      <c r="H14" s="88" t="s">
        <v>1699</v>
      </c>
      <c r="I14" s="32" t="s">
        <v>1243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111</v>
      </c>
      <c r="C15" s="3" t="s">
        <v>87</v>
      </c>
      <c r="D15" s="2" t="s">
        <v>113</v>
      </c>
      <c r="E15" s="32" t="s">
        <v>1672</v>
      </c>
      <c r="F15" s="191" t="s">
        <v>1333</v>
      </c>
      <c r="G15" s="212" t="s">
        <v>1696</v>
      </c>
      <c r="H15" s="88" t="s">
        <v>1318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1523</v>
      </c>
      <c r="G16" s="212" t="s">
        <v>1700</v>
      </c>
      <c r="H16" s="88" t="s">
        <v>1318</v>
      </c>
      <c r="I16" s="32" t="s">
        <v>316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115</v>
      </c>
      <c r="C17" s="3" t="s">
        <v>87</v>
      </c>
      <c r="D17" s="2" t="s">
        <v>117</v>
      </c>
      <c r="E17" s="212" t="s">
        <v>1701</v>
      </c>
      <c r="F17" s="191" t="s">
        <v>1497</v>
      </c>
      <c r="G17" s="212" t="s">
        <v>1700</v>
      </c>
      <c r="H17" s="88" t="s">
        <v>58</v>
      </c>
      <c r="I17" s="32" t="s">
        <v>316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117</v>
      </c>
      <c r="C18" s="3" t="s">
        <v>87</v>
      </c>
      <c r="D18" s="2" t="s">
        <v>119</v>
      </c>
      <c r="E18" s="212" t="s">
        <v>1701</v>
      </c>
      <c r="F18" s="191" t="s">
        <v>1497</v>
      </c>
      <c r="G18" s="212" t="s">
        <v>1700</v>
      </c>
      <c r="H18" s="88" t="s">
        <v>58</v>
      </c>
      <c r="I18" s="32" t="s">
        <v>1702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1685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1484</v>
      </c>
    </row>
    <row r="26" spans="2:20" x14ac:dyDescent="0.25">
      <c r="B26" s="56"/>
      <c r="D26" s="58" t="s">
        <v>1485</v>
      </c>
    </row>
    <row r="27" spans="2:20" x14ac:dyDescent="0.25">
      <c r="B27" s="180"/>
      <c r="D27" t="s">
        <v>403</v>
      </c>
    </row>
    <row r="29" spans="2:20" x14ac:dyDescent="0.25">
      <c r="B29" s="127" t="s">
        <v>136</v>
      </c>
      <c r="D29" s="167" t="s">
        <v>1486</v>
      </c>
    </row>
    <row r="31" spans="2:20" ht="15.75" x14ac:dyDescent="0.25">
      <c r="M31" s="831"/>
      <c r="N31" s="831"/>
      <c r="O31" s="8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3" t="s">
        <v>1703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1704</v>
      </c>
      <c r="F5" s="7" t="s">
        <v>1705</v>
      </c>
      <c r="G5" s="7" t="s">
        <v>1706</v>
      </c>
      <c r="H5" s="7" t="s">
        <v>1707</v>
      </c>
      <c r="I5" s="7" t="s">
        <v>1708</v>
      </c>
      <c r="J5" s="7" t="s">
        <v>1709</v>
      </c>
      <c r="K5" s="7" t="s">
        <v>1710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1180</v>
      </c>
      <c r="F6" s="121" t="s">
        <v>1181</v>
      </c>
      <c r="G6" s="112" t="s">
        <v>1182</v>
      </c>
      <c r="H6" s="112" t="s">
        <v>1183</v>
      </c>
      <c r="I6" s="113" t="s">
        <v>1184</v>
      </c>
      <c r="J6" s="120" t="s">
        <v>1185</v>
      </c>
      <c r="K6" s="122" t="s">
        <v>1186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94</v>
      </c>
      <c r="C8" s="3" t="s">
        <v>87</v>
      </c>
      <c r="D8" s="2" t="s">
        <v>96</v>
      </c>
      <c r="E8" s="32" t="s">
        <v>1216</v>
      </c>
      <c r="F8" s="213" t="s">
        <v>61</v>
      </c>
      <c r="G8" s="191" t="s">
        <v>1711</v>
      </c>
      <c r="H8" s="88" t="s">
        <v>1712</v>
      </c>
      <c r="I8" s="32" t="s">
        <v>1713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96</v>
      </c>
      <c r="C9" s="3" t="s">
        <v>87</v>
      </c>
      <c r="D9" s="2" t="s">
        <v>97</v>
      </c>
      <c r="E9" s="32" t="s">
        <v>1216</v>
      </c>
      <c r="F9" s="191" t="s">
        <v>1216</v>
      </c>
      <c r="G9" s="191" t="s">
        <v>1216</v>
      </c>
      <c r="H9" s="214" t="s">
        <v>1712</v>
      </c>
      <c r="I9" s="32" t="s">
        <v>1216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97</v>
      </c>
      <c r="C10" s="3" t="s">
        <v>87</v>
      </c>
      <c r="D10" s="2" t="s">
        <v>99</v>
      </c>
      <c r="E10" s="196" t="s">
        <v>1216</v>
      </c>
      <c r="F10" s="191" t="s">
        <v>1216</v>
      </c>
      <c r="G10" s="191" t="s">
        <v>1714</v>
      </c>
      <c r="H10" s="88" t="s">
        <v>1712</v>
      </c>
      <c r="I10" s="32" t="s">
        <v>1715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99</v>
      </c>
      <c r="C11" s="3" t="s">
        <v>87</v>
      </c>
      <c r="D11" s="2" t="s">
        <v>102</v>
      </c>
      <c r="E11" s="32" t="s">
        <v>1716</v>
      </c>
      <c r="F11" s="191" t="s">
        <v>1216</v>
      </c>
      <c r="G11" s="191" t="s">
        <v>1717</v>
      </c>
      <c r="H11" s="88" t="s">
        <v>1712</v>
      </c>
      <c r="I11" s="32" t="s">
        <v>1718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102</v>
      </c>
      <c r="C12" s="3" t="s">
        <v>87</v>
      </c>
      <c r="D12" s="2" t="s">
        <v>104</v>
      </c>
      <c r="E12" s="196" t="s">
        <v>1716</v>
      </c>
      <c r="F12" s="191" t="s">
        <v>1719</v>
      </c>
      <c r="G12" s="191" t="s">
        <v>1716</v>
      </c>
      <c r="H12" s="88" t="s">
        <v>59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104</v>
      </c>
      <c r="C13" s="3" t="s">
        <v>87</v>
      </c>
      <c r="D13" s="2" t="s">
        <v>108</v>
      </c>
      <c r="E13" s="32" t="s">
        <v>1720</v>
      </c>
      <c r="F13" s="191" t="s">
        <v>1719</v>
      </c>
      <c r="G13" s="212" t="s">
        <v>1716</v>
      </c>
      <c r="H13" s="88" t="s">
        <v>59</v>
      </c>
      <c r="I13" s="32" t="s">
        <v>1714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108</v>
      </c>
      <c r="C14" s="3" t="s">
        <v>87</v>
      </c>
      <c r="D14" s="2" t="s">
        <v>111</v>
      </c>
      <c r="E14" s="32" t="s">
        <v>1720</v>
      </c>
      <c r="F14" s="191" t="s">
        <v>1716</v>
      </c>
      <c r="G14" s="212" t="s">
        <v>1721</v>
      </c>
      <c r="H14" s="88" t="s">
        <v>59</v>
      </c>
      <c r="I14" s="32" t="s">
        <v>1722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111</v>
      </c>
      <c r="C15" s="3" t="s">
        <v>87</v>
      </c>
      <c r="D15" s="2" t="s">
        <v>113</v>
      </c>
      <c r="E15" s="32" t="s">
        <v>1723</v>
      </c>
      <c r="F15" s="191" t="s">
        <v>1216</v>
      </c>
      <c r="G15" s="192" t="s">
        <v>1724</v>
      </c>
      <c r="H15" s="88" t="s">
        <v>59</v>
      </c>
      <c r="I15" s="32" t="s">
        <v>1714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113</v>
      </c>
      <c r="C16" s="3" t="s">
        <v>87</v>
      </c>
      <c r="D16" s="2" t="s">
        <v>115</v>
      </c>
      <c r="E16" s="32" t="s">
        <v>1723</v>
      </c>
      <c r="F16" s="191" t="s">
        <v>1716</v>
      </c>
      <c r="G16" s="215" t="s">
        <v>1724</v>
      </c>
      <c r="H16" s="88" t="s">
        <v>1725</v>
      </c>
      <c r="I16" s="32" t="s">
        <v>1726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115</v>
      </c>
      <c r="C17" s="3" t="s">
        <v>87</v>
      </c>
      <c r="D17" s="2" t="s">
        <v>117</v>
      </c>
      <c r="E17" s="32" t="s">
        <v>1727</v>
      </c>
      <c r="F17" s="191" t="s">
        <v>1728</v>
      </c>
      <c r="G17" s="192" t="s">
        <v>1729</v>
      </c>
      <c r="H17" s="88" t="s">
        <v>1730</v>
      </c>
      <c r="I17" s="32" t="s">
        <v>316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117</v>
      </c>
      <c r="C18" s="3" t="s">
        <v>87</v>
      </c>
      <c r="D18" s="2" t="s">
        <v>119</v>
      </c>
      <c r="E18" s="195" t="s">
        <v>1556</v>
      </c>
      <c r="F18" s="191" t="s">
        <v>1728</v>
      </c>
      <c r="G18" s="215" t="s">
        <v>1731</v>
      </c>
      <c r="H18" s="88" t="s">
        <v>1730</v>
      </c>
      <c r="I18" s="32" t="s">
        <v>316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1685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1484</v>
      </c>
    </row>
    <row r="26" spans="2:20" x14ac:dyDescent="0.25">
      <c r="B26" s="56"/>
      <c r="D26" s="58" t="s">
        <v>1485</v>
      </c>
    </row>
    <row r="27" spans="2:20" x14ac:dyDescent="0.25">
      <c r="B27" s="180"/>
      <c r="D27" t="s">
        <v>403</v>
      </c>
    </row>
    <row r="29" spans="2:20" x14ac:dyDescent="0.25">
      <c r="B29" s="127" t="s">
        <v>136</v>
      </c>
      <c r="D29" s="167" t="s">
        <v>1732</v>
      </c>
    </row>
    <row r="30" spans="2:20" x14ac:dyDescent="0.25">
      <c r="D30" t="s">
        <v>1733</v>
      </c>
    </row>
    <row r="31" spans="2:20" ht="15.75" x14ac:dyDescent="0.25">
      <c r="M31" s="831"/>
      <c r="N31" s="831"/>
      <c r="O31" s="8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833" t="s">
        <v>1734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1180</v>
      </c>
      <c r="F6" s="121" t="s">
        <v>1181</v>
      </c>
      <c r="G6" s="112" t="s">
        <v>1182</v>
      </c>
      <c r="H6" s="112" t="s">
        <v>1183</v>
      </c>
      <c r="I6" s="113" t="s">
        <v>1184</v>
      </c>
      <c r="J6" s="120" t="s">
        <v>1185</v>
      </c>
      <c r="K6" s="122" t="s">
        <v>1186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85</v>
      </c>
      <c r="C7" s="125"/>
      <c r="D7" s="126"/>
      <c r="E7" s="123" t="s">
        <v>211</v>
      </c>
      <c r="F7" s="123" t="s">
        <v>211</v>
      </c>
      <c r="G7" s="123" t="s">
        <v>211</v>
      </c>
      <c r="H7" s="123" t="s">
        <v>211</v>
      </c>
      <c r="I7" s="123" t="s">
        <v>211</v>
      </c>
      <c r="J7" s="123" t="s">
        <v>211</v>
      </c>
      <c r="K7" s="123" t="s">
        <v>211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181"/>
      <c r="F8" s="32" t="s">
        <v>1735</v>
      </c>
      <c r="G8" s="191" t="s">
        <v>1735</v>
      </c>
      <c r="H8" s="88" t="s">
        <v>1735</v>
      </c>
      <c r="I8" s="32" t="s">
        <v>1735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181"/>
      <c r="F9" s="32" t="s">
        <v>1735</v>
      </c>
      <c r="G9" s="191" t="s">
        <v>1735</v>
      </c>
      <c r="H9" s="88" t="s">
        <v>1735</v>
      </c>
      <c r="I9" s="32" t="s">
        <v>1735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181"/>
      <c r="F10" s="32" t="s">
        <v>1735</v>
      </c>
      <c r="G10" s="191" t="s">
        <v>1735</v>
      </c>
      <c r="H10" s="88" t="s">
        <v>1735</v>
      </c>
      <c r="I10" s="32" t="s">
        <v>1735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181"/>
      <c r="F11" s="32" t="s">
        <v>1736</v>
      </c>
      <c r="G11" s="191" t="s">
        <v>1735</v>
      </c>
      <c r="H11" s="88" t="s">
        <v>1735</v>
      </c>
      <c r="I11" s="32" t="s">
        <v>1735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181"/>
      <c r="F12" s="32" t="s">
        <v>1736</v>
      </c>
      <c r="G12" s="191" t="s">
        <v>1735</v>
      </c>
      <c r="H12" s="88" t="s">
        <v>1735</v>
      </c>
      <c r="I12" s="32" t="s">
        <v>1737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181"/>
      <c r="F13" s="32" t="s">
        <v>1736</v>
      </c>
      <c r="G13" s="192" t="s">
        <v>1735</v>
      </c>
      <c r="H13" s="88" t="s">
        <v>1735</v>
      </c>
      <c r="I13" s="32" t="s">
        <v>1737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181"/>
      <c r="F14" s="32" t="s">
        <v>1738</v>
      </c>
      <c r="G14" s="192" t="s">
        <v>1735</v>
      </c>
      <c r="H14" s="88" t="s">
        <v>1735</v>
      </c>
      <c r="I14" s="32" t="s">
        <v>1737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181"/>
      <c r="F15" s="32" t="s">
        <v>1738</v>
      </c>
      <c r="G15" s="192" t="s">
        <v>1735</v>
      </c>
      <c r="H15" s="88" t="s">
        <v>1739</v>
      </c>
      <c r="I15" s="32" t="s">
        <v>1737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81"/>
      <c r="F16" s="32" t="s">
        <v>1736</v>
      </c>
      <c r="G16" s="192" t="s">
        <v>1735</v>
      </c>
      <c r="H16" s="88" t="s">
        <v>1739</v>
      </c>
      <c r="I16" s="32" t="s">
        <v>1740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81"/>
      <c r="F17" s="32" t="s">
        <v>1736</v>
      </c>
      <c r="G17" s="192" t="s">
        <v>1741</v>
      </c>
      <c r="H17" s="88" t="s">
        <v>1739</v>
      </c>
      <c r="I17" s="32" t="s">
        <v>1740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94"/>
      <c r="F18" s="32" t="s">
        <v>1736</v>
      </c>
      <c r="G18" s="193" t="s">
        <v>1741</v>
      </c>
      <c r="H18" s="88" t="s">
        <v>1739</v>
      </c>
      <c r="I18" s="32" t="s">
        <v>1737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1685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1484</v>
      </c>
    </row>
    <row r="26" spans="2:22" x14ac:dyDescent="0.25">
      <c r="B26" s="56"/>
      <c r="D26" s="58" t="s">
        <v>1485</v>
      </c>
    </row>
    <row r="27" spans="2:22" x14ac:dyDescent="0.25">
      <c r="B27" s="180"/>
      <c r="D27" t="s">
        <v>403</v>
      </c>
    </row>
    <row r="29" spans="2:22" x14ac:dyDescent="0.25">
      <c r="B29" s="127" t="s">
        <v>136</v>
      </c>
      <c r="D29" s="167" t="s">
        <v>1732</v>
      </c>
    </row>
    <row r="30" spans="2:22" x14ac:dyDescent="0.25">
      <c r="D30" t="s">
        <v>1733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3" t="s">
        <v>1742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1608</v>
      </c>
      <c r="F5" s="7" t="s">
        <v>1745</v>
      </c>
      <c r="G5" s="7" t="s">
        <v>1746</v>
      </c>
      <c r="H5" s="7" t="s">
        <v>1747</v>
      </c>
      <c r="I5" s="7" t="s">
        <v>1748</v>
      </c>
      <c r="J5" s="7" t="s">
        <v>1749</v>
      </c>
      <c r="K5" s="7" t="s">
        <v>1750</v>
      </c>
      <c r="L5" s="61"/>
      <c r="M5" s="172"/>
      <c r="N5" s="113"/>
      <c r="O5" s="113" t="s">
        <v>1746</v>
      </c>
      <c r="P5" s="113" t="s">
        <v>1747</v>
      </c>
      <c r="Q5" s="113" t="s">
        <v>1748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1180</v>
      </c>
      <c r="F6" s="121" t="s">
        <v>1181</v>
      </c>
      <c r="G6" s="112" t="s">
        <v>1182</v>
      </c>
      <c r="H6" s="112" t="s">
        <v>1183</v>
      </c>
      <c r="I6" s="113" t="s">
        <v>1184</v>
      </c>
      <c r="J6" s="120" t="s">
        <v>1185</v>
      </c>
      <c r="K6" s="122" t="s">
        <v>1186</v>
      </c>
      <c r="L6" s="61"/>
      <c r="M6" s="172"/>
      <c r="N6" s="113"/>
      <c r="O6" s="113" t="s">
        <v>1182</v>
      </c>
      <c r="P6" s="113" t="s">
        <v>1183</v>
      </c>
      <c r="Q6" s="113" t="s">
        <v>1184</v>
      </c>
      <c r="R6" s="173"/>
      <c r="S6" s="173"/>
      <c r="T6" s="173"/>
    </row>
    <row r="7" spans="2:20" ht="15" customHeight="1" x14ac:dyDescent="0.25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1352</v>
      </c>
      <c r="H11" s="88" t="s">
        <v>59</v>
      </c>
      <c r="I11" s="32" t="s">
        <v>1318</v>
      </c>
      <c r="J11" s="191"/>
      <c r="K11" s="192"/>
      <c r="L11" s="61"/>
      <c r="M11" s="87"/>
      <c r="N11" s="200" t="s">
        <v>1752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102</v>
      </c>
      <c r="C12" s="3" t="s">
        <v>87</v>
      </c>
      <c r="D12" s="2" t="s">
        <v>104</v>
      </c>
      <c r="E12" s="32" t="s">
        <v>693</v>
      </c>
      <c r="F12" s="191" t="s">
        <v>59</v>
      </c>
      <c r="G12" s="191" t="s">
        <v>1753</v>
      </c>
      <c r="H12" s="88" t="s">
        <v>59</v>
      </c>
      <c r="I12" s="32" t="s">
        <v>1318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104</v>
      </c>
      <c r="C13" s="3" t="s">
        <v>87</v>
      </c>
      <c r="D13" s="2" t="s">
        <v>108</v>
      </c>
      <c r="E13" s="32" t="s">
        <v>1754</v>
      </c>
      <c r="F13" s="191" t="s">
        <v>1755</v>
      </c>
      <c r="G13" s="192" t="s">
        <v>1753</v>
      </c>
      <c r="H13" s="88" t="s">
        <v>1756</v>
      </c>
      <c r="I13" s="32" t="s">
        <v>1757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108</v>
      </c>
      <c r="C14" s="3" t="s">
        <v>87</v>
      </c>
      <c r="D14" s="2" t="s">
        <v>111</v>
      </c>
      <c r="E14" s="32" t="s">
        <v>1758</v>
      </c>
      <c r="F14" s="191" t="s">
        <v>1759</v>
      </c>
      <c r="G14" s="192" t="s">
        <v>1760</v>
      </c>
      <c r="H14" s="88" t="s">
        <v>1519</v>
      </c>
      <c r="I14" s="32" t="s">
        <v>1761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111</v>
      </c>
      <c r="C15" s="3" t="s">
        <v>87</v>
      </c>
      <c r="D15" s="2" t="s">
        <v>113</v>
      </c>
      <c r="E15" s="32" t="s">
        <v>1758</v>
      </c>
      <c r="F15" s="191" t="s">
        <v>1762</v>
      </c>
      <c r="G15" s="192" t="s">
        <v>59</v>
      </c>
      <c r="H15" s="88" t="s">
        <v>1519</v>
      </c>
      <c r="I15" s="32" t="s">
        <v>1761</v>
      </c>
      <c r="J15" s="191"/>
      <c r="K15" s="192"/>
      <c r="L15" s="61"/>
      <c r="M15" s="87"/>
      <c r="N15" s="200" t="s">
        <v>1763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113</v>
      </c>
      <c r="C16" s="3" t="s">
        <v>87</v>
      </c>
      <c r="D16" s="2" t="s">
        <v>115</v>
      </c>
      <c r="E16" s="32" t="s">
        <v>1754</v>
      </c>
      <c r="F16" s="191" t="s">
        <v>1759</v>
      </c>
      <c r="G16" s="192" t="s">
        <v>59</v>
      </c>
      <c r="H16" s="88" t="s">
        <v>1482</v>
      </c>
      <c r="I16" s="32" t="s">
        <v>1761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115</v>
      </c>
      <c r="C17" s="3" t="s">
        <v>87</v>
      </c>
      <c r="D17" s="2" t="s">
        <v>117</v>
      </c>
      <c r="E17" s="32" t="s">
        <v>1754</v>
      </c>
      <c r="F17" s="191" t="s">
        <v>1764</v>
      </c>
      <c r="G17" s="192" t="s">
        <v>1701</v>
      </c>
      <c r="H17" s="88" t="s">
        <v>1482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117</v>
      </c>
      <c r="C18" s="3" t="s">
        <v>87</v>
      </c>
      <c r="D18" s="2" t="s">
        <v>119</v>
      </c>
      <c r="E18" s="195" t="s">
        <v>1754</v>
      </c>
      <c r="F18" s="191" t="s">
        <v>1764</v>
      </c>
      <c r="G18" s="192" t="s">
        <v>1701</v>
      </c>
      <c r="H18" s="88" t="s">
        <v>1482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1765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1685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1484</v>
      </c>
    </row>
    <row r="26" spans="2:20" x14ac:dyDescent="0.25">
      <c r="B26" s="56"/>
      <c r="D26" s="58" t="s">
        <v>1485</v>
      </c>
    </row>
    <row r="27" spans="2:20" x14ac:dyDescent="0.25">
      <c r="B27" s="180"/>
      <c r="D27" t="s">
        <v>403</v>
      </c>
    </row>
    <row r="29" spans="2:20" x14ac:dyDescent="0.25">
      <c r="B29" s="127" t="s">
        <v>136</v>
      </c>
      <c r="D29" s="167" t="s">
        <v>1732</v>
      </c>
    </row>
    <row r="30" spans="2:20" x14ac:dyDescent="0.25">
      <c r="D30" t="s">
        <v>1733</v>
      </c>
    </row>
    <row r="31" spans="2:20" ht="15.75" x14ac:dyDescent="0.25">
      <c r="M31" s="831"/>
      <c r="N31" s="831"/>
      <c r="O31" s="8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833" t="s">
        <v>1766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1767</v>
      </c>
      <c r="F5" s="7" t="s">
        <v>1768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1180</v>
      </c>
      <c r="F6" s="121" t="s">
        <v>1181</v>
      </c>
      <c r="G6" s="112" t="s">
        <v>1182</v>
      </c>
      <c r="H6" s="112" t="s">
        <v>1183</v>
      </c>
      <c r="I6" s="113" t="s">
        <v>1184</v>
      </c>
      <c r="J6" s="120" t="s">
        <v>1185</v>
      </c>
      <c r="K6" s="122" t="s">
        <v>1186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1769</v>
      </c>
      <c r="I8" s="28" t="s">
        <v>1769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1769</v>
      </c>
      <c r="I9" s="28" t="s">
        <v>1769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1769</v>
      </c>
      <c r="I10" s="28" t="s">
        <v>1769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1770</v>
      </c>
      <c r="I11" s="28" t="s">
        <v>1769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1771</v>
      </c>
      <c r="I12" s="28" t="s">
        <v>1769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1771</v>
      </c>
      <c r="I13" s="28" t="s">
        <v>1769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2" t="s">
        <v>1471</v>
      </c>
      <c r="F14" s="28" t="s">
        <v>1772</v>
      </c>
      <c r="G14" s="187"/>
      <c r="H14" s="88" t="s">
        <v>1773</v>
      </c>
      <c r="I14" s="28" t="s">
        <v>1770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2" t="s">
        <v>1471</v>
      </c>
      <c r="F15" s="28" t="s">
        <v>1772</v>
      </c>
      <c r="G15" s="187"/>
      <c r="H15" s="88" t="s">
        <v>1771</v>
      </c>
      <c r="I15" s="28" t="s">
        <v>1770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2" t="s">
        <v>1471</v>
      </c>
      <c r="F16" s="28" t="s">
        <v>1774</v>
      </c>
      <c r="G16" s="187"/>
      <c r="H16" s="88" t="s">
        <v>1775</v>
      </c>
      <c r="I16" s="28" t="s">
        <v>1770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2" t="s">
        <v>1471</v>
      </c>
      <c r="F17" s="28" t="s">
        <v>1774</v>
      </c>
      <c r="G17" s="187"/>
      <c r="H17" s="88" t="s">
        <v>1775</v>
      </c>
      <c r="I17" s="28" t="s">
        <v>1770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90" t="s">
        <v>1471</v>
      </c>
      <c r="F18" s="28" t="s">
        <v>1774</v>
      </c>
      <c r="G18" s="187"/>
      <c r="H18" s="88" t="s">
        <v>1775</v>
      </c>
      <c r="I18" s="28" t="s">
        <v>1770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1685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1484</v>
      </c>
    </row>
    <row r="26" spans="2:22" x14ac:dyDescent="0.25">
      <c r="B26" s="56"/>
      <c r="D26" s="58" t="s">
        <v>1485</v>
      </c>
    </row>
    <row r="27" spans="2:22" x14ac:dyDescent="0.25">
      <c r="B27" s="180"/>
      <c r="D27" t="s">
        <v>403</v>
      </c>
    </row>
    <row r="29" spans="2:22" x14ac:dyDescent="0.25">
      <c r="B29" s="127" t="s">
        <v>136</v>
      </c>
      <c r="D29" s="167" t="s">
        <v>1732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833" t="s">
        <v>1776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1180</v>
      </c>
      <c r="F6" s="121" t="s">
        <v>1181</v>
      </c>
      <c r="G6" s="112" t="s">
        <v>1182</v>
      </c>
      <c r="H6" s="112" t="s">
        <v>1183</v>
      </c>
      <c r="I6" s="113" t="s">
        <v>1184</v>
      </c>
      <c r="J6" s="120" t="s">
        <v>1185</v>
      </c>
      <c r="K6" s="122" t="s">
        <v>1186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1685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1484</v>
      </c>
    </row>
    <row r="26" spans="2:22" x14ac:dyDescent="0.25">
      <c r="B26" s="56"/>
      <c r="D26" s="58" t="s">
        <v>1485</v>
      </c>
    </row>
    <row r="27" spans="2:22" x14ac:dyDescent="0.25">
      <c r="B27" s="180"/>
      <c r="D27" t="s">
        <v>403</v>
      </c>
    </row>
    <row r="29" spans="2:22" x14ac:dyDescent="0.25">
      <c r="B29" s="127" t="s">
        <v>136</v>
      </c>
      <c r="D29" s="167" t="s">
        <v>1732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833" t="s">
        <v>1784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1785</v>
      </c>
      <c r="F5" s="7" t="s">
        <v>1786</v>
      </c>
      <c r="G5" s="7" t="s">
        <v>1787</v>
      </c>
      <c r="H5" s="7" t="s">
        <v>1788</v>
      </c>
      <c r="I5" s="7" t="s">
        <v>1789</v>
      </c>
      <c r="J5" s="7" t="s">
        <v>1790</v>
      </c>
      <c r="K5" s="7" t="s">
        <v>1791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1180</v>
      </c>
      <c r="F6" s="121" t="s">
        <v>1181</v>
      </c>
      <c r="G6" s="112" t="s">
        <v>1182</v>
      </c>
      <c r="H6" s="112" t="s">
        <v>1183</v>
      </c>
      <c r="I6" s="113" t="s">
        <v>1184</v>
      </c>
      <c r="J6" s="120" t="s">
        <v>1185</v>
      </c>
      <c r="K6" s="122" t="s">
        <v>1186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1792</v>
      </c>
      <c r="F8" s="32" t="s">
        <v>56</v>
      </c>
      <c r="G8" s="32" t="s">
        <v>56</v>
      </c>
      <c r="H8" s="32" t="s">
        <v>56</v>
      </c>
      <c r="I8" s="178" t="s">
        <v>1793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50" t="s">
        <v>1792</v>
      </c>
      <c r="F9" s="50" t="s">
        <v>56</v>
      </c>
      <c r="G9" s="50" t="s">
        <v>56</v>
      </c>
      <c r="H9" s="50" t="s">
        <v>56</v>
      </c>
      <c r="I9" s="178" t="s">
        <v>1793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50" t="s">
        <v>1792</v>
      </c>
      <c r="F10" s="50" t="s">
        <v>56</v>
      </c>
      <c r="G10" s="50" t="s">
        <v>56</v>
      </c>
      <c r="H10" s="50" t="s">
        <v>56</v>
      </c>
      <c r="I10" s="178" t="s">
        <v>1793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50" t="s">
        <v>1794</v>
      </c>
      <c r="F11" s="50" t="s">
        <v>56</v>
      </c>
      <c r="G11" s="50" t="s">
        <v>56</v>
      </c>
      <c r="H11" s="50" t="s">
        <v>56</v>
      </c>
      <c r="I11" s="178" t="s">
        <v>1793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50" t="s">
        <v>1794</v>
      </c>
      <c r="F12" s="50" t="s">
        <v>1795</v>
      </c>
      <c r="G12" s="50" t="s">
        <v>56</v>
      </c>
      <c r="H12" s="50" t="s">
        <v>56</v>
      </c>
      <c r="I12" s="178" t="s">
        <v>1793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50" t="s">
        <v>1792</v>
      </c>
      <c r="F13" s="50" t="s">
        <v>1795</v>
      </c>
      <c r="G13" s="50" t="s">
        <v>53</v>
      </c>
      <c r="H13" s="50" t="s">
        <v>727</v>
      </c>
      <c r="I13" s="179" t="s">
        <v>1796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50" t="s">
        <v>1794</v>
      </c>
      <c r="F14" s="50" t="s">
        <v>1797</v>
      </c>
      <c r="G14" s="50" t="s">
        <v>53</v>
      </c>
      <c r="H14" s="50" t="s">
        <v>727</v>
      </c>
      <c r="I14" s="179" t="s">
        <v>1796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 t="s">
        <v>1794</v>
      </c>
      <c r="F15" s="50" t="s">
        <v>1797</v>
      </c>
      <c r="G15" s="50" t="s">
        <v>53</v>
      </c>
      <c r="H15" s="50" t="s">
        <v>727</v>
      </c>
      <c r="I15" s="179" t="s">
        <v>727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50" t="s">
        <v>1794</v>
      </c>
      <c r="F16" s="50" t="s">
        <v>1797</v>
      </c>
      <c r="G16" s="50" t="s">
        <v>53</v>
      </c>
      <c r="H16" s="50" t="s">
        <v>727</v>
      </c>
      <c r="I16" s="179" t="s">
        <v>727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50" t="s">
        <v>1794</v>
      </c>
      <c r="F17" s="50" t="s">
        <v>1797</v>
      </c>
      <c r="G17" s="50" t="s">
        <v>53</v>
      </c>
      <c r="H17" s="50" t="s">
        <v>727</v>
      </c>
      <c r="I17" s="179" t="s">
        <v>727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74" t="s">
        <v>1794</v>
      </c>
      <c r="F18" s="174" t="s">
        <v>1797</v>
      </c>
      <c r="G18" s="174" t="s">
        <v>53</v>
      </c>
      <c r="H18" s="50" t="s">
        <v>727</v>
      </c>
      <c r="I18" s="179" t="s">
        <v>727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1685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1484</v>
      </c>
    </row>
    <row r="24" spans="2:22" x14ac:dyDescent="0.25">
      <c r="B24" s="56"/>
      <c r="D24" s="58" t="s">
        <v>1485</v>
      </c>
    </row>
    <row r="27" spans="2:22" x14ac:dyDescent="0.25">
      <c r="B27" s="127" t="s">
        <v>136</v>
      </c>
      <c r="D27" s="167" t="s">
        <v>1798</v>
      </c>
    </row>
    <row r="29" spans="2:22" ht="15.75" x14ac:dyDescent="0.25">
      <c r="D29" s="150" t="s">
        <v>1799</v>
      </c>
      <c r="E29" s="176" t="s">
        <v>53</v>
      </c>
      <c r="F29" s="175" t="s">
        <v>1800</v>
      </c>
      <c r="G29" s="175" t="s">
        <v>1801</v>
      </c>
      <c r="H29" s="175" t="s">
        <v>1802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211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1803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1804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1805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1180</v>
      </c>
      <c r="F6" s="121" t="s">
        <v>1181</v>
      </c>
      <c r="G6" s="112" t="s">
        <v>1182</v>
      </c>
      <c r="H6" s="112" t="s">
        <v>1183</v>
      </c>
      <c r="I6" s="113" t="s">
        <v>1184</v>
      </c>
      <c r="J6" s="120" t="s">
        <v>1185</v>
      </c>
      <c r="K6" s="122" t="s">
        <v>1186</v>
      </c>
      <c r="L6" s="61"/>
      <c r="M6" s="842"/>
      <c r="N6" s="843"/>
      <c r="O6" s="844"/>
      <c r="P6" s="65" t="s">
        <v>1180</v>
      </c>
      <c r="Q6" s="66" t="s">
        <v>1181</v>
      </c>
      <c r="R6" s="66" t="s">
        <v>1182</v>
      </c>
      <c r="S6" s="66" t="s">
        <v>1183</v>
      </c>
      <c r="T6" s="66" t="s">
        <v>1184</v>
      </c>
      <c r="U6" s="128" t="s">
        <v>1185</v>
      </c>
      <c r="V6" s="129" t="s">
        <v>1186</v>
      </c>
    </row>
    <row r="7" spans="2:22" ht="15.75" x14ac:dyDescent="0.25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1803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1806</v>
      </c>
      <c r="F8" s="28" t="s">
        <v>1806</v>
      </c>
      <c r="G8" s="38" t="s">
        <v>1806</v>
      </c>
      <c r="H8" s="88" t="s">
        <v>1807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50" t="s">
        <v>1806</v>
      </c>
      <c r="F9" s="30" t="s">
        <v>1806</v>
      </c>
      <c r="G9" s="59" t="s">
        <v>1806</v>
      </c>
      <c r="H9" s="87" t="s">
        <v>1807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50" t="s">
        <v>1806</v>
      </c>
      <c r="F10" s="30" t="s">
        <v>1806</v>
      </c>
      <c r="G10" s="59" t="s">
        <v>1808</v>
      </c>
      <c r="H10" s="87" t="s">
        <v>1807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50" t="s">
        <v>1806</v>
      </c>
      <c r="F11" s="30" t="s">
        <v>1806</v>
      </c>
      <c r="G11" s="59" t="s">
        <v>1809</v>
      </c>
      <c r="H11" s="87" t="s">
        <v>1158</v>
      </c>
      <c r="I11" s="170" t="s">
        <v>260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50" t="s">
        <v>1806</v>
      </c>
      <c r="F12" s="30" t="s">
        <v>1806</v>
      </c>
      <c r="G12" s="59" t="s">
        <v>927</v>
      </c>
      <c r="H12" s="87" t="s">
        <v>1807</v>
      </c>
      <c r="I12" s="170" t="s">
        <v>260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50" t="s">
        <v>1806</v>
      </c>
      <c r="F13" s="30" t="s">
        <v>1806</v>
      </c>
      <c r="G13" s="40" t="s">
        <v>927</v>
      </c>
      <c r="H13" s="20" t="s">
        <v>54</v>
      </c>
      <c r="I13" s="17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50" t="s">
        <v>1811</v>
      </c>
      <c r="F14" s="30" t="s">
        <v>1806</v>
      </c>
      <c r="G14" s="40" t="s">
        <v>927</v>
      </c>
      <c r="H14" s="20" t="s">
        <v>260</v>
      </c>
      <c r="I14" s="170" t="s">
        <v>1812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 t="s">
        <v>1811</v>
      </c>
      <c r="F15" s="30" t="s">
        <v>1806</v>
      </c>
      <c r="G15" s="40" t="s">
        <v>1813</v>
      </c>
      <c r="H15" s="20" t="s">
        <v>260</v>
      </c>
      <c r="I15" s="171" t="s">
        <v>1814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50" t="s">
        <v>1811</v>
      </c>
      <c r="F16" s="30" t="s">
        <v>1806</v>
      </c>
      <c r="G16" s="40" t="s">
        <v>1807</v>
      </c>
      <c r="H16" s="20" t="s">
        <v>260</v>
      </c>
      <c r="I16" s="170" t="s">
        <v>1158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50" t="s">
        <v>1811</v>
      </c>
      <c r="F17" s="30" t="s">
        <v>1815</v>
      </c>
      <c r="G17" s="40" t="s">
        <v>1158</v>
      </c>
      <c r="H17" s="20" t="s">
        <v>1457</v>
      </c>
      <c r="I17" s="170" t="s">
        <v>1158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68" t="s">
        <v>1811</v>
      </c>
      <c r="F18" s="31" t="s">
        <v>1815</v>
      </c>
      <c r="G18" s="40" t="s">
        <v>1816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1685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1484</v>
      </c>
    </row>
    <row r="26" spans="2:22" x14ac:dyDescent="0.25">
      <c r="B26" s="56"/>
      <c r="D26" s="58" t="s">
        <v>1485</v>
      </c>
      <c r="P26" s="90"/>
      <c r="Q26" t="s">
        <v>1817</v>
      </c>
    </row>
    <row r="27" spans="2:22" x14ac:dyDescent="0.25">
      <c r="Q27" t="s">
        <v>1818</v>
      </c>
    </row>
    <row r="29" spans="2:22" x14ac:dyDescent="0.25">
      <c r="B29" s="127" t="s">
        <v>136</v>
      </c>
      <c r="D29" s="167" t="s">
        <v>1819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1803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1820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1180</v>
      </c>
      <c r="F6" s="121" t="s">
        <v>1181</v>
      </c>
      <c r="G6" s="112" t="s">
        <v>1182</v>
      </c>
      <c r="H6" s="112" t="s">
        <v>1183</v>
      </c>
      <c r="I6" s="113" t="s">
        <v>1184</v>
      </c>
      <c r="J6" s="120" t="s">
        <v>1185</v>
      </c>
      <c r="K6" s="122" t="s">
        <v>1186</v>
      </c>
      <c r="L6" s="61"/>
      <c r="M6" s="842"/>
      <c r="N6" s="843"/>
      <c r="O6" s="844"/>
      <c r="P6" s="65" t="s">
        <v>1180</v>
      </c>
      <c r="Q6" s="66" t="s">
        <v>1181</v>
      </c>
      <c r="R6" s="66" t="s">
        <v>1182</v>
      </c>
      <c r="S6" s="66" t="s">
        <v>1183</v>
      </c>
      <c r="T6" s="66" t="s">
        <v>1184</v>
      </c>
      <c r="U6" s="128" t="s">
        <v>1185</v>
      </c>
      <c r="V6" s="129" t="s">
        <v>1186</v>
      </c>
    </row>
    <row r="7" spans="2:22" ht="15.75" x14ac:dyDescent="0.25">
      <c r="B7" s="124" t="s">
        <v>85</v>
      </c>
      <c r="C7" s="125"/>
      <c r="D7" s="126"/>
      <c r="E7" s="123" t="s">
        <v>1821</v>
      </c>
      <c r="F7" s="123" t="s">
        <v>1821</v>
      </c>
      <c r="G7" s="123" t="s">
        <v>1821</v>
      </c>
      <c r="H7" s="123" t="s">
        <v>1821</v>
      </c>
      <c r="I7" s="123" t="s">
        <v>1821</v>
      </c>
      <c r="J7" s="123" t="s">
        <v>1821</v>
      </c>
      <c r="K7" s="123" t="s">
        <v>1821</v>
      </c>
      <c r="L7" s="70"/>
      <c r="M7" s="834" t="s">
        <v>1803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1484</v>
      </c>
    </row>
    <row r="26" spans="2:22" x14ac:dyDescent="0.25">
      <c r="B26" s="56"/>
      <c r="D26" s="58" t="s">
        <v>1485</v>
      </c>
      <c r="P26" s="90"/>
      <c r="Q26" t="s">
        <v>1817</v>
      </c>
    </row>
    <row r="27" spans="2:22" x14ac:dyDescent="0.25">
      <c r="Q27" t="s">
        <v>1818</v>
      </c>
    </row>
    <row r="29" spans="2:22" x14ac:dyDescent="0.25">
      <c r="B29" s="127" t="s">
        <v>136</v>
      </c>
      <c r="D29" s="118" t="s">
        <v>1823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1803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1180</v>
      </c>
      <c r="F6" s="121" t="s">
        <v>1181</v>
      </c>
      <c r="G6" s="112" t="s">
        <v>1182</v>
      </c>
      <c r="H6" s="112" t="s">
        <v>1183</v>
      </c>
      <c r="I6" s="113" t="s">
        <v>1184</v>
      </c>
      <c r="J6" s="120" t="s">
        <v>1185</v>
      </c>
      <c r="K6" s="122" t="s">
        <v>1186</v>
      </c>
      <c r="L6" s="61"/>
      <c r="M6" s="842"/>
      <c r="N6" s="843"/>
      <c r="O6" s="844"/>
      <c r="P6" s="65" t="s">
        <v>1180</v>
      </c>
      <c r="Q6" s="66" t="s">
        <v>1181</v>
      </c>
      <c r="R6" s="66" t="s">
        <v>1182</v>
      </c>
      <c r="S6" s="66" t="s">
        <v>1183</v>
      </c>
      <c r="T6" s="66" t="s">
        <v>1184</v>
      </c>
      <c r="U6" s="128" t="s">
        <v>1185</v>
      </c>
      <c r="V6" s="129" t="s">
        <v>1186</v>
      </c>
    </row>
    <row r="7" spans="2:22" ht="15.75" x14ac:dyDescent="0.25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1803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 t="s">
        <v>451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451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451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451</v>
      </c>
      <c r="G17" s="48" t="s">
        <v>53</v>
      </c>
      <c r="H17" s="20" t="s">
        <v>451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451</v>
      </c>
      <c r="G18" s="48" t="s">
        <v>53</v>
      </c>
      <c r="H18" s="20" t="s">
        <v>451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1484</v>
      </c>
    </row>
    <row r="26" spans="2:22" x14ac:dyDescent="0.25">
      <c r="B26" s="56"/>
      <c r="D26" s="58" t="s">
        <v>1485</v>
      </c>
      <c r="P26" s="90"/>
      <c r="Q26" t="s">
        <v>1817</v>
      </c>
    </row>
    <row r="27" spans="2:22" x14ac:dyDescent="0.25">
      <c r="Q27" t="s">
        <v>1818</v>
      </c>
    </row>
    <row r="29" spans="2:22" x14ac:dyDescent="0.25">
      <c r="B29" s="127" t="s">
        <v>136</v>
      </c>
      <c r="D29" s="118" t="s">
        <v>1823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1803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1180</v>
      </c>
      <c r="F6" s="121" t="s">
        <v>1181</v>
      </c>
      <c r="G6" s="112" t="s">
        <v>1182</v>
      </c>
      <c r="H6" s="112" t="s">
        <v>1183</v>
      </c>
      <c r="I6" s="113" t="s">
        <v>1184</v>
      </c>
      <c r="J6" s="120" t="s">
        <v>1185</v>
      </c>
      <c r="K6" s="122" t="s">
        <v>1186</v>
      </c>
      <c r="L6" s="61"/>
      <c r="M6" s="842"/>
      <c r="N6" s="843"/>
      <c r="O6" s="844"/>
      <c r="P6" s="65" t="s">
        <v>1180</v>
      </c>
      <c r="Q6" s="66" t="s">
        <v>1181</v>
      </c>
      <c r="R6" s="66" t="s">
        <v>1182</v>
      </c>
      <c r="S6" s="66" t="s">
        <v>1183</v>
      </c>
      <c r="T6" s="66" t="s">
        <v>1184</v>
      </c>
      <c r="U6" s="128" t="s">
        <v>1185</v>
      </c>
      <c r="V6" s="129" t="s">
        <v>1186</v>
      </c>
    </row>
    <row r="7" spans="2:22" ht="15.75" x14ac:dyDescent="0.25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708</v>
      </c>
      <c r="I7" s="123" t="s">
        <v>55</v>
      </c>
      <c r="J7" s="119"/>
      <c r="K7" s="119"/>
      <c r="L7" s="70"/>
      <c r="M7" s="834" t="s">
        <v>1803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 t="s">
        <v>1115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 t="s">
        <v>1115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0" t="s">
        <v>1115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0" t="s">
        <v>1115</v>
      </c>
      <c r="F16" s="33" t="s">
        <v>55</v>
      </c>
      <c r="G16" s="48" t="s">
        <v>56</v>
      </c>
      <c r="H16" s="20" t="s">
        <v>1115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0" t="s">
        <v>1115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30" t="s">
        <v>1115</v>
      </c>
      <c r="F18" s="33" t="s">
        <v>56</v>
      </c>
      <c r="G18" s="48" t="s">
        <v>1115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1484</v>
      </c>
    </row>
    <row r="26" spans="2:22" x14ac:dyDescent="0.25">
      <c r="B26" s="56"/>
      <c r="D26" s="58" t="s">
        <v>1485</v>
      </c>
      <c r="P26" s="90"/>
      <c r="Q26" t="s">
        <v>1817</v>
      </c>
    </row>
    <row r="27" spans="2:22" x14ac:dyDescent="0.25">
      <c r="Q27" t="s">
        <v>1818</v>
      </c>
    </row>
    <row r="29" spans="2:22" x14ac:dyDescent="0.25">
      <c r="B29" s="127" t="s">
        <v>136</v>
      </c>
      <c r="D29" s="118" t="s">
        <v>1823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1803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1826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1826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1180</v>
      </c>
      <c r="F6" s="121" t="s">
        <v>1181</v>
      </c>
      <c r="G6" s="112" t="s">
        <v>1182</v>
      </c>
      <c r="H6" s="112" t="s">
        <v>1183</v>
      </c>
      <c r="I6" s="113" t="s">
        <v>1184</v>
      </c>
      <c r="J6" s="120" t="s">
        <v>1185</v>
      </c>
      <c r="K6" s="122" t="s">
        <v>1186</v>
      </c>
      <c r="L6" s="61"/>
      <c r="M6" s="842"/>
      <c r="N6" s="843"/>
      <c r="O6" s="844"/>
      <c r="P6" s="65" t="s">
        <v>1180</v>
      </c>
      <c r="Q6" s="66" t="s">
        <v>1181</v>
      </c>
      <c r="R6" s="66" t="s">
        <v>1182</v>
      </c>
      <c r="S6" s="66" t="s">
        <v>1183</v>
      </c>
      <c r="T6" s="66" t="s">
        <v>1184</v>
      </c>
      <c r="U6" s="128" t="s">
        <v>1185</v>
      </c>
      <c r="V6" s="129" t="s">
        <v>1186</v>
      </c>
    </row>
    <row r="7" spans="2:22" ht="15.75" x14ac:dyDescent="0.25">
      <c r="B7" s="124" t="s">
        <v>85</v>
      </c>
      <c r="C7" s="125"/>
      <c r="D7" s="126"/>
      <c r="E7" s="123" t="s">
        <v>708</v>
      </c>
      <c r="F7" s="123" t="s">
        <v>708</v>
      </c>
      <c r="G7" s="123" t="s">
        <v>708</v>
      </c>
      <c r="H7" s="123" t="s">
        <v>708</v>
      </c>
      <c r="I7" s="123" t="s">
        <v>708</v>
      </c>
      <c r="J7" s="119"/>
      <c r="K7" s="119"/>
      <c r="L7" s="70"/>
      <c r="M7" s="834" t="s">
        <v>1803</v>
      </c>
      <c r="N7" s="835"/>
      <c r="O7" s="836"/>
      <c r="P7" s="131"/>
      <c r="Q7" s="128"/>
      <c r="R7" s="128" t="s">
        <v>1827</v>
      </c>
      <c r="S7" s="128" t="s">
        <v>1827</v>
      </c>
      <c r="T7" s="130" t="s">
        <v>1828</v>
      </c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162"/>
      <c r="F14" s="20" t="s">
        <v>486</v>
      </c>
      <c r="G14" s="48" t="s">
        <v>54</v>
      </c>
      <c r="H14" s="20" t="s">
        <v>54</v>
      </c>
      <c r="I14" s="3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163"/>
      <c r="F15" s="33" t="s">
        <v>486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63"/>
      <c r="F16" s="33" t="s">
        <v>486</v>
      </c>
      <c r="G16" s="48" t="s">
        <v>54</v>
      </c>
      <c r="H16" s="20" t="s">
        <v>486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486</v>
      </c>
      <c r="H17" s="20" t="s">
        <v>486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486</v>
      </c>
      <c r="H18" s="20" t="s">
        <v>486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1822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1484</v>
      </c>
    </row>
    <row r="26" spans="2:22" x14ac:dyDescent="0.25">
      <c r="B26" s="56"/>
      <c r="D26" s="58" t="s">
        <v>1485</v>
      </c>
      <c r="P26" s="90"/>
      <c r="Q26" t="s">
        <v>1817</v>
      </c>
    </row>
    <row r="27" spans="2:22" x14ac:dyDescent="0.25">
      <c r="Q27" t="s">
        <v>1818</v>
      </c>
    </row>
    <row r="29" spans="2:22" x14ac:dyDescent="0.25">
      <c r="B29" s="127" t="s">
        <v>136</v>
      </c>
      <c r="D29" s="118" t="s">
        <v>1823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1803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1829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1180</v>
      </c>
      <c r="F6" s="121" t="s">
        <v>1181</v>
      </c>
      <c r="G6" s="112" t="s">
        <v>1182</v>
      </c>
      <c r="H6" s="112" t="s">
        <v>1183</v>
      </c>
      <c r="I6" s="113" t="s">
        <v>1184</v>
      </c>
      <c r="J6" s="120" t="s">
        <v>1185</v>
      </c>
      <c r="K6" s="122" t="s">
        <v>1186</v>
      </c>
      <c r="L6" s="61"/>
      <c r="M6" s="842"/>
      <c r="N6" s="843"/>
      <c r="O6" s="844"/>
      <c r="P6" s="65" t="s">
        <v>1180</v>
      </c>
      <c r="Q6" s="66" t="s">
        <v>1181</v>
      </c>
      <c r="R6" s="66" t="s">
        <v>1182</v>
      </c>
      <c r="S6" s="66" t="s">
        <v>1183</v>
      </c>
      <c r="T6" s="66" t="s">
        <v>1184</v>
      </c>
      <c r="U6" s="128" t="s">
        <v>1185</v>
      </c>
      <c r="V6" s="129" t="s">
        <v>1186</v>
      </c>
    </row>
    <row r="7" spans="2:22" ht="15.75" x14ac:dyDescent="0.25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1803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1115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1115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1115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1115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1115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1115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1115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1115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1830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1484</v>
      </c>
    </row>
    <row r="26" spans="2:22" x14ac:dyDescent="0.25">
      <c r="B26" s="56"/>
      <c r="D26" s="58" t="s">
        <v>1485</v>
      </c>
      <c r="P26" s="90"/>
      <c r="Q26" t="s">
        <v>1817</v>
      </c>
    </row>
    <row r="27" spans="2:22" x14ac:dyDescent="0.25">
      <c r="Q27" t="s">
        <v>1818</v>
      </c>
    </row>
    <row r="29" spans="2:22" x14ac:dyDescent="0.25">
      <c r="B29" s="127" t="s">
        <v>136</v>
      </c>
      <c r="D29" s="118" t="s">
        <v>1823</v>
      </c>
    </row>
    <row r="31" spans="2:22" ht="15.75" x14ac:dyDescent="0.25">
      <c r="D31" s="102" t="s">
        <v>1112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ht="15.75" x14ac:dyDescent="0.25">
      <c r="D32" s="103" t="s">
        <v>708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1004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1799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1803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1831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1831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1180</v>
      </c>
      <c r="F6" s="121" t="s">
        <v>1181</v>
      </c>
      <c r="G6" s="112" t="s">
        <v>1182</v>
      </c>
      <c r="H6" s="112" t="s">
        <v>1183</v>
      </c>
      <c r="I6" s="113" t="s">
        <v>1184</v>
      </c>
      <c r="J6" s="120" t="s">
        <v>1185</v>
      </c>
      <c r="K6" s="122" t="s">
        <v>1186</v>
      </c>
      <c r="L6" s="61"/>
      <c r="M6" s="842"/>
      <c r="N6" s="843"/>
      <c r="O6" s="844"/>
      <c r="P6" s="65" t="s">
        <v>1180</v>
      </c>
      <c r="Q6" s="66" t="s">
        <v>1181</v>
      </c>
      <c r="R6" s="66" t="s">
        <v>1182</v>
      </c>
      <c r="S6" s="66" t="s">
        <v>1183</v>
      </c>
      <c r="T6" s="66" t="s">
        <v>1184</v>
      </c>
      <c r="U6" s="128" t="s">
        <v>1185</v>
      </c>
      <c r="V6" s="129" t="s">
        <v>1186</v>
      </c>
    </row>
    <row r="7" spans="2:22" ht="15.75" x14ac:dyDescent="0.25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1803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1832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1833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1833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1115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1115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 t="s">
        <v>1832</v>
      </c>
      <c r="F14" s="20" t="s">
        <v>1833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 t="s">
        <v>1832</v>
      </c>
      <c r="F15" s="33" t="s">
        <v>1833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08" t="s">
        <v>1834</v>
      </c>
      <c r="F16" s="33" t="s">
        <v>1833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16" t="s">
        <v>1833</v>
      </c>
      <c r="F17" s="33" t="s">
        <v>1833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35" t="s">
        <v>1833</v>
      </c>
      <c r="F18" s="136" t="s">
        <v>1115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1484</v>
      </c>
    </row>
    <row r="26" spans="2:22" x14ac:dyDescent="0.25">
      <c r="B26" s="56"/>
      <c r="D26" s="58" t="s">
        <v>1485</v>
      </c>
      <c r="P26" s="90"/>
      <c r="Q26" t="s">
        <v>1817</v>
      </c>
    </row>
    <row r="27" spans="2:22" x14ac:dyDescent="0.25">
      <c r="Q27" t="s">
        <v>1818</v>
      </c>
    </row>
    <row r="29" spans="2:22" x14ac:dyDescent="0.25">
      <c r="B29" s="127" t="s">
        <v>136</v>
      </c>
      <c r="D29" s="118" t="s">
        <v>1823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1803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1835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1180</v>
      </c>
      <c r="F6" s="47" t="s">
        <v>1181</v>
      </c>
      <c r="G6" s="112" t="s">
        <v>1182</v>
      </c>
      <c r="H6" s="112" t="s">
        <v>1183</v>
      </c>
      <c r="I6" s="23" t="s">
        <v>1184</v>
      </c>
      <c r="J6" s="22" t="s">
        <v>1185</v>
      </c>
      <c r="K6" s="46" t="s">
        <v>1186</v>
      </c>
      <c r="L6" s="61"/>
      <c r="M6" s="842"/>
      <c r="N6" s="843"/>
      <c r="O6" s="844"/>
      <c r="P6" s="65" t="s">
        <v>1180</v>
      </c>
      <c r="Q6" s="66" t="s">
        <v>1181</v>
      </c>
      <c r="R6" s="66" t="s">
        <v>1182</v>
      </c>
      <c r="S6" s="66" t="s">
        <v>1183</v>
      </c>
      <c r="T6" s="66" t="s">
        <v>1184</v>
      </c>
      <c r="U6" s="69" t="s">
        <v>1185</v>
      </c>
      <c r="V6" s="100" t="s">
        <v>1186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486</v>
      </c>
      <c r="H7" s="32" t="s">
        <v>486</v>
      </c>
      <c r="I7" s="28" t="s">
        <v>53</v>
      </c>
      <c r="J7" s="38"/>
      <c r="K7" s="38"/>
      <c r="L7" s="61"/>
      <c r="M7" s="834" t="s">
        <v>1803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96</v>
      </c>
      <c r="C8" s="3" t="s">
        <v>87</v>
      </c>
      <c r="D8" s="2" t="s">
        <v>97</v>
      </c>
      <c r="E8" s="50" t="s">
        <v>1460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97</v>
      </c>
      <c r="C9" s="3" t="s">
        <v>87</v>
      </c>
      <c r="D9" s="2" t="s">
        <v>99</v>
      </c>
      <c r="E9" s="108" t="s">
        <v>486</v>
      </c>
      <c r="F9" s="108" t="s">
        <v>486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99</v>
      </c>
      <c r="C10" s="3" t="s">
        <v>87</v>
      </c>
      <c r="D10" s="2" t="s">
        <v>102</v>
      </c>
      <c r="E10" s="108" t="s">
        <v>486</v>
      </c>
      <c r="F10" s="108" t="s">
        <v>486</v>
      </c>
      <c r="G10" s="50" t="s">
        <v>213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102</v>
      </c>
      <c r="C11" s="3" t="s">
        <v>87</v>
      </c>
      <c r="D11" s="2" t="s">
        <v>104</v>
      </c>
      <c r="E11" s="108" t="s">
        <v>1811</v>
      </c>
      <c r="F11" s="33" t="s">
        <v>1836</v>
      </c>
      <c r="G11" s="50" t="s">
        <v>213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104</v>
      </c>
      <c r="C12" s="3" t="s">
        <v>87</v>
      </c>
      <c r="D12" s="2" t="s">
        <v>108</v>
      </c>
      <c r="E12" s="108" t="s">
        <v>1811</v>
      </c>
      <c r="F12" s="33" t="s">
        <v>1618</v>
      </c>
      <c r="G12" s="50" t="s">
        <v>1119</v>
      </c>
      <c r="H12" s="50" t="s">
        <v>1188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108</v>
      </c>
      <c r="C13" s="3" t="s">
        <v>87</v>
      </c>
      <c r="D13" s="2" t="s">
        <v>111</v>
      </c>
      <c r="E13" s="108" t="s">
        <v>1811</v>
      </c>
      <c r="F13" s="33" t="s">
        <v>1618</v>
      </c>
      <c r="G13" s="33" t="s">
        <v>1618</v>
      </c>
      <c r="H13" s="33" t="s">
        <v>1618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111</v>
      </c>
      <c r="C14" s="3" t="s">
        <v>87</v>
      </c>
      <c r="D14" s="2" t="s">
        <v>113</v>
      </c>
      <c r="E14" s="108" t="s">
        <v>1811</v>
      </c>
      <c r="F14" s="33" t="s">
        <v>1618</v>
      </c>
      <c r="G14" s="33" t="s">
        <v>1618</v>
      </c>
      <c r="H14" s="33" t="s">
        <v>1618</v>
      </c>
      <c r="I14" s="30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113</v>
      </c>
      <c r="C15" s="3" t="s">
        <v>87</v>
      </c>
      <c r="D15" s="2" t="s">
        <v>115</v>
      </c>
      <c r="E15" s="108" t="s">
        <v>1188</v>
      </c>
      <c r="F15" s="33" t="s">
        <v>274</v>
      </c>
      <c r="G15" s="33" t="s">
        <v>1618</v>
      </c>
      <c r="H15" s="33" t="s">
        <v>1618</v>
      </c>
      <c r="I15" s="30" t="s">
        <v>213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115</v>
      </c>
      <c r="C16" s="3" t="s">
        <v>87</v>
      </c>
      <c r="D16" s="2" t="s">
        <v>117</v>
      </c>
      <c r="E16" s="116" t="s">
        <v>1618</v>
      </c>
      <c r="F16" s="33" t="s">
        <v>274</v>
      </c>
      <c r="G16" s="33" t="s">
        <v>1618</v>
      </c>
      <c r="H16" s="33" t="s">
        <v>1618</v>
      </c>
      <c r="I16" s="30" t="s">
        <v>213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117</v>
      </c>
      <c r="C17" s="9" t="s">
        <v>87</v>
      </c>
      <c r="D17" s="45" t="s">
        <v>119</v>
      </c>
      <c r="E17" s="117" t="s">
        <v>1618</v>
      </c>
      <c r="F17" s="51" t="s">
        <v>56</v>
      </c>
      <c r="G17" s="51" t="s">
        <v>1115</v>
      </c>
      <c r="H17" s="51" t="s">
        <v>1115</v>
      </c>
      <c r="I17" s="31" t="s">
        <v>213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1822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1484</v>
      </c>
    </row>
    <row r="25" spans="2:22" x14ac:dyDescent="0.25">
      <c r="B25" s="56"/>
      <c r="D25" s="58" t="s">
        <v>1485</v>
      </c>
      <c r="P25" s="90"/>
      <c r="Q25" t="s">
        <v>1817</v>
      </c>
    </row>
    <row r="26" spans="2:22" x14ac:dyDescent="0.25">
      <c r="Q26" t="s">
        <v>1818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1803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1838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1180</v>
      </c>
      <c r="F6" s="47" t="s">
        <v>1181</v>
      </c>
      <c r="G6" s="112" t="s">
        <v>1182</v>
      </c>
      <c r="H6" s="112" t="s">
        <v>1183</v>
      </c>
      <c r="I6" s="113" t="s">
        <v>1184</v>
      </c>
      <c r="J6" s="22" t="s">
        <v>1185</v>
      </c>
      <c r="K6" s="46" t="s">
        <v>1186</v>
      </c>
      <c r="L6" s="61"/>
      <c r="M6" s="842"/>
      <c r="N6" s="843"/>
      <c r="O6" s="844"/>
      <c r="P6" s="65" t="s">
        <v>1180</v>
      </c>
      <c r="Q6" s="66" t="s">
        <v>1181</v>
      </c>
      <c r="R6" s="66" t="s">
        <v>1182</v>
      </c>
      <c r="S6" s="66" t="s">
        <v>1183</v>
      </c>
      <c r="T6" s="66" t="s">
        <v>1184</v>
      </c>
      <c r="U6" s="69" t="s">
        <v>1185</v>
      </c>
      <c r="V6" s="100" t="s">
        <v>1186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708</v>
      </c>
      <c r="G7" s="50" t="s">
        <v>708</v>
      </c>
      <c r="H7" s="50" t="s">
        <v>710</v>
      </c>
      <c r="I7" s="30" t="s">
        <v>708</v>
      </c>
      <c r="J7" s="38"/>
      <c r="K7" s="38"/>
      <c r="L7" s="61"/>
      <c r="M7" s="834" t="s">
        <v>1803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708</v>
      </c>
      <c r="G8" s="50" t="s">
        <v>708</v>
      </c>
      <c r="H8" s="50" t="s">
        <v>710</v>
      </c>
      <c r="I8" s="30" t="s">
        <v>708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982</v>
      </c>
      <c r="G9" s="50" t="s">
        <v>982</v>
      </c>
      <c r="H9" s="50" t="s">
        <v>982</v>
      </c>
      <c r="I9" s="30" t="s">
        <v>982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99</v>
      </c>
      <c r="C10" s="3" t="s">
        <v>87</v>
      </c>
      <c r="D10" s="2" t="s">
        <v>102</v>
      </c>
      <c r="E10" s="108" t="s">
        <v>274</v>
      </c>
      <c r="F10" s="33" t="s">
        <v>982</v>
      </c>
      <c r="G10" s="33" t="s">
        <v>982</v>
      </c>
      <c r="H10" s="33" t="s">
        <v>982</v>
      </c>
      <c r="I10" s="48" t="s">
        <v>982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102</v>
      </c>
      <c r="C11" s="3" t="s">
        <v>87</v>
      </c>
      <c r="D11" s="2" t="s">
        <v>104</v>
      </c>
      <c r="E11" s="108" t="s">
        <v>274</v>
      </c>
      <c r="F11" s="33" t="s">
        <v>982</v>
      </c>
      <c r="G11" s="33" t="s">
        <v>982</v>
      </c>
      <c r="H11" s="33" t="s">
        <v>982</v>
      </c>
      <c r="I11" s="48" t="s">
        <v>982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104</v>
      </c>
      <c r="C12" s="3" t="s">
        <v>87</v>
      </c>
      <c r="D12" s="2" t="s">
        <v>108</v>
      </c>
      <c r="E12" s="108" t="s">
        <v>274</v>
      </c>
      <c r="F12" s="33" t="s">
        <v>982</v>
      </c>
      <c r="G12" s="33" t="s">
        <v>982</v>
      </c>
      <c r="H12" s="33" t="s">
        <v>53</v>
      </c>
      <c r="I12" s="48" t="s">
        <v>982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108</v>
      </c>
      <c r="C13" s="3" t="s">
        <v>87</v>
      </c>
      <c r="D13" s="2" t="s">
        <v>111</v>
      </c>
      <c r="E13" s="108" t="s">
        <v>1618</v>
      </c>
      <c r="F13" s="33" t="s">
        <v>1839</v>
      </c>
      <c r="G13" s="33" t="s">
        <v>1839</v>
      </c>
      <c r="H13" s="33" t="s">
        <v>1832</v>
      </c>
      <c r="I13" s="48" t="s">
        <v>1839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111</v>
      </c>
      <c r="C14" s="3" t="s">
        <v>87</v>
      </c>
      <c r="D14" s="2" t="s">
        <v>113</v>
      </c>
      <c r="E14" s="108" t="s">
        <v>1618</v>
      </c>
      <c r="F14" s="33" t="s">
        <v>1839</v>
      </c>
      <c r="G14" s="33" t="s">
        <v>1839</v>
      </c>
      <c r="H14" s="33" t="s">
        <v>1832</v>
      </c>
      <c r="I14" s="48" t="s">
        <v>1839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113</v>
      </c>
      <c r="C15" s="3" t="s">
        <v>87</v>
      </c>
      <c r="D15" s="2" t="s">
        <v>115</v>
      </c>
      <c r="E15" s="108" t="s">
        <v>1618</v>
      </c>
      <c r="F15" s="33" t="s">
        <v>1840</v>
      </c>
      <c r="G15" s="111" t="s">
        <v>1839</v>
      </c>
      <c r="H15" s="33" t="s">
        <v>1832</v>
      </c>
      <c r="I15" s="48" t="s">
        <v>1840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115</v>
      </c>
      <c r="C16" s="3" t="s">
        <v>87</v>
      </c>
      <c r="D16" s="2" t="s">
        <v>117</v>
      </c>
      <c r="E16" s="108" t="s">
        <v>1618</v>
      </c>
      <c r="F16" s="33" t="s">
        <v>1840</v>
      </c>
      <c r="G16" s="33" t="s">
        <v>1839</v>
      </c>
      <c r="H16" s="33" t="s">
        <v>1832</v>
      </c>
      <c r="I16" s="48" t="s">
        <v>1840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117</v>
      </c>
      <c r="C17" s="9" t="s">
        <v>87</v>
      </c>
      <c r="D17" s="45" t="s">
        <v>119</v>
      </c>
      <c r="E17" s="109" t="s">
        <v>1618</v>
      </c>
      <c r="F17" s="51" t="s">
        <v>1840</v>
      </c>
      <c r="G17" s="51" t="s">
        <v>1839</v>
      </c>
      <c r="H17" s="51" t="s">
        <v>53</v>
      </c>
      <c r="I17" s="49" t="s">
        <v>451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1841</v>
      </c>
      <c r="R18" s="91" t="s">
        <v>1004</v>
      </c>
      <c r="S18" s="91" t="s">
        <v>1004</v>
      </c>
      <c r="T18" s="91"/>
      <c r="U18" s="72"/>
      <c r="V18" s="72"/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1841</v>
      </c>
      <c r="R19" s="91" t="s">
        <v>1004</v>
      </c>
      <c r="S19" s="91" t="s">
        <v>1004</v>
      </c>
      <c r="T19" s="91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1841</v>
      </c>
      <c r="R20" s="91" t="s">
        <v>1004</v>
      </c>
      <c r="S20" s="91" t="s">
        <v>1004</v>
      </c>
      <c r="T20" s="72"/>
      <c r="U20" s="72"/>
      <c r="V20" s="72"/>
    </row>
    <row r="21" spans="2:22" ht="15.75" x14ac:dyDescent="0.25">
      <c r="B21" s="58" t="s">
        <v>1822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1841</v>
      </c>
      <c r="R21" s="91" t="s">
        <v>1004</v>
      </c>
      <c r="S21" s="91" t="s">
        <v>1004</v>
      </c>
      <c r="T21" s="72"/>
      <c r="U21" s="72"/>
      <c r="V21" s="72"/>
    </row>
    <row r="22" spans="2:22" ht="15.75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1841</v>
      </c>
      <c r="R22" s="91" t="s">
        <v>1004</v>
      </c>
      <c r="S22" s="91" t="s">
        <v>1004</v>
      </c>
      <c r="T22" s="76"/>
      <c r="U22" s="76"/>
      <c r="V22" s="76"/>
    </row>
    <row r="24" spans="2:22" x14ac:dyDescent="0.25">
      <c r="B24" s="55"/>
      <c r="D24" s="58" t="s">
        <v>1484</v>
      </c>
    </row>
    <row r="25" spans="2:22" x14ac:dyDescent="0.25">
      <c r="B25" s="56"/>
      <c r="D25" s="58" t="s">
        <v>1485</v>
      </c>
      <c r="P25" s="90"/>
      <c r="Q25" t="s">
        <v>1817</v>
      </c>
    </row>
    <row r="26" spans="2:22" x14ac:dyDescent="0.25">
      <c r="Q26" t="s">
        <v>1818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1803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1842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1842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1180</v>
      </c>
      <c r="F6" s="46" t="s">
        <v>1181</v>
      </c>
      <c r="G6" s="46" t="s">
        <v>1182</v>
      </c>
      <c r="H6" s="47" t="s">
        <v>1183</v>
      </c>
      <c r="I6" s="23" t="s">
        <v>1184</v>
      </c>
      <c r="J6" s="22" t="s">
        <v>1185</v>
      </c>
      <c r="K6" s="46" t="s">
        <v>1186</v>
      </c>
      <c r="L6" s="61"/>
      <c r="M6" s="842"/>
      <c r="N6" s="843"/>
      <c r="O6" s="844"/>
      <c r="P6" s="65" t="s">
        <v>1180</v>
      </c>
      <c r="Q6" s="66" t="s">
        <v>1181</v>
      </c>
      <c r="R6" s="66" t="s">
        <v>1182</v>
      </c>
      <c r="S6" s="66" t="s">
        <v>1183</v>
      </c>
      <c r="T6" s="66" t="s">
        <v>1184</v>
      </c>
      <c r="U6" s="69" t="s">
        <v>1185</v>
      </c>
      <c r="V6" s="100" t="s">
        <v>1186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28"/>
      <c r="F7" s="88"/>
      <c r="G7" s="28" t="s">
        <v>213</v>
      </c>
      <c r="H7" s="28" t="s">
        <v>213</v>
      </c>
      <c r="I7" s="28" t="s">
        <v>54</v>
      </c>
      <c r="J7" s="28"/>
      <c r="K7" s="38"/>
      <c r="L7" s="61"/>
      <c r="M7" s="834" t="s">
        <v>1803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96</v>
      </c>
      <c r="C8" s="3" t="s">
        <v>87</v>
      </c>
      <c r="D8" s="2" t="s">
        <v>97</v>
      </c>
      <c r="E8" s="30"/>
      <c r="F8" s="87"/>
      <c r="G8" s="30" t="s">
        <v>213</v>
      </c>
      <c r="H8" s="30" t="s">
        <v>213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1843</v>
      </c>
      <c r="V8" s="91" t="s">
        <v>860</v>
      </c>
    </row>
    <row r="9" spans="2:22" ht="15.75" x14ac:dyDescent="0.25">
      <c r="B9" s="12" t="s">
        <v>97</v>
      </c>
      <c r="C9" s="3" t="s">
        <v>87</v>
      </c>
      <c r="D9" s="2" t="s">
        <v>99</v>
      </c>
      <c r="E9" s="30"/>
      <c r="F9" s="87"/>
      <c r="G9" s="30" t="s">
        <v>213</v>
      </c>
      <c r="H9" s="30" t="s">
        <v>213</v>
      </c>
      <c r="I9" s="30" t="s">
        <v>213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1843</v>
      </c>
      <c r="V9" s="91" t="s">
        <v>860</v>
      </c>
    </row>
    <row r="10" spans="2:22" ht="15.75" x14ac:dyDescent="0.25">
      <c r="B10" s="12" t="s">
        <v>99</v>
      </c>
      <c r="C10" s="3" t="s">
        <v>87</v>
      </c>
      <c r="D10" s="2" t="s">
        <v>102</v>
      </c>
      <c r="E10" s="30"/>
      <c r="F10" s="20"/>
      <c r="G10" s="30" t="s">
        <v>213</v>
      </c>
      <c r="H10" s="30" t="s">
        <v>213</v>
      </c>
      <c r="I10" s="30" t="s">
        <v>213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1844</v>
      </c>
      <c r="U10" s="97" t="s">
        <v>1843</v>
      </c>
      <c r="V10" s="91" t="s">
        <v>860</v>
      </c>
    </row>
    <row r="11" spans="2:22" ht="15.75" x14ac:dyDescent="0.25">
      <c r="B11" s="12" t="s">
        <v>102</v>
      </c>
      <c r="C11" s="3" t="s">
        <v>87</v>
      </c>
      <c r="D11" s="2" t="s">
        <v>104</v>
      </c>
      <c r="E11" s="30"/>
      <c r="F11" s="20"/>
      <c r="G11" s="30" t="s">
        <v>213</v>
      </c>
      <c r="H11" s="30" t="s">
        <v>56</v>
      </c>
      <c r="I11" s="30" t="s">
        <v>213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1844</v>
      </c>
      <c r="U11" s="97" t="s">
        <v>1843</v>
      </c>
      <c r="V11" s="91" t="s">
        <v>860</v>
      </c>
    </row>
    <row r="12" spans="2:22" ht="15.75" x14ac:dyDescent="0.25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1119</v>
      </c>
      <c r="H12" s="89" t="s">
        <v>1115</v>
      </c>
      <c r="I12" s="30" t="s">
        <v>1815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1844</v>
      </c>
      <c r="U12" s="97" t="s">
        <v>1843</v>
      </c>
      <c r="V12" s="91" t="s">
        <v>860</v>
      </c>
    </row>
    <row r="13" spans="2:22" ht="15.75" x14ac:dyDescent="0.25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1119</v>
      </c>
      <c r="H13" s="89" t="s">
        <v>1115</v>
      </c>
      <c r="I13" s="30" t="s">
        <v>1188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1844</v>
      </c>
      <c r="U13" s="97" t="s">
        <v>1843</v>
      </c>
      <c r="V13" s="91" t="s">
        <v>860</v>
      </c>
    </row>
    <row r="14" spans="2:22" ht="15.75" x14ac:dyDescent="0.25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1119</v>
      </c>
      <c r="H14" s="89" t="s">
        <v>1845</v>
      </c>
      <c r="I14" s="30" t="s">
        <v>1188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1844</v>
      </c>
      <c r="U14" s="97" t="s">
        <v>1843</v>
      </c>
      <c r="V14" s="91" t="s">
        <v>1844</v>
      </c>
    </row>
    <row r="15" spans="2:22" ht="15.75" x14ac:dyDescent="0.25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1119</v>
      </c>
      <c r="H15" s="89" t="s">
        <v>1115</v>
      </c>
      <c r="I15" s="30" t="s">
        <v>1188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1844</v>
      </c>
      <c r="U15" s="97" t="s">
        <v>1843</v>
      </c>
      <c r="V15" s="91" t="s">
        <v>1844</v>
      </c>
    </row>
    <row r="16" spans="2:22" ht="15.75" x14ac:dyDescent="0.25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1119</v>
      </c>
      <c r="H16" s="89" t="s">
        <v>1115</v>
      </c>
      <c r="I16" s="30" t="s">
        <v>1188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1844</v>
      </c>
      <c r="U16" s="97" t="s">
        <v>1843</v>
      </c>
      <c r="V16" s="91" t="s">
        <v>1844</v>
      </c>
    </row>
    <row r="17" spans="2:22" ht="15.75" x14ac:dyDescent="0.25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1119</v>
      </c>
      <c r="H17" s="107" t="s">
        <v>1115</v>
      </c>
      <c r="I17" s="31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1844</v>
      </c>
      <c r="S17" s="72"/>
      <c r="T17" s="97" t="s">
        <v>1844</v>
      </c>
      <c r="U17" s="97" t="s">
        <v>1843</v>
      </c>
      <c r="V17" s="91" t="s">
        <v>1844</v>
      </c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1844</v>
      </c>
      <c r="S18" s="72"/>
      <c r="T18" s="91" t="s">
        <v>1844</v>
      </c>
      <c r="U18" s="96"/>
      <c r="V18" s="91" t="s">
        <v>1844</v>
      </c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1844</v>
      </c>
      <c r="S19" s="72"/>
      <c r="T19" s="91" t="s">
        <v>1844</v>
      </c>
      <c r="U19" s="96"/>
      <c r="V19" s="91" t="s">
        <v>1844</v>
      </c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1844</v>
      </c>
      <c r="S20" s="72"/>
      <c r="T20" s="91" t="s">
        <v>1844</v>
      </c>
      <c r="U20" s="96"/>
      <c r="V20" s="91" t="s">
        <v>1844</v>
      </c>
    </row>
    <row r="21" spans="2:22" ht="15.75" x14ac:dyDescent="0.25">
      <c r="B21" s="58" t="s">
        <v>1822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1844</v>
      </c>
      <c r="U21" s="96"/>
      <c r="V21" s="91" t="s">
        <v>1844</v>
      </c>
    </row>
    <row r="22" spans="2:22" ht="15.75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1484</v>
      </c>
    </row>
    <row r="25" spans="2:22" x14ac:dyDescent="0.25">
      <c r="B25" s="56"/>
      <c r="D25" s="58" t="s">
        <v>1485</v>
      </c>
      <c r="P25" s="90"/>
      <c r="Q25" t="s">
        <v>1817</v>
      </c>
    </row>
    <row r="26" spans="2:22" x14ac:dyDescent="0.25">
      <c r="Q26" t="s">
        <v>1818</v>
      </c>
    </row>
    <row r="27" spans="2:22" x14ac:dyDescent="0.25">
      <c r="D27" s="102" t="s">
        <v>1112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708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1004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1799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5.75" x14ac:dyDescent="0.25">
      <c r="B2" s="831" t="s">
        <v>1847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1803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1180</v>
      </c>
      <c r="F6" s="46" t="s">
        <v>1181</v>
      </c>
      <c r="G6" s="46" t="s">
        <v>1182</v>
      </c>
      <c r="H6" s="47" t="s">
        <v>1183</v>
      </c>
      <c r="I6" s="23" t="s">
        <v>1184</v>
      </c>
      <c r="J6" s="22" t="s">
        <v>1185</v>
      </c>
      <c r="K6" s="46" t="s">
        <v>1186</v>
      </c>
      <c r="L6" s="61"/>
      <c r="M6" s="842"/>
      <c r="N6" s="843"/>
      <c r="O6" s="844"/>
      <c r="P6" s="65" t="s">
        <v>1180</v>
      </c>
      <c r="Q6" s="66" t="s">
        <v>1181</v>
      </c>
      <c r="R6" s="66" t="s">
        <v>1182</v>
      </c>
      <c r="S6" s="66" t="s">
        <v>1183</v>
      </c>
      <c r="T6" s="66" t="s">
        <v>1184</v>
      </c>
      <c r="U6" s="66" t="s">
        <v>1185</v>
      </c>
      <c r="V6" s="67" t="s">
        <v>1186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28" t="s">
        <v>213</v>
      </c>
      <c r="F7" s="38" t="s">
        <v>213</v>
      </c>
      <c r="G7" s="52" t="s">
        <v>213</v>
      </c>
      <c r="H7" s="37" t="s">
        <v>56</v>
      </c>
      <c r="I7" s="32" t="s">
        <v>213</v>
      </c>
      <c r="J7" s="28"/>
      <c r="K7" s="38"/>
      <c r="L7" s="61"/>
      <c r="M7" s="834" t="s">
        <v>1803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96</v>
      </c>
      <c r="C8" s="3" t="s">
        <v>87</v>
      </c>
      <c r="D8" s="2" t="s">
        <v>97</v>
      </c>
      <c r="E8" s="30" t="s">
        <v>213</v>
      </c>
      <c r="F8" s="59" t="s">
        <v>213</v>
      </c>
      <c r="G8" s="30" t="s">
        <v>213</v>
      </c>
      <c r="H8" s="27" t="s">
        <v>56</v>
      </c>
      <c r="I8" s="33" t="s">
        <v>213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97</v>
      </c>
      <c r="C9" s="3" t="s">
        <v>87</v>
      </c>
      <c r="D9" s="2" t="s">
        <v>99</v>
      </c>
      <c r="E9" s="30" t="s">
        <v>213</v>
      </c>
      <c r="F9" s="59" t="s">
        <v>1837</v>
      </c>
      <c r="G9" s="30" t="s">
        <v>213</v>
      </c>
      <c r="H9" s="15" t="s">
        <v>56</v>
      </c>
      <c r="I9" s="33" t="s">
        <v>213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99</v>
      </c>
      <c r="C10" s="3" t="s">
        <v>87</v>
      </c>
      <c r="D10" s="2" t="s">
        <v>102</v>
      </c>
      <c r="E10" s="30" t="s">
        <v>213</v>
      </c>
      <c r="F10" s="60" t="s">
        <v>1837</v>
      </c>
      <c r="G10" s="78" t="s">
        <v>1837</v>
      </c>
      <c r="H10" s="14" t="s">
        <v>56</v>
      </c>
      <c r="I10" s="33" t="s">
        <v>213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102</v>
      </c>
      <c r="C11" s="3" t="s">
        <v>87</v>
      </c>
      <c r="D11" s="2" t="s">
        <v>104</v>
      </c>
      <c r="E11" s="30" t="s">
        <v>213</v>
      </c>
      <c r="F11" s="60" t="s">
        <v>982</v>
      </c>
      <c r="G11" s="78" t="s">
        <v>1837</v>
      </c>
      <c r="H11" s="14" t="s">
        <v>982</v>
      </c>
      <c r="I11" s="14" t="s">
        <v>213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104</v>
      </c>
      <c r="C12" s="3" t="s">
        <v>87</v>
      </c>
      <c r="D12" s="2" t="s">
        <v>108</v>
      </c>
      <c r="E12" s="30" t="s">
        <v>213</v>
      </c>
      <c r="F12" s="60" t="s">
        <v>1839</v>
      </c>
      <c r="G12" s="57" t="s">
        <v>1848</v>
      </c>
      <c r="H12" s="14" t="s">
        <v>982</v>
      </c>
      <c r="I12" s="14" t="s">
        <v>213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108</v>
      </c>
      <c r="C13" s="3" t="s">
        <v>87</v>
      </c>
      <c r="D13" s="2" t="s">
        <v>111</v>
      </c>
      <c r="E13" s="48" t="s">
        <v>1815</v>
      </c>
      <c r="F13" s="60" t="s">
        <v>1848</v>
      </c>
      <c r="G13" s="57" t="s">
        <v>1848</v>
      </c>
      <c r="H13" s="14" t="s">
        <v>1839</v>
      </c>
      <c r="I13" s="14" t="s">
        <v>1815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111</v>
      </c>
      <c r="C14" s="3" t="s">
        <v>87</v>
      </c>
      <c r="D14" s="2" t="s">
        <v>113</v>
      </c>
      <c r="E14" s="48" t="s">
        <v>1815</v>
      </c>
      <c r="F14" s="59" t="s">
        <v>1849</v>
      </c>
      <c r="G14" s="57" t="s">
        <v>1848</v>
      </c>
      <c r="H14" s="14" t="s">
        <v>1840</v>
      </c>
      <c r="I14" s="14" t="s">
        <v>1815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113</v>
      </c>
      <c r="C15" s="3" t="s">
        <v>87</v>
      </c>
      <c r="D15" s="2" t="s">
        <v>115</v>
      </c>
      <c r="E15" s="48" t="s">
        <v>1815</v>
      </c>
      <c r="F15" s="59" t="s">
        <v>1849</v>
      </c>
      <c r="G15" s="57" t="s">
        <v>1848</v>
      </c>
      <c r="H15" s="14" t="s">
        <v>1840</v>
      </c>
      <c r="I15" s="14" t="s">
        <v>1815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115</v>
      </c>
      <c r="C16" s="3" t="s">
        <v>87</v>
      </c>
      <c r="D16" s="2" t="s">
        <v>117</v>
      </c>
      <c r="E16" s="48" t="s">
        <v>1815</v>
      </c>
      <c r="F16" s="59" t="s">
        <v>1849</v>
      </c>
      <c r="G16" s="30" t="s">
        <v>1849</v>
      </c>
      <c r="H16" s="14" t="s">
        <v>1839</v>
      </c>
      <c r="I16" s="14" t="s">
        <v>1815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1004</v>
      </c>
      <c r="U16" s="72"/>
      <c r="V16" s="72"/>
    </row>
    <row r="17" spans="2:22" ht="15.75" x14ac:dyDescent="0.25">
      <c r="B17" s="8" t="s">
        <v>117</v>
      </c>
      <c r="C17" s="9" t="s">
        <v>87</v>
      </c>
      <c r="D17" s="45" t="s">
        <v>119</v>
      </c>
      <c r="E17" s="49" t="s">
        <v>1815</v>
      </c>
      <c r="F17" s="44" t="s">
        <v>1832</v>
      </c>
      <c r="G17" s="54" t="s">
        <v>1832</v>
      </c>
      <c r="H17" s="29" t="s">
        <v>1839</v>
      </c>
      <c r="I17" s="29" t="s">
        <v>1850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1004</v>
      </c>
      <c r="U17" s="72"/>
      <c r="V17" s="72"/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1004</v>
      </c>
      <c r="U18" s="72"/>
      <c r="V18" s="72"/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1004</v>
      </c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1004</v>
      </c>
      <c r="U20" s="72"/>
      <c r="V20" s="72"/>
    </row>
    <row r="21" spans="2:22" ht="15.75" x14ac:dyDescent="0.25">
      <c r="B21" s="58" t="s">
        <v>1822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1004</v>
      </c>
      <c r="U21" s="72"/>
      <c r="V21" s="72"/>
    </row>
    <row r="22" spans="2:22" ht="15.75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1484</v>
      </c>
    </row>
    <row r="25" spans="2:22" x14ac:dyDescent="0.25">
      <c r="B25" s="56"/>
      <c r="D25" s="58" t="s">
        <v>1485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3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5">
      <c r="B4" s="833" t="s">
        <v>1851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1180</v>
      </c>
      <c r="F7" s="46" t="s">
        <v>1181</v>
      </c>
      <c r="G7" s="46" t="s">
        <v>1182</v>
      </c>
      <c r="H7" s="47" t="s">
        <v>1183</v>
      </c>
      <c r="I7" s="23" t="s">
        <v>1184</v>
      </c>
      <c r="J7" s="22" t="s">
        <v>1185</v>
      </c>
      <c r="K7" s="46" t="s">
        <v>1186</v>
      </c>
    </row>
    <row r="8" spans="2:11" x14ac:dyDescent="0.25">
      <c r="B8" s="12" t="s">
        <v>94</v>
      </c>
      <c r="C8" s="3" t="s">
        <v>87</v>
      </c>
      <c r="D8" s="2" t="s">
        <v>96</v>
      </c>
      <c r="E8" s="32"/>
      <c r="F8" s="28" t="s">
        <v>1852</v>
      </c>
      <c r="G8" s="52" t="s">
        <v>55</v>
      </c>
      <c r="H8" s="37" t="s">
        <v>1616</v>
      </c>
      <c r="I8" s="32" t="s">
        <v>55</v>
      </c>
      <c r="J8" s="28"/>
      <c r="K8" s="38"/>
    </row>
    <row r="9" spans="2:11" x14ac:dyDescent="0.25">
      <c r="B9" s="12" t="s">
        <v>96</v>
      </c>
      <c r="C9" s="3" t="s">
        <v>87</v>
      </c>
      <c r="D9" s="2" t="s">
        <v>97</v>
      </c>
      <c r="E9" s="50"/>
      <c r="F9" s="48" t="s">
        <v>1852</v>
      </c>
      <c r="G9" s="16" t="s">
        <v>55</v>
      </c>
      <c r="H9" s="27" t="s">
        <v>1616</v>
      </c>
      <c r="I9" s="33" t="s">
        <v>55</v>
      </c>
      <c r="J9" s="30"/>
      <c r="K9" s="40"/>
    </row>
    <row r="10" spans="2:11" x14ac:dyDescent="0.25">
      <c r="B10" s="12" t="s">
        <v>97</v>
      </c>
      <c r="C10" s="3" t="s">
        <v>87</v>
      </c>
      <c r="D10" s="2" t="s">
        <v>99</v>
      </c>
      <c r="E10" s="50"/>
      <c r="F10" s="48" t="s">
        <v>1852</v>
      </c>
      <c r="G10" s="16" t="s">
        <v>1115</v>
      </c>
      <c r="H10" s="15" t="s">
        <v>993</v>
      </c>
      <c r="I10" s="33" t="s">
        <v>1151</v>
      </c>
      <c r="J10" s="30"/>
      <c r="K10" s="40"/>
    </row>
    <row r="11" spans="2:11" x14ac:dyDescent="0.25">
      <c r="B11" s="12" t="s">
        <v>99</v>
      </c>
      <c r="C11" s="3" t="s">
        <v>87</v>
      </c>
      <c r="D11" s="2" t="s">
        <v>102</v>
      </c>
      <c r="E11" s="50"/>
      <c r="F11" s="48" t="s">
        <v>1853</v>
      </c>
      <c r="G11" s="16" t="s">
        <v>451</v>
      </c>
      <c r="H11" s="14" t="s">
        <v>1854</v>
      </c>
      <c r="I11" s="14" t="s">
        <v>1855</v>
      </c>
      <c r="J11" s="30"/>
      <c r="K11" s="40"/>
    </row>
    <row r="12" spans="2:11" x14ac:dyDescent="0.25">
      <c r="B12" s="12" t="s">
        <v>102</v>
      </c>
      <c r="C12" s="3" t="s">
        <v>87</v>
      </c>
      <c r="D12" s="2" t="s">
        <v>104</v>
      </c>
      <c r="E12" s="50"/>
      <c r="F12" s="48" t="s">
        <v>1853</v>
      </c>
      <c r="G12" s="16" t="s">
        <v>451</v>
      </c>
      <c r="H12" s="14" t="s">
        <v>1854</v>
      </c>
      <c r="I12" s="14" t="s">
        <v>1855</v>
      </c>
      <c r="J12" s="30"/>
      <c r="K12" s="40"/>
    </row>
    <row r="13" spans="2:11" x14ac:dyDescent="0.25">
      <c r="B13" s="12" t="s">
        <v>104</v>
      </c>
      <c r="C13" s="3" t="s">
        <v>87</v>
      </c>
      <c r="D13" s="2" t="s">
        <v>108</v>
      </c>
      <c r="E13" s="33"/>
      <c r="F13" s="48" t="s">
        <v>1856</v>
      </c>
      <c r="G13" s="16" t="s">
        <v>451</v>
      </c>
      <c r="H13" s="14" t="s">
        <v>1857</v>
      </c>
      <c r="I13" s="14" t="s">
        <v>1858</v>
      </c>
      <c r="J13" s="30"/>
      <c r="K13" s="40"/>
    </row>
    <row r="14" spans="2:11" x14ac:dyDescent="0.25">
      <c r="B14" s="12" t="s">
        <v>108</v>
      </c>
      <c r="C14" s="3" t="s">
        <v>87</v>
      </c>
      <c r="D14" s="2" t="s">
        <v>111</v>
      </c>
      <c r="E14" s="33"/>
      <c r="F14" s="48" t="s">
        <v>1856</v>
      </c>
      <c r="G14" s="16" t="s">
        <v>1858</v>
      </c>
      <c r="H14" s="14" t="s">
        <v>1858</v>
      </c>
      <c r="I14" s="14" t="s">
        <v>1858</v>
      </c>
      <c r="J14" s="30"/>
      <c r="K14" s="40"/>
    </row>
    <row r="15" spans="2:11" x14ac:dyDescent="0.25">
      <c r="B15" s="12" t="s">
        <v>111</v>
      </c>
      <c r="C15" s="3" t="s">
        <v>87</v>
      </c>
      <c r="D15" s="2" t="s">
        <v>113</v>
      </c>
      <c r="E15" s="33"/>
      <c r="F15" s="48" t="s">
        <v>1856</v>
      </c>
      <c r="G15" s="16" t="s">
        <v>1858</v>
      </c>
      <c r="H15" s="14" t="s">
        <v>1858</v>
      </c>
      <c r="I15" s="14" t="s">
        <v>1858</v>
      </c>
      <c r="J15" s="30"/>
      <c r="K15" s="40"/>
    </row>
    <row r="16" spans="2:11" x14ac:dyDescent="0.25">
      <c r="B16" s="12" t="s">
        <v>113</v>
      </c>
      <c r="C16" s="3" t="s">
        <v>87</v>
      </c>
      <c r="D16" s="2" t="s">
        <v>115</v>
      </c>
      <c r="E16" s="33"/>
      <c r="F16" s="48" t="s">
        <v>1856</v>
      </c>
      <c r="G16" s="16" t="s">
        <v>1858</v>
      </c>
      <c r="H16" s="14" t="s">
        <v>1858</v>
      </c>
      <c r="I16" s="14" t="s">
        <v>1858</v>
      </c>
      <c r="J16" s="30"/>
      <c r="K16" s="40"/>
    </row>
    <row r="17" spans="2:11" x14ac:dyDescent="0.25">
      <c r="B17" s="12" t="s">
        <v>115</v>
      </c>
      <c r="C17" s="3" t="s">
        <v>87</v>
      </c>
      <c r="D17" s="2" t="s">
        <v>117</v>
      </c>
      <c r="E17" s="33"/>
      <c r="F17" s="48" t="s">
        <v>1856</v>
      </c>
      <c r="G17" s="16" t="s">
        <v>1859</v>
      </c>
      <c r="H17" s="14" t="s">
        <v>1858</v>
      </c>
      <c r="I17" s="14" t="s">
        <v>1855</v>
      </c>
      <c r="J17" s="30"/>
      <c r="K17" s="40"/>
    </row>
    <row r="18" spans="2:11" x14ac:dyDescent="0.25">
      <c r="B18" s="8" t="s">
        <v>117</v>
      </c>
      <c r="C18" s="9" t="s">
        <v>87</v>
      </c>
      <c r="D18" s="45" t="s">
        <v>119</v>
      </c>
      <c r="E18" s="51"/>
      <c r="F18" s="49" t="s">
        <v>1860</v>
      </c>
      <c r="G18" s="53" t="s">
        <v>1859</v>
      </c>
      <c r="H18" s="14" t="s">
        <v>1858</v>
      </c>
      <c r="I18" s="14" t="s">
        <v>1855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3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5">
      <c r="B4" s="833" t="s">
        <v>1861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1180</v>
      </c>
      <c r="F7" s="46" t="s">
        <v>1181</v>
      </c>
      <c r="G7" s="46" t="s">
        <v>1182</v>
      </c>
      <c r="H7" s="47" t="s">
        <v>1183</v>
      </c>
      <c r="I7" s="23" t="s">
        <v>1184</v>
      </c>
      <c r="J7" s="22" t="s">
        <v>1185</v>
      </c>
      <c r="K7" s="46" t="s">
        <v>1186</v>
      </c>
    </row>
    <row r="8" spans="2:11" x14ac:dyDescent="0.25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1862</v>
      </c>
      <c r="K8" s="38"/>
    </row>
    <row r="9" spans="2:11" x14ac:dyDescent="0.25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708</v>
      </c>
      <c r="J9" s="30" t="s">
        <v>1862</v>
      </c>
      <c r="K9" s="40"/>
    </row>
    <row r="10" spans="2:11" x14ac:dyDescent="0.25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708</v>
      </c>
      <c r="H10" s="15"/>
      <c r="I10" s="33" t="s">
        <v>708</v>
      </c>
      <c r="J10" s="30" t="s">
        <v>1862</v>
      </c>
      <c r="K10" s="40"/>
    </row>
    <row r="11" spans="2:11" x14ac:dyDescent="0.25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1863</v>
      </c>
      <c r="G11" s="14" t="s">
        <v>708</v>
      </c>
      <c r="H11" s="14" t="s">
        <v>53</v>
      </c>
      <c r="I11" s="15" t="s">
        <v>1050</v>
      </c>
      <c r="J11" s="30" t="s">
        <v>1862</v>
      </c>
      <c r="K11" s="40"/>
    </row>
    <row r="12" spans="2:11" x14ac:dyDescent="0.25">
      <c r="B12" s="12" t="s">
        <v>102</v>
      </c>
      <c r="C12" s="3" t="s">
        <v>87</v>
      </c>
      <c r="D12" s="2" t="s">
        <v>104</v>
      </c>
      <c r="E12" s="39" t="s">
        <v>939</v>
      </c>
      <c r="F12" s="14" t="s">
        <v>1863</v>
      </c>
      <c r="G12" s="14" t="s">
        <v>708</v>
      </c>
      <c r="H12" s="14" t="s">
        <v>53</v>
      </c>
      <c r="I12" s="15" t="s">
        <v>1050</v>
      </c>
      <c r="J12" s="30" t="s">
        <v>1862</v>
      </c>
      <c r="K12" s="40"/>
    </row>
    <row r="13" spans="2:11" x14ac:dyDescent="0.25">
      <c r="B13" s="12" t="s">
        <v>104</v>
      </c>
      <c r="C13" s="3" t="s">
        <v>87</v>
      </c>
      <c r="D13" s="2" t="s">
        <v>108</v>
      </c>
      <c r="E13" s="41" t="s">
        <v>708</v>
      </c>
      <c r="F13" s="14" t="s">
        <v>1863</v>
      </c>
      <c r="G13" s="14" t="s">
        <v>708</v>
      </c>
      <c r="H13" s="14" t="s">
        <v>1050</v>
      </c>
      <c r="I13" s="15" t="s">
        <v>1050</v>
      </c>
      <c r="J13" s="30" t="s">
        <v>1862</v>
      </c>
      <c r="K13" s="40"/>
    </row>
    <row r="14" spans="2:11" x14ac:dyDescent="0.25">
      <c r="B14" s="12" t="s">
        <v>108</v>
      </c>
      <c r="C14" s="3" t="s">
        <v>87</v>
      </c>
      <c r="D14" s="2" t="s">
        <v>111</v>
      </c>
      <c r="E14" s="41" t="s">
        <v>708</v>
      </c>
      <c r="F14" s="14" t="s">
        <v>1863</v>
      </c>
      <c r="G14" s="14" t="s">
        <v>708</v>
      </c>
      <c r="H14" s="14" t="s">
        <v>1050</v>
      </c>
      <c r="I14" s="15" t="s">
        <v>1050</v>
      </c>
      <c r="J14" s="30" t="s">
        <v>1862</v>
      </c>
      <c r="K14" s="40"/>
    </row>
    <row r="15" spans="2:11" x14ac:dyDescent="0.25">
      <c r="B15" s="12" t="s">
        <v>111</v>
      </c>
      <c r="C15" s="3" t="s">
        <v>87</v>
      </c>
      <c r="D15" s="2" t="s">
        <v>113</v>
      </c>
      <c r="E15" s="41" t="s">
        <v>708</v>
      </c>
      <c r="F15" s="14" t="s">
        <v>1863</v>
      </c>
      <c r="G15" s="14" t="s">
        <v>708</v>
      </c>
      <c r="H15" s="14" t="s">
        <v>1050</v>
      </c>
      <c r="I15" s="15" t="s">
        <v>1050</v>
      </c>
      <c r="J15" s="30"/>
      <c r="K15" s="40"/>
    </row>
    <row r="16" spans="2:11" x14ac:dyDescent="0.25">
      <c r="B16" s="12" t="s">
        <v>113</v>
      </c>
      <c r="C16" s="3" t="s">
        <v>87</v>
      </c>
      <c r="D16" s="2" t="s">
        <v>115</v>
      </c>
      <c r="E16" s="41" t="s">
        <v>708</v>
      </c>
      <c r="F16" s="14" t="s">
        <v>1863</v>
      </c>
      <c r="G16" s="14" t="s">
        <v>708</v>
      </c>
      <c r="H16" s="14" t="s">
        <v>1050</v>
      </c>
      <c r="I16" s="15" t="s">
        <v>1050</v>
      </c>
      <c r="J16" s="30"/>
      <c r="K16" s="40"/>
    </row>
    <row r="17" spans="2:11" x14ac:dyDescent="0.25">
      <c r="B17" s="12" t="s">
        <v>115</v>
      </c>
      <c r="C17" s="3" t="s">
        <v>87</v>
      </c>
      <c r="D17" s="2" t="s">
        <v>117</v>
      </c>
      <c r="E17" s="41" t="s">
        <v>708</v>
      </c>
      <c r="F17" s="14" t="s">
        <v>1863</v>
      </c>
      <c r="G17" s="14" t="s">
        <v>708</v>
      </c>
      <c r="H17" s="14" t="s">
        <v>1050</v>
      </c>
      <c r="I17" s="15" t="s">
        <v>1050</v>
      </c>
      <c r="J17" s="30"/>
      <c r="K17" s="40"/>
    </row>
    <row r="18" spans="2:11" x14ac:dyDescent="0.25">
      <c r="B18" s="8" t="s">
        <v>117</v>
      </c>
      <c r="C18" s="9" t="s">
        <v>87</v>
      </c>
      <c r="D18" s="45" t="s">
        <v>119</v>
      </c>
      <c r="E18" s="42" t="s">
        <v>708</v>
      </c>
      <c r="F18" s="29" t="s">
        <v>1863</v>
      </c>
      <c r="G18" s="29" t="s">
        <v>708</v>
      </c>
      <c r="H18" s="29" t="s">
        <v>1050</v>
      </c>
      <c r="I18" s="43" t="s">
        <v>1050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3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5">
      <c r="B4" s="833" t="s">
        <v>1864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1180</v>
      </c>
      <c r="F7" s="11" t="s">
        <v>1181</v>
      </c>
      <c r="G7" s="11" t="s">
        <v>1182</v>
      </c>
      <c r="H7" s="21" t="s">
        <v>1183</v>
      </c>
      <c r="I7" s="23" t="s">
        <v>1184</v>
      </c>
      <c r="J7" s="22" t="s">
        <v>1185</v>
      </c>
      <c r="K7" s="11" t="s">
        <v>1186</v>
      </c>
    </row>
    <row r="8" spans="2:11" x14ac:dyDescent="0.25">
      <c r="B8" s="12" t="s">
        <v>94</v>
      </c>
      <c r="C8" s="3" t="s">
        <v>87</v>
      </c>
      <c r="D8" s="13" t="s">
        <v>96</v>
      </c>
      <c r="E8" s="25" t="s">
        <v>1004</v>
      </c>
      <c r="F8" s="26" t="s">
        <v>1004</v>
      </c>
      <c r="G8" s="26" t="s">
        <v>1004</v>
      </c>
      <c r="H8" s="27" t="s">
        <v>1126</v>
      </c>
      <c r="I8" s="32" t="s">
        <v>1004</v>
      </c>
      <c r="J8" s="28" t="s">
        <v>54</v>
      </c>
      <c r="K8" s="25"/>
    </row>
    <row r="9" spans="2:11" x14ac:dyDescent="0.25">
      <c r="B9" s="12" t="s">
        <v>96</v>
      </c>
      <c r="C9" s="3" t="s">
        <v>87</v>
      </c>
      <c r="D9" s="13" t="s">
        <v>97</v>
      </c>
      <c r="E9" s="14" t="s">
        <v>1004</v>
      </c>
      <c r="F9" s="14" t="s">
        <v>1004</v>
      </c>
      <c r="G9" s="14" t="s">
        <v>708</v>
      </c>
      <c r="H9" s="27" t="s">
        <v>1126</v>
      </c>
      <c r="I9" s="33" t="s">
        <v>1004</v>
      </c>
      <c r="J9" s="30" t="s">
        <v>54</v>
      </c>
      <c r="K9" s="16"/>
    </row>
    <row r="10" spans="2:11" x14ac:dyDescent="0.25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1050</v>
      </c>
      <c r="G10" s="14" t="s">
        <v>708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1863</v>
      </c>
      <c r="G11" s="14" t="s">
        <v>949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102</v>
      </c>
      <c r="C12" s="3" t="s">
        <v>87</v>
      </c>
      <c r="D12" s="13" t="s">
        <v>104</v>
      </c>
      <c r="E12" s="14" t="s">
        <v>1863</v>
      </c>
      <c r="F12" s="14" t="s">
        <v>1863</v>
      </c>
      <c r="G12" s="14" t="s">
        <v>949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104</v>
      </c>
      <c r="C13" s="3" t="s">
        <v>87</v>
      </c>
      <c r="D13" s="13" t="s">
        <v>108</v>
      </c>
      <c r="E13" s="14" t="s">
        <v>1863</v>
      </c>
      <c r="F13" s="14" t="s">
        <v>1863</v>
      </c>
      <c r="G13" s="14" t="s">
        <v>949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108</v>
      </c>
      <c r="C14" s="3" t="s">
        <v>87</v>
      </c>
      <c r="D14" s="13" t="s">
        <v>111</v>
      </c>
      <c r="E14" s="14" t="s">
        <v>1863</v>
      </c>
      <c r="F14" s="14" t="s">
        <v>1863</v>
      </c>
      <c r="G14" s="14" t="s">
        <v>949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111</v>
      </c>
      <c r="C15" s="3" t="s">
        <v>87</v>
      </c>
      <c r="D15" s="13" t="s">
        <v>113</v>
      </c>
      <c r="E15" s="14" t="s">
        <v>1863</v>
      </c>
      <c r="F15" s="14" t="s">
        <v>1863</v>
      </c>
      <c r="G15" s="14" t="s">
        <v>949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113</v>
      </c>
      <c r="C16" s="3" t="s">
        <v>87</v>
      </c>
      <c r="D16" s="13" t="s">
        <v>115</v>
      </c>
      <c r="E16" s="14" t="s">
        <v>1863</v>
      </c>
      <c r="F16" s="14" t="s">
        <v>1863</v>
      </c>
      <c r="G16" s="14" t="s">
        <v>949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115</v>
      </c>
      <c r="C17" s="3" t="s">
        <v>87</v>
      </c>
      <c r="D17" s="13" t="s">
        <v>117</v>
      </c>
      <c r="E17" s="14" t="s">
        <v>1863</v>
      </c>
      <c r="F17" s="14" t="s">
        <v>1863</v>
      </c>
      <c r="G17" s="14" t="s">
        <v>949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117</v>
      </c>
      <c r="C18" s="9" t="s">
        <v>87</v>
      </c>
      <c r="D18" s="10" t="s">
        <v>119</v>
      </c>
      <c r="E18" s="29" t="s">
        <v>1863</v>
      </c>
      <c r="F18" s="17" t="s">
        <v>939</v>
      </c>
      <c r="G18" s="17" t="s">
        <v>949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1865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 t="s">
        <v>982</v>
      </c>
      <c r="F11" s="515" t="s">
        <v>982</v>
      </c>
      <c r="G11" s="560"/>
      <c r="H11" s="515" t="s">
        <v>982</v>
      </c>
      <c r="I11" s="515" t="s">
        <v>982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 t="s">
        <v>982</v>
      </c>
      <c r="F12" s="515" t="s">
        <v>982</v>
      </c>
      <c r="G12" s="560"/>
      <c r="H12" s="515" t="s">
        <v>982</v>
      </c>
      <c r="I12" s="515" t="s">
        <v>982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211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 t="s">
        <v>982</v>
      </c>
      <c r="F13" s="515" t="s">
        <v>982</v>
      </c>
      <c r="G13" s="560"/>
      <c r="H13" s="515" t="s">
        <v>982</v>
      </c>
      <c r="I13" s="515" t="s">
        <v>982</v>
      </c>
      <c r="J13" s="458" t="s">
        <v>211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982</v>
      </c>
      <c r="F14" s="515" t="s">
        <v>982</v>
      </c>
      <c r="G14" s="560"/>
      <c r="H14" s="587" t="s">
        <v>57</v>
      </c>
      <c r="I14" s="515" t="s">
        <v>982</v>
      </c>
      <c r="J14" s="458" t="s">
        <v>211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1866</v>
      </c>
      <c r="F15" s="515" t="s">
        <v>982</v>
      </c>
      <c r="G15" s="560"/>
      <c r="H15" s="587" t="s">
        <v>57</v>
      </c>
      <c r="I15" s="515" t="s">
        <v>982</v>
      </c>
      <c r="J15" s="458" t="s">
        <v>211</v>
      </c>
      <c r="K15" s="458" t="s">
        <v>211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1866</v>
      </c>
      <c r="F16" s="515" t="s">
        <v>982</v>
      </c>
      <c r="G16" s="560"/>
      <c r="H16" s="587" t="s">
        <v>57</v>
      </c>
      <c r="I16" s="515" t="s">
        <v>1868</v>
      </c>
      <c r="J16" s="458" t="s">
        <v>211</v>
      </c>
      <c r="K16" s="458" t="s">
        <v>211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1866</v>
      </c>
      <c r="F17" s="515" t="s">
        <v>982</v>
      </c>
      <c r="G17" s="560"/>
      <c r="H17" s="587" t="s">
        <v>57</v>
      </c>
      <c r="I17" s="515" t="s">
        <v>65</v>
      </c>
      <c r="J17" s="458" t="s">
        <v>211</v>
      </c>
      <c r="K17" s="458" t="s">
        <v>211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1869</v>
      </c>
      <c r="F18" s="515" t="s">
        <v>213</v>
      </c>
      <c r="G18" s="560"/>
      <c r="H18" s="561" t="s">
        <v>65</v>
      </c>
      <c r="I18" s="515" t="s">
        <v>261</v>
      </c>
      <c r="J18" s="458" t="s">
        <v>211</v>
      </c>
      <c r="K18" s="458" t="s">
        <v>211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1869</v>
      </c>
      <c r="F19" s="515" t="s">
        <v>268</v>
      </c>
      <c r="G19" s="560"/>
      <c r="H19" s="561" t="s">
        <v>65</v>
      </c>
      <c r="I19" s="515" t="s">
        <v>261</v>
      </c>
      <c r="J19" s="458" t="s">
        <v>211</v>
      </c>
      <c r="K19" s="458" t="s">
        <v>211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1869</v>
      </c>
      <c r="F20" s="515" t="s">
        <v>309</v>
      </c>
      <c r="G20" s="560"/>
      <c r="H20" s="561" t="s">
        <v>459</v>
      </c>
      <c r="I20" s="515" t="s">
        <v>261</v>
      </c>
      <c r="J20" s="458" t="s">
        <v>211</v>
      </c>
      <c r="K20" s="458" t="s">
        <v>211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292</v>
      </c>
      <c r="F21" s="515" t="s">
        <v>1870</v>
      </c>
      <c r="G21" s="560"/>
      <c r="H21" s="561" t="s">
        <v>1871</v>
      </c>
      <c r="I21" s="515" t="s">
        <v>275</v>
      </c>
      <c r="J21" s="458" t="s">
        <v>211</v>
      </c>
      <c r="K21" s="458" t="s">
        <v>211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292</v>
      </c>
      <c r="F22" s="515" t="s">
        <v>1872</v>
      </c>
      <c r="G22" s="560"/>
      <c r="H22" s="561" t="s">
        <v>1871</v>
      </c>
      <c r="I22" s="515" t="s">
        <v>62</v>
      </c>
      <c r="J22" s="458" t="s">
        <v>211</v>
      </c>
      <c r="K22" s="458" t="s">
        <v>211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1872</v>
      </c>
      <c r="G23" s="560"/>
      <c r="H23" s="561" t="s">
        <v>923</v>
      </c>
      <c r="I23" s="515" t="s">
        <v>62</v>
      </c>
      <c r="J23" s="458" t="s">
        <v>211</v>
      </c>
      <c r="K23" s="458" t="s">
        <v>211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 t="s">
        <v>1873</v>
      </c>
      <c r="F24" s="515" t="s">
        <v>1874</v>
      </c>
      <c r="G24" s="308"/>
      <c r="H24" s="561" t="s">
        <v>923</v>
      </c>
      <c r="I24" s="515" t="s">
        <v>1875</v>
      </c>
      <c r="J24" s="458" t="s">
        <v>211</v>
      </c>
      <c r="K24" s="458" t="s">
        <v>211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1873</v>
      </c>
      <c r="F25" s="515" t="s">
        <v>1874</v>
      </c>
      <c r="G25" s="308"/>
      <c r="H25" s="561" t="s">
        <v>923</v>
      </c>
      <c r="I25" s="515" t="s">
        <v>1875</v>
      </c>
      <c r="J25" s="458"/>
      <c r="K25" s="460" t="s">
        <v>1876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1873</v>
      </c>
      <c r="F26" s="515" t="s">
        <v>1874</v>
      </c>
      <c r="G26" s="308"/>
      <c r="H26" s="561" t="s">
        <v>923</v>
      </c>
      <c r="I26" s="515" t="s">
        <v>1877</v>
      </c>
      <c r="J26" s="458" t="s">
        <v>211</v>
      </c>
      <c r="K26" s="460" t="s">
        <v>1878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1276</v>
      </c>
      <c r="F27" s="452" t="s">
        <v>666</v>
      </c>
      <c r="G27" s="308"/>
      <c r="H27" s="561" t="s">
        <v>923</v>
      </c>
      <c r="I27" s="515" t="s">
        <v>272</v>
      </c>
      <c r="J27" s="458" t="s">
        <v>211</v>
      </c>
      <c r="K27" s="460" t="s">
        <v>1878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1276</v>
      </c>
      <c r="F28" s="452" t="s">
        <v>1879</v>
      </c>
      <c r="G28" s="308"/>
      <c r="H28" s="561" t="s">
        <v>923</v>
      </c>
      <c r="I28" s="589" t="s">
        <v>1880</v>
      </c>
      <c r="J28" s="458" t="s">
        <v>211</v>
      </c>
      <c r="K28" s="460" t="s">
        <v>1878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1881</v>
      </c>
      <c r="F29" s="452" t="s">
        <v>1882</v>
      </c>
      <c r="G29" s="308"/>
      <c r="H29" s="561" t="s">
        <v>261</v>
      </c>
      <c r="I29" s="358" t="s">
        <v>252</v>
      </c>
      <c r="J29" s="458" t="s">
        <v>211</v>
      </c>
      <c r="K29" s="460" t="s">
        <v>1878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1881</v>
      </c>
      <c r="F30" s="452" t="s">
        <v>1882</v>
      </c>
      <c r="G30" s="308"/>
      <c r="H30" s="588" t="s">
        <v>261</v>
      </c>
      <c r="I30" s="306" t="s">
        <v>252</v>
      </c>
      <c r="J30" s="458" t="s">
        <v>211</v>
      </c>
      <c r="K30" s="460" t="s">
        <v>1878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1881</v>
      </c>
      <c r="F31" s="452" t="s">
        <v>1882</v>
      </c>
      <c r="G31" s="308"/>
      <c r="H31" s="561" t="s">
        <v>261</v>
      </c>
      <c r="I31" s="306" t="s">
        <v>57</v>
      </c>
      <c r="J31" s="458" t="s">
        <v>211</v>
      </c>
      <c r="K31" s="460" t="s">
        <v>1878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1881</v>
      </c>
      <c r="F32" s="452" t="s">
        <v>1882</v>
      </c>
      <c r="G32" s="308"/>
      <c r="H32" s="561" t="s">
        <v>261</v>
      </c>
      <c r="I32" s="306" t="s">
        <v>57</v>
      </c>
      <c r="J32" s="458" t="s">
        <v>211</v>
      </c>
      <c r="K32" s="460" t="s">
        <v>1878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1881</v>
      </c>
      <c r="F33" s="452" t="s">
        <v>1883</v>
      </c>
      <c r="G33" s="308"/>
      <c r="H33" s="561" t="s">
        <v>261</v>
      </c>
      <c r="I33" s="306" t="s">
        <v>57</v>
      </c>
      <c r="J33" s="458" t="s">
        <v>211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 t="s">
        <v>1884</v>
      </c>
      <c r="G34" s="593"/>
      <c r="H34" s="538" t="s">
        <v>274</v>
      </c>
      <c r="I34" s="537"/>
      <c r="J34" s="458" t="s">
        <v>211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44"/>
      <c r="F35" s="538" t="s">
        <v>1885</v>
      </c>
      <c r="G35" s="594"/>
      <c r="H35" s="538" t="s">
        <v>274</v>
      </c>
      <c r="I35" s="537"/>
      <c r="J35" s="458" t="s">
        <v>211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44"/>
      <c r="F36" s="538" t="s">
        <v>1885</v>
      </c>
      <c r="G36" s="594"/>
      <c r="H36" s="538" t="s">
        <v>274</v>
      </c>
      <c r="I36" s="537"/>
      <c r="J36" s="458" t="s">
        <v>211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44"/>
      <c r="F37" s="538" t="s">
        <v>1885</v>
      </c>
      <c r="G37" s="595"/>
      <c r="H37" s="538" t="s">
        <v>274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44"/>
      <c r="F38" s="538" t="s">
        <v>1885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538" t="s">
        <v>1885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538" t="s">
        <v>1885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538" t="s">
        <v>1886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538" t="s">
        <v>1886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227</v>
      </c>
      <c r="D46" s="255" t="s">
        <v>228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227</v>
      </c>
      <c r="D47" t="s">
        <v>229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230</v>
      </c>
    </row>
    <row r="56" spans="2:15" x14ac:dyDescent="0.2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247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 t="s">
        <v>1892</v>
      </c>
      <c r="F12" s="515" t="s">
        <v>1893</v>
      </c>
      <c r="G12" s="515" t="s">
        <v>1892</v>
      </c>
      <c r="H12" s="561" t="s">
        <v>1892</v>
      </c>
      <c r="I12" s="452" t="s">
        <v>1894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211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 t="s">
        <v>1892</v>
      </c>
      <c r="F13" s="515" t="s">
        <v>1893</v>
      </c>
      <c r="G13" s="515" t="s">
        <v>1892</v>
      </c>
      <c r="H13" s="561" t="s">
        <v>1895</v>
      </c>
      <c r="I13" s="452" t="s">
        <v>1894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1896</v>
      </c>
      <c r="F14" s="515" t="s">
        <v>1893</v>
      </c>
      <c r="G14" s="515" t="s">
        <v>1895</v>
      </c>
      <c r="H14" s="561" t="s">
        <v>274</v>
      </c>
      <c r="I14" s="452" t="s">
        <v>1897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1881</v>
      </c>
      <c r="F15" s="515" t="s">
        <v>1893</v>
      </c>
      <c r="G15" s="515" t="s">
        <v>1895</v>
      </c>
      <c r="H15" s="561" t="s">
        <v>274</v>
      </c>
      <c r="I15" s="452" t="s">
        <v>1898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1881</v>
      </c>
      <c r="F16" s="515" t="s">
        <v>1893</v>
      </c>
      <c r="G16" s="515" t="s">
        <v>1900</v>
      </c>
      <c r="H16" s="561" t="s">
        <v>274</v>
      </c>
      <c r="I16" s="452" t="s">
        <v>1898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1881</v>
      </c>
      <c r="F17" s="515" t="s">
        <v>1893</v>
      </c>
      <c r="G17" s="515" t="s">
        <v>1900</v>
      </c>
      <c r="H17" s="561" t="s">
        <v>274</v>
      </c>
      <c r="I17" s="452" t="s">
        <v>1901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1902</v>
      </c>
      <c r="F18" s="515" t="s">
        <v>1903</v>
      </c>
      <c r="G18" s="452" t="s">
        <v>1904</v>
      </c>
      <c r="H18" s="561" t="s">
        <v>56</v>
      </c>
      <c r="I18" s="452" t="s">
        <v>1901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1905</v>
      </c>
      <c r="F19" s="515" t="s">
        <v>1906</v>
      </c>
      <c r="G19" s="452" t="s">
        <v>1907</v>
      </c>
      <c r="H19" s="561" t="s">
        <v>56</v>
      </c>
      <c r="I19" s="452" t="s">
        <v>1901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1905</v>
      </c>
      <c r="F20" s="515" t="s">
        <v>1903</v>
      </c>
      <c r="G20" s="452" t="s">
        <v>1908</v>
      </c>
      <c r="H20" s="561" t="s">
        <v>56</v>
      </c>
      <c r="I20" s="452" t="s">
        <v>1901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794</v>
      </c>
      <c r="F21" s="515" t="s">
        <v>1903</v>
      </c>
      <c r="G21" s="452" t="s">
        <v>1909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1910</v>
      </c>
      <c r="F22" s="515" t="s">
        <v>1903</v>
      </c>
      <c r="G22" s="452" t="s">
        <v>1911</v>
      </c>
      <c r="H22" s="561" t="s">
        <v>332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1905</v>
      </c>
      <c r="F23" s="515" t="s">
        <v>1912</v>
      </c>
      <c r="G23" s="452" t="s">
        <v>1909</v>
      </c>
      <c r="H23" s="561" t="s">
        <v>332</v>
      </c>
      <c r="I23" s="452" t="s">
        <v>1898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 t="s">
        <v>1905</v>
      </c>
      <c r="F24" s="515" t="s">
        <v>1913</v>
      </c>
      <c r="G24" s="452" t="s">
        <v>1914</v>
      </c>
      <c r="H24" s="561" t="s">
        <v>65</v>
      </c>
      <c r="I24" s="452" t="s">
        <v>1898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1915</v>
      </c>
      <c r="F25" s="515" t="s">
        <v>1900</v>
      </c>
      <c r="G25" s="452" t="s">
        <v>240</v>
      </c>
      <c r="H25" s="561" t="s">
        <v>1916</v>
      </c>
      <c r="I25" s="452" t="s">
        <v>1917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1259</v>
      </c>
      <c r="F26" s="515" t="s">
        <v>1900</v>
      </c>
      <c r="G26" s="452" t="s">
        <v>240</v>
      </c>
      <c r="H26" s="561" t="s">
        <v>1916</v>
      </c>
      <c r="I26" s="452" t="s">
        <v>1918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1919</v>
      </c>
      <c r="F27" s="515" t="s">
        <v>1900</v>
      </c>
      <c r="G27" s="452" t="s">
        <v>240</v>
      </c>
      <c r="H27" s="561" t="s">
        <v>1916</v>
      </c>
      <c r="I27" s="452" t="s">
        <v>1918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1919</v>
      </c>
      <c r="F28" s="515" t="s">
        <v>56</v>
      </c>
      <c r="G28" s="452" t="s">
        <v>1920</v>
      </c>
      <c r="H28" s="515" t="s">
        <v>267</v>
      </c>
      <c r="I28" s="452" t="s">
        <v>273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327</v>
      </c>
      <c r="F29" s="515" t="s">
        <v>274</v>
      </c>
      <c r="G29" s="452" t="s">
        <v>365</v>
      </c>
      <c r="H29" s="515" t="s">
        <v>267</v>
      </c>
      <c r="I29" s="306" t="s">
        <v>1921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327</v>
      </c>
      <c r="F30" s="515" t="s">
        <v>274</v>
      </c>
      <c r="G30" s="452" t="s">
        <v>365</v>
      </c>
      <c r="H30" s="515" t="s">
        <v>1922</v>
      </c>
      <c r="I30" s="306" t="s">
        <v>1921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327</v>
      </c>
      <c r="F31" s="515" t="s">
        <v>274</v>
      </c>
      <c r="G31" s="452" t="s">
        <v>57</v>
      </c>
      <c r="H31" s="515" t="s">
        <v>1922</v>
      </c>
      <c r="I31" s="306" t="s">
        <v>274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327</v>
      </c>
      <c r="F32" s="515" t="s">
        <v>274</v>
      </c>
      <c r="G32" s="452" t="s">
        <v>1923</v>
      </c>
      <c r="H32" s="515" t="s">
        <v>1922</v>
      </c>
      <c r="I32" s="306" t="s">
        <v>274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327</v>
      </c>
      <c r="F33" s="515" t="s">
        <v>274</v>
      </c>
      <c r="G33" s="452" t="s">
        <v>1923</v>
      </c>
      <c r="H33" s="515" t="s">
        <v>1922</v>
      </c>
      <c r="I33" s="306" t="s">
        <v>1924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227</v>
      </c>
      <c r="D46" s="255" t="s">
        <v>228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227</v>
      </c>
      <c r="D47" t="s">
        <v>229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263</v>
      </c>
    </row>
    <row r="61" spans="2:15" x14ac:dyDescent="0.2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211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1926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1927</v>
      </c>
      <c r="F6" s="605" t="s">
        <v>1927</v>
      </c>
      <c r="G6" s="605" t="s">
        <v>1927</v>
      </c>
      <c r="H6" s="605" t="s">
        <v>1927</v>
      </c>
      <c r="I6" s="605" t="s">
        <v>1927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1928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32"/>
      <c r="F12" s="618" t="s">
        <v>1929</v>
      </c>
      <c r="G12" s="618" t="s">
        <v>1929</v>
      </c>
      <c r="H12" s="618" t="s">
        <v>1929</v>
      </c>
      <c r="I12" s="618" t="s">
        <v>1929</v>
      </c>
      <c r="J12" s="583" t="s">
        <v>1930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211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32"/>
      <c r="F13" s="618" t="s">
        <v>1929</v>
      </c>
      <c r="G13" s="618" t="s">
        <v>1929</v>
      </c>
      <c r="H13" s="618" t="s">
        <v>1929</v>
      </c>
      <c r="I13" s="618" t="s">
        <v>1929</v>
      </c>
      <c r="J13" s="583" t="s">
        <v>1930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632"/>
      <c r="F14" s="618" t="s">
        <v>1929</v>
      </c>
      <c r="G14" s="618" t="s">
        <v>1929</v>
      </c>
      <c r="H14" s="585" t="s">
        <v>1929</v>
      </c>
      <c r="I14" s="619" t="s">
        <v>1929</v>
      </c>
      <c r="J14" s="583" t="s">
        <v>1930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32"/>
      <c r="F15" s="618" t="s">
        <v>1931</v>
      </c>
      <c r="G15" s="618" t="s">
        <v>1929</v>
      </c>
      <c r="H15" s="585" t="s">
        <v>110</v>
      </c>
      <c r="I15" s="619" t="s">
        <v>110</v>
      </c>
      <c r="J15" s="583" t="s">
        <v>1930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1929</v>
      </c>
      <c r="H16" s="585" t="s">
        <v>110</v>
      </c>
      <c r="I16" s="619" t="s">
        <v>110</v>
      </c>
      <c r="J16" s="583" t="s">
        <v>1930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32"/>
      <c r="F17" s="618" t="s">
        <v>389</v>
      </c>
      <c r="G17" s="618" t="s">
        <v>1929</v>
      </c>
      <c r="H17" s="585" t="s">
        <v>110</v>
      </c>
      <c r="I17" s="619" t="s">
        <v>110</v>
      </c>
      <c r="J17" s="583" t="s">
        <v>1930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32"/>
      <c r="F18" s="618" t="s">
        <v>389</v>
      </c>
      <c r="G18" s="618" t="s">
        <v>1929</v>
      </c>
      <c r="H18" s="585" t="s">
        <v>110</v>
      </c>
      <c r="I18" s="619" t="s">
        <v>110</v>
      </c>
      <c r="J18" s="583" t="s">
        <v>211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32"/>
      <c r="F19" s="618" t="s">
        <v>309</v>
      </c>
      <c r="G19" s="618" t="s">
        <v>252</v>
      </c>
      <c r="H19" s="585" t="s">
        <v>110</v>
      </c>
      <c r="I19" s="619"/>
      <c r="J19" s="583" t="s">
        <v>211</v>
      </c>
      <c r="K19" s="608" t="s">
        <v>211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32"/>
      <c r="F20" s="618" t="s">
        <v>309</v>
      </c>
      <c r="G20" s="618" t="s">
        <v>240</v>
      </c>
      <c r="H20" s="585" t="s">
        <v>346</v>
      </c>
      <c r="I20" s="619" t="s">
        <v>346</v>
      </c>
      <c r="J20" s="583" t="s">
        <v>211</v>
      </c>
      <c r="K20" s="608" t="s">
        <v>211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32"/>
      <c r="F21" s="618" t="s">
        <v>1933</v>
      </c>
      <c r="G21" s="618" t="s">
        <v>1934</v>
      </c>
      <c r="H21" s="585" t="s">
        <v>346</v>
      </c>
      <c r="I21" s="619" t="s">
        <v>346</v>
      </c>
      <c r="J21" s="583" t="s">
        <v>211</v>
      </c>
      <c r="K21" s="608" t="s">
        <v>211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32"/>
      <c r="F22" s="618" t="s">
        <v>1933</v>
      </c>
      <c r="G22" s="619" t="s">
        <v>1934</v>
      </c>
      <c r="H22" s="585" t="s">
        <v>346</v>
      </c>
      <c r="I22" s="619" t="s">
        <v>346</v>
      </c>
      <c r="J22" s="583" t="s">
        <v>211</v>
      </c>
      <c r="K22" s="608" t="s">
        <v>211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32"/>
      <c r="F23" s="618" t="s">
        <v>1933</v>
      </c>
      <c r="G23" s="619" t="s">
        <v>1934</v>
      </c>
      <c r="H23" s="585" t="s">
        <v>54</v>
      </c>
      <c r="I23" s="619" t="s">
        <v>346</v>
      </c>
      <c r="J23" s="583" t="s">
        <v>427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32"/>
      <c r="F24" s="618" t="s">
        <v>1935</v>
      </c>
      <c r="G24" s="618" t="s">
        <v>381</v>
      </c>
      <c r="H24" s="585" t="s">
        <v>58</v>
      </c>
      <c r="I24" s="619" t="s">
        <v>346</v>
      </c>
      <c r="J24" s="583"/>
      <c r="K24" s="608" t="s">
        <v>427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252</v>
      </c>
      <c r="N24" s="334">
        <f>COUNTIF(E7:K44, "*Foo*")/2</f>
        <v>9</v>
      </c>
      <c r="O24" s="547" t="s">
        <v>1932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32"/>
      <c r="F25" s="618" t="s">
        <v>1936</v>
      </c>
      <c r="G25" s="619" t="s">
        <v>1917</v>
      </c>
      <c r="H25" s="585" t="s">
        <v>58</v>
      </c>
      <c r="I25" s="619" t="s">
        <v>287</v>
      </c>
      <c r="J25" s="583" t="s">
        <v>211</v>
      </c>
      <c r="K25" s="608" t="s">
        <v>211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32"/>
      <c r="F26" s="618" t="s">
        <v>1936</v>
      </c>
      <c r="G26" s="619" t="s">
        <v>1937</v>
      </c>
      <c r="H26" s="585" t="s">
        <v>58</v>
      </c>
      <c r="I26" s="619" t="s">
        <v>57</v>
      </c>
      <c r="J26" s="583" t="s">
        <v>211</v>
      </c>
      <c r="K26" s="608" t="s">
        <v>211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32"/>
      <c r="F27" s="619" t="s">
        <v>1938</v>
      </c>
      <c r="G27" s="619" t="s">
        <v>430</v>
      </c>
      <c r="H27" s="585" t="s">
        <v>1480</v>
      </c>
      <c r="I27" s="619" t="s">
        <v>57</v>
      </c>
      <c r="J27" s="583" t="s">
        <v>427</v>
      </c>
      <c r="K27" s="608" t="s">
        <v>427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32"/>
      <c r="F28" s="619" t="s">
        <v>1001</v>
      </c>
      <c r="G28" s="619" t="s">
        <v>365</v>
      </c>
      <c r="H28" s="585" t="s">
        <v>453</v>
      </c>
      <c r="I28" s="373" t="s">
        <v>57</v>
      </c>
      <c r="J28" s="583" t="s">
        <v>211</v>
      </c>
      <c r="K28" s="608" t="s">
        <v>211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632"/>
      <c r="F29" s="619" t="s">
        <v>1001</v>
      </c>
      <c r="G29" s="619" t="s">
        <v>365</v>
      </c>
      <c r="H29" s="585" t="s">
        <v>453</v>
      </c>
      <c r="I29" s="373" t="s">
        <v>346</v>
      </c>
      <c r="J29" s="583" t="s">
        <v>427</v>
      </c>
      <c r="K29" s="608" t="s">
        <v>211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32"/>
      <c r="F30" s="619" t="s">
        <v>1001</v>
      </c>
      <c r="G30" s="619" t="s">
        <v>365</v>
      </c>
      <c r="H30" s="585" t="s">
        <v>453</v>
      </c>
      <c r="I30" s="373" t="s">
        <v>346</v>
      </c>
      <c r="J30" s="583" t="s">
        <v>211</v>
      </c>
      <c r="K30" s="608" t="s">
        <v>211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632"/>
      <c r="F31" s="619" t="s">
        <v>1001</v>
      </c>
      <c r="G31" s="619" t="s">
        <v>67</v>
      </c>
      <c r="H31" s="585" t="s">
        <v>347</v>
      </c>
      <c r="I31" s="373" t="s">
        <v>346</v>
      </c>
      <c r="J31" s="583" t="s">
        <v>427</v>
      </c>
      <c r="K31" s="608" t="s">
        <v>427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632"/>
      <c r="F32" s="619" t="s">
        <v>1001</v>
      </c>
      <c r="G32" s="619" t="s">
        <v>67</v>
      </c>
      <c r="H32" s="585" t="s">
        <v>347</v>
      </c>
      <c r="I32" s="373" t="s">
        <v>1939</v>
      </c>
      <c r="J32" s="583" t="s">
        <v>211</v>
      </c>
      <c r="K32" s="608" t="s">
        <v>211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632"/>
      <c r="F33" s="619" t="s">
        <v>1001</v>
      </c>
      <c r="G33" s="619" t="s">
        <v>67</v>
      </c>
      <c r="H33" s="585" t="s">
        <v>347</v>
      </c>
      <c r="I33" s="373" t="s">
        <v>1939</v>
      </c>
      <c r="J33" s="583" t="s">
        <v>427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1940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1941</v>
      </c>
      <c r="F6" s="605" t="s">
        <v>1941</v>
      </c>
      <c r="G6" s="605" t="s">
        <v>1942</v>
      </c>
      <c r="H6" s="605" t="s">
        <v>1941</v>
      </c>
      <c r="I6" s="605" t="s">
        <v>1942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1943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87" t="s">
        <v>1944</v>
      </c>
      <c r="F11" s="587" t="s">
        <v>1944</v>
      </c>
      <c r="G11" s="587" t="s">
        <v>600</v>
      </c>
      <c r="H11" s="587" t="s">
        <v>1944</v>
      </c>
      <c r="I11" s="627" t="s">
        <v>600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87" t="s">
        <v>1944</v>
      </c>
      <c r="F12" s="587" t="s">
        <v>1944</v>
      </c>
      <c r="G12" s="587" t="s">
        <v>600</v>
      </c>
      <c r="H12" s="587" t="s">
        <v>1944</v>
      </c>
      <c r="I12" s="627" t="s">
        <v>600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211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87" t="s">
        <v>1945</v>
      </c>
      <c r="F13" s="587" t="s">
        <v>316</v>
      </c>
      <c r="G13" s="587" t="s">
        <v>600</v>
      </c>
      <c r="H13" s="587" t="s">
        <v>1944</v>
      </c>
      <c r="I13" s="627" t="s">
        <v>600</v>
      </c>
      <c r="J13" s="612" t="s">
        <v>1946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87" t="s">
        <v>1947</v>
      </c>
      <c r="F14" s="587" t="s">
        <v>316</v>
      </c>
      <c r="G14" s="587" t="s">
        <v>600</v>
      </c>
      <c r="H14" s="587" t="s">
        <v>1944</v>
      </c>
      <c r="I14" s="627" t="s">
        <v>600</v>
      </c>
      <c r="J14" s="612" t="s">
        <v>1946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87" t="s">
        <v>258</v>
      </c>
      <c r="F15" s="587" t="s">
        <v>61</v>
      </c>
      <c r="G15" s="587" t="s">
        <v>600</v>
      </c>
      <c r="H15" s="585" t="s">
        <v>1948</v>
      </c>
      <c r="I15" s="627" t="s">
        <v>600</v>
      </c>
      <c r="J15" s="612" t="s">
        <v>1946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87" t="s">
        <v>240</v>
      </c>
      <c r="F16" s="587" t="s">
        <v>61</v>
      </c>
      <c r="G16" s="587" t="s">
        <v>600</v>
      </c>
      <c r="H16" s="585" t="s">
        <v>1948</v>
      </c>
      <c r="I16" s="627" t="s">
        <v>1950</v>
      </c>
      <c r="J16" s="612" t="s">
        <v>1946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600</v>
      </c>
      <c r="H17" s="585" t="s">
        <v>1948</v>
      </c>
      <c r="I17" s="627" t="s">
        <v>1950</v>
      </c>
      <c r="J17" s="612" t="s">
        <v>1946</v>
      </c>
      <c r="K17" s="608" t="s">
        <v>427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600</v>
      </c>
      <c r="H18" s="585" t="s">
        <v>1948</v>
      </c>
      <c r="I18" s="627" t="s">
        <v>1951</v>
      </c>
      <c r="J18" s="612" t="s">
        <v>1946</v>
      </c>
      <c r="K18" s="608" t="s">
        <v>427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87" t="s">
        <v>1952</v>
      </c>
      <c r="F19" s="587" t="s">
        <v>1216</v>
      </c>
      <c r="G19" s="627" t="s">
        <v>1953</v>
      </c>
      <c r="H19" s="585" t="s">
        <v>1948</v>
      </c>
      <c r="I19" s="627" t="s">
        <v>1951</v>
      </c>
      <c r="J19" s="612" t="s">
        <v>1946</v>
      </c>
      <c r="K19" s="608" t="s">
        <v>427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87" t="s">
        <v>1952</v>
      </c>
      <c r="F20" s="587" t="s">
        <v>1216</v>
      </c>
      <c r="G20" s="627" t="s">
        <v>1953</v>
      </c>
      <c r="H20" s="585" t="s">
        <v>1948</v>
      </c>
      <c r="I20" s="627" t="s">
        <v>1951</v>
      </c>
      <c r="J20" s="612" t="s">
        <v>1946</v>
      </c>
      <c r="K20" s="608" t="s">
        <v>427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87" t="s">
        <v>1952</v>
      </c>
      <c r="F21" s="587" t="s">
        <v>1216</v>
      </c>
      <c r="G21" s="627" t="s">
        <v>56</v>
      </c>
      <c r="H21" s="585" t="s">
        <v>1948</v>
      </c>
      <c r="I21" s="627" t="s">
        <v>1951</v>
      </c>
      <c r="J21" s="612" t="s">
        <v>1946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87" t="s">
        <v>1952</v>
      </c>
      <c r="F22" s="587" t="s">
        <v>1216</v>
      </c>
      <c r="G22" s="627" t="s">
        <v>1954</v>
      </c>
      <c r="H22" s="585" t="s">
        <v>1948</v>
      </c>
      <c r="I22" s="627" t="s">
        <v>1951</v>
      </c>
      <c r="J22" s="612" t="s">
        <v>1946</v>
      </c>
      <c r="K22" s="608" t="s">
        <v>427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87" t="s">
        <v>1952</v>
      </c>
      <c r="F23" s="587" t="s">
        <v>212</v>
      </c>
      <c r="G23" s="627" t="s">
        <v>1955</v>
      </c>
      <c r="H23" s="585" t="s">
        <v>1948</v>
      </c>
      <c r="I23" s="627" t="s">
        <v>1951</v>
      </c>
      <c r="J23" s="612" t="s">
        <v>1946</v>
      </c>
      <c r="K23" s="608" t="s">
        <v>211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87" t="s">
        <v>1918</v>
      </c>
      <c r="F24" s="587" t="s">
        <v>672</v>
      </c>
      <c r="G24" s="627" t="s">
        <v>1955</v>
      </c>
      <c r="H24" s="587" t="s">
        <v>1471</v>
      </c>
      <c r="I24" s="627" t="s">
        <v>1951</v>
      </c>
      <c r="J24" s="612" t="s">
        <v>1946</v>
      </c>
      <c r="K24" s="608" t="s">
        <v>211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87" t="s">
        <v>1918</v>
      </c>
      <c r="F25" s="587" t="s">
        <v>672</v>
      </c>
      <c r="G25" s="627" t="s">
        <v>56</v>
      </c>
      <c r="H25" s="587" t="s">
        <v>1471</v>
      </c>
      <c r="I25" s="627" t="s">
        <v>1956</v>
      </c>
      <c r="J25" s="583"/>
      <c r="K25" s="608" t="s">
        <v>211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1957</v>
      </c>
      <c r="N25" s="349">
        <f>COUNTIF(E7:K44, "*Ivan*")/2</f>
        <v>20</v>
      </c>
      <c r="O25" s="419" t="s">
        <v>1958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87" t="s">
        <v>1918</v>
      </c>
      <c r="F26" s="587" t="s">
        <v>1959</v>
      </c>
      <c r="G26" s="627" t="s">
        <v>1960</v>
      </c>
      <c r="H26" s="587" t="s">
        <v>1471</v>
      </c>
      <c r="I26" s="627" t="s">
        <v>1961</v>
      </c>
      <c r="J26" s="612" t="s">
        <v>1946</v>
      </c>
      <c r="K26" s="608" t="s">
        <v>211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1962</v>
      </c>
      <c r="N26" s="349">
        <f>COUNTIF(E7:K44, "*Rahhulann*")/2</f>
        <v>23</v>
      </c>
      <c r="O26" s="419" t="s">
        <v>1958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87" t="s">
        <v>329</v>
      </c>
      <c r="F27" s="587" t="s">
        <v>672</v>
      </c>
      <c r="G27" s="627" t="s">
        <v>1963</v>
      </c>
      <c r="H27" s="587" t="s">
        <v>1471</v>
      </c>
      <c r="I27" s="627" t="s">
        <v>1961</v>
      </c>
      <c r="J27" s="612" t="s">
        <v>1946</v>
      </c>
      <c r="K27" s="608" t="s">
        <v>211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1964</v>
      </c>
      <c r="N27" s="349">
        <f>COUNTIF(E7:K44, "*Lucas*")/2</f>
        <v>0</v>
      </c>
      <c r="O27" s="419" t="s">
        <v>1958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672</v>
      </c>
      <c r="G28" s="627" t="s">
        <v>1963</v>
      </c>
      <c r="H28" s="585" t="s">
        <v>1965</v>
      </c>
      <c r="I28" s="627" t="s">
        <v>1961</v>
      </c>
      <c r="J28" s="612" t="s">
        <v>1946</v>
      </c>
      <c r="K28" s="608" t="s">
        <v>211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1966</v>
      </c>
      <c r="N28" s="334">
        <f>COUNTIF(E7:K44, "*Zi Ming*")/2</f>
        <v>0</v>
      </c>
      <c r="O28" s="550" t="s">
        <v>1958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212</v>
      </c>
      <c r="G29" s="627" t="s">
        <v>1963</v>
      </c>
      <c r="H29" s="585" t="s">
        <v>1965</v>
      </c>
      <c r="I29" s="627" t="s">
        <v>1961</v>
      </c>
      <c r="J29" s="612" t="s">
        <v>1946</v>
      </c>
      <c r="K29" s="608" t="s">
        <v>211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212</v>
      </c>
      <c r="G30" s="627" t="s">
        <v>1963</v>
      </c>
      <c r="H30" s="585" t="s">
        <v>1950</v>
      </c>
      <c r="I30" s="628" t="s">
        <v>1967</v>
      </c>
      <c r="J30" s="612" t="s">
        <v>1946</v>
      </c>
      <c r="K30" s="608" t="s">
        <v>211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87" t="s">
        <v>1968</v>
      </c>
      <c r="F31" s="627" t="s">
        <v>212</v>
      </c>
      <c r="G31" s="627" t="s">
        <v>1963</v>
      </c>
      <c r="H31" s="585" t="s">
        <v>1950</v>
      </c>
      <c r="I31" s="628" t="s">
        <v>1967</v>
      </c>
      <c r="J31" s="612" t="s">
        <v>1946</v>
      </c>
      <c r="K31" s="608" t="s">
        <v>211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87" t="s">
        <v>1968</v>
      </c>
      <c r="F32" s="627" t="s">
        <v>212</v>
      </c>
      <c r="G32" s="627" t="s">
        <v>1963</v>
      </c>
      <c r="H32" s="585" t="s">
        <v>1969</v>
      </c>
      <c r="I32" s="628" t="s">
        <v>1967</v>
      </c>
      <c r="J32" s="612" t="s">
        <v>1946</v>
      </c>
      <c r="K32" s="608" t="s">
        <v>211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87" t="s">
        <v>1968</v>
      </c>
      <c r="F33" s="627" t="s">
        <v>1970</v>
      </c>
      <c r="G33" s="627" t="s">
        <v>1963</v>
      </c>
      <c r="H33" s="585" t="s">
        <v>1969</v>
      </c>
      <c r="I33" s="628" t="s">
        <v>1967</v>
      </c>
      <c r="J33" s="612" t="s">
        <v>1946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1929</v>
      </c>
      <c r="I34" s="612" t="s">
        <v>1946</v>
      </c>
      <c r="J34" s="612" t="s">
        <v>1946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1929</v>
      </c>
      <c r="I35" s="612" t="s">
        <v>1946</v>
      </c>
      <c r="J35" s="612" t="s">
        <v>1946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1929</v>
      </c>
      <c r="I36" s="612" t="s">
        <v>1946</v>
      </c>
      <c r="J36" s="612" t="s">
        <v>1946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1971</v>
      </c>
      <c r="I37" s="612" t="s">
        <v>1946</v>
      </c>
      <c r="J37" s="612" t="s">
        <v>1946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1971</v>
      </c>
      <c r="I38" s="612" t="s">
        <v>1957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1972</v>
      </c>
      <c r="I39" s="612" t="s">
        <v>1946</v>
      </c>
      <c r="J39" s="612" t="s">
        <v>1946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1972</v>
      </c>
      <c r="I40" s="612" t="s">
        <v>1946</v>
      </c>
      <c r="J40" s="612" t="s">
        <v>1946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1946</v>
      </c>
      <c r="J41" s="612" t="s">
        <v>1946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1946</v>
      </c>
      <c r="J42" s="612" t="s">
        <v>1946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1973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403</v>
      </c>
      <c r="F6" s="605" t="s">
        <v>1974</v>
      </c>
      <c r="G6" s="605" t="s">
        <v>1975</v>
      </c>
      <c r="H6" s="605" t="s">
        <v>1976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539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40"/>
      <c r="F11" s="689" t="s">
        <v>1480</v>
      </c>
      <c r="G11" s="689" t="s">
        <v>1977</v>
      </c>
      <c r="H11" s="689" t="s">
        <v>1480</v>
      </c>
      <c r="I11" s="689" t="s">
        <v>1977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40"/>
      <c r="F12" s="689" t="s">
        <v>1480</v>
      </c>
      <c r="G12" s="689" t="s">
        <v>1977</v>
      </c>
      <c r="H12" s="689" t="s">
        <v>1480</v>
      </c>
      <c r="I12" s="689" t="s">
        <v>1977</v>
      </c>
      <c r="J12" s="583" t="s">
        <v>909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211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40"/>
      <c r="F13" s="689" t="s">
        <v>1480</v>
      </c>
      <c r="G13" s="689" t="s">
        <v>1977</v>
      </c>
      <c r="H13" s="689" t="s">
        <v>1480</v>
      </c>
      <c r="I13" s="689" t="s">
        <v>1977</v>
      </c>
      <c r="J13" s="583" t="s">
        <v>909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640"/>
      <c r="F14" s="639" t="s">
        <v>1979</v>
      </c>
      <c r="G14" s="587" t="s">
        <v>1980</v>
      </c>
      <c r="H14" s="585" t="s">
        <v>997</v>
      </c>
      <c r="I14" s="627" t="s">
        <v>213</v>
      </c>
      <c r="J14" s="583" t="s">
        <v>909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40"/>
      <c r="F15" s="639" t="s">
        <v>1979</v>
      </c>
      <c r="G15" s="639" t="s">
        <v>1981</v>
      </c>
      <c r="H15" s="585" t="s">
        <v>1982</v>
      </c>
      <c r="I15" s="627" t="s">
        <v>213</v>
      </c>
      <c r="J15" s="583" t="s">
        <v>1983</v>
      </c>
      <c r="K15" s="608" t="s">
        <v>909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40"/>
      <c r="F16" s="639" t="s">
        <v>1979</v>
      </c>
      <c r="G16" s="639" t="s">
        <v>1981</v>
      </c>
      <c r="H16" s="585" t="s">
        <v>1982</v>
      </c>
      <c r="I16" s="627" t="s">
        <v>239</v>
      </c>
      <c r="J16" s="583" t="s">
        <v>1983</v>
      </c>
      <c r="K16" s="608" t="s">
        <v>909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40"/>
      <c r="F17" s="587" t="s">
        <v>1984</v>
      </c>
      <c r="G17" s="656" t="s">
        <v>1985</v>
      </c>
      <c r="H17" s="585" t="s">
        <v>1982</v>
      </c>
      <c r="I17" s="627" t="s">
        <v>239</v>
      </c>
      <c r="J17" s="583" t="s">
        <v>1983</v>
      </c>
      <c r="K17" s="608" t="s">
        <v>909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40"/>
      <c r="F18" s="587" t="s">
        <v>1986</v>
      </c>
      <c r="G18" s="657" t="s">
        <v>1987</v>
      </c>
      <c r="H18" s="585" t="s">
        <v>1954</v>
      </c>
      <c r="I18" s="627" t="s">
        <v>239</v>
      </c>
      <c r="J18" s="583" t="s">
        <v>1983</v>
      </c>
      <c r="K18" s="608" t="s">
        <v>909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40"/>
      <c r="F19" s="587" t="s">
        <v>1986</v>
      </c>
      <c r="G19" s="657" t="s">
        <v>1988</v>
      </c>
      <c r="H19" s="585" t="s">
        <v>1954</v>
      </c>
      <c r="I19" s="657" t="s">
        <v>1989</v>
      </c>
      <c r="J19" s="583" t="s">
        <v>1983</v>
      </c>
      <c r="K19" s="608" t="s">
        <v>909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40"/>
      <c r="F20" s="587" t="s">
        <v>1990</v>
      </c>
      <c r="G20" s="657" t="s">
        <v>1988</v>
      </c>
      <c r="H20" s="585" t="s">
        <v>1946</v>
      </c>
      <c r="I20" s="657" t="s">
        <v>1991</v>
      </c>
      <c r="J20" s="583" t="s">
        <v>1983</v>
      </c>
      <c r="K20" s="608" t="s">
        <v>909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40"/>
      <c r="F21" s="587" t="s">
        <v>1990</v>
      </c>
      <c r="G21" s="657" t="s">
        <v>1988</v>
      </c>
      <c r="H21" s="585" t="s">
        <v>1946</v>
      </c>
      <c r="I21" s="670" t="s">
        <v>1991</v>
      </c>
      <c r="J21" s="583" t="s">
        <v>1983</v>
      </c>
      <c r="K21" s="608" t="s">
        <v>909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40"/>
      <c r="F22" s="587" t="s">
        <v>1990</v>
      </c>
      <c r="G22" s="657" t="s">
        <v>1988</v>
      </c>
      <c r="H22" s="585" t="s">
        <v>1993</v>
      </c>
      <c r="I22" s="670" t="s">
        <v>1991</v>
      </c>
      <c r="J22" s="583" t="s">
        <v>1957</v>
      </c>
      <c r="K22" s="608" t="s">
        <v>909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40"/>
      <c r="F23" s="639" t="s">
        <v>1994</v>
      </c>
      <c r="G23" s="657" t="s">
        <v>1995</v>
      </c>
      <c r="H23" s="669" t="s">
        <v>1996</v>
      </c>
      <c r="I23" s="670" t="s">
        <v>1997</v>
      </c>
      <c r="J23" s="583" t="s">
        <v>1998</v>
      </c>
      <c r="K23" s="608" t="s">
        <v>909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40"/>
      <c r="F24" s="639" t="s">
        <v>1994</v>
      </c>
      <c r="G24" s="657" t="s">
        <v>1999</v>
      </c>
      <c r="H24" s="669" t="s">
        <v>2000</v>
      </c>
      <c r="I24" s="670" t="s">
        <v>1997</v>
      </c>
      <c r="J24" s="583" t="s">
        <v>1998</v>
      </c>
      <c r="K24" s="608" t="s">
        <v>909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252</v>
      </c>
      <c r="N24" s="349">
        <f>COUNTIF(E7:K44, "*Foo*")/2</f>
        <v>0</v>
      </c>
      <c r="O24" s="326" t="s">
        <v>2001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40"/>
      <c r="F25" s="639" t="s">
        <v>1994</v>
      </c>
      <c r="G25" s="657" t="s">
        <v>2002</v>
      </c>
      <c r="H25" s="669" t="s">
        <v>2003</v>
      </c>
      <c r="I25" s="657" t="s">
        <v>2004</v>
      </c>
      <c r="J25" s="583" t="s">
        <v>1998</v>
      </c>
      <c r="K25" s="608" t="s">
        <v>909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40"/>
      <c r="F26" s="639" t="s">
        <v>1994</v>
      </c>
      <c r="G26" s="657" t="s">
        <v>2002</v>
      </c>
      <c r="H26" s="669" t="s">
        <v>2003</v>
      </c>
      <c r="I26" s="657" t="s">
        <v>2005</v>
      </c>
      <c r="J26" s="583" t="s">
        <v>1998</v>
      </c>
      <c r="K26" s="608" t="s">
        <v>909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40"/>
      <c r="F27" s="628" t="s">
        <v>2006</v>
      </c>
      <c r="G27" s="657" t="s">
        <v>1999</v>
      </c>
      <c r="H27" s="585" t="s">
        <v>2003</v>
      </c>
      <c r="I27" s="657" t="s">
        <v>2007</v>
      </c>
      <c r="J27" s="583" t="s">
        <v>211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40"/>
      <c r="F28" s="628" t="s">
        <v>2006</v>
      </c>
      <c r="G28" s="657" t="s">
        <v>2008</v>
      </c>
      <c r="H28" s="585" t="s">
        <v>2000</v>
      </c>
      <c r="I28" s="657" t="s">
        <v>2007</v>
      </c>
      <c r="J28" s="583" t="s">
        <v>1998</v>
      </c>
      <c r="K28" s="608" t="s">
        <v>909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640"/>
      <c r="F29" s="628" t="s">
        <v>1014</v>
      </c>
      <c r="G29" s="657" t="s">
        <v>2009</v>
      </c>
      <c r="H29" s="585" t="s">
        <v>2000</v>
      </c>
      <c r="I29" s="657" t="s">
        <v>1962</v>
      </c>
      <c r="J29" s="583" t="s">
        <v>1998</v>
      </c>
      <c r="K29" s="608" t="s">
        <v>909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2010</v>
      </c>
      <c r="N29" s="643">
        <f>COUNTIF(E7:K44, "*Heng*")/2</f>
        <v>3.5</v>
      </c>
      <c r="O29" s="655" t="s">
        <v>2011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40"/>
      <c r="F30" s="628" t="s">
        <v>1014</v>
      </c>
      <c r="G30" s="657" t="s">
        <v>2009</v>
      </c>
      <c r="H30" s="585" t="s">
        <v>2012</v>
      </c>
      <c r="I30" s="657" t="s">
        <v>2013</v>
      </c>
      <c r="J30" s="583" t="s">
        <v>1998</v>
      </c>
      <c r="K30" s="608" t="s">
        <v>909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640"/>
      <c r="F31" s="628" t="s">
        <v>1014</v>
      </c>
      <c r="G31" s="627" t="s">
        <v>1946</v>
      </c>
      <c r="H31" s="585" t="s">
        <v>2012</v>
      </c>
      <c r="I31" s="657" t="s">
        <v>2013</v>
      </c>
      <c r="J31" s="583" t="s">
        <v>1998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640"/>
      <c r="F32" s="628" t="s">
        <v>1014</v>
      </c>
      <c r="G32" s="627" t="s">
        <v>1946</v>
      </c>
      <c r="H32" s="585" t="s">
        <v>1950</v>
      </c>
      <c r="I32" s="657" t="s">
        <v>2013</v>
      </c>
      <c r="J32" s="583" t="s">
        <v>1998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640"/>
      <c r="F33" s="628" t="s">
        <v>1014</v>
      </c>
      <c r="G33" s="627" t="s">
        <v>2014</v>
      </c>
      <c r="H33" s="585" t="s">
        <v>1950</v>
      </c>
      <c r="I33" s="657" t="s">
        <v>2013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2015</v>
      </c>
      <c r="B46" s="662"/>
      <c r="C46" s="217" t="s">
        <v>2016</v>
      </c>
      <c r="D46" t="s">
        <v>1891</v>
      </c>
      <c r="I46" s="199"/>
      <c r="M46" s="61"/>
      <c r="N46" s="62"/>
      <c r="O46" s="61"/>
    </row>
    <row r="47" spans="1:20" ht="15.75" x14ac:dyDescent="0.25">
      <c r="A47" t="s">
        <v>2017</v>
      </c>
      <c r="B47" s="659"/>
      <c r="C47" s="217" t="s">
        <v>2016</v>
      </c>
      <c r="D47" s="255" t="s">
        <v>2018</v>
      </c>
      <c r="M47" s="61"/>
      <c r="N47" s="62"/>
      <c r="O47" s="61"/>
    </row>
    <row r="48" spans="1:20" ht="15.75" x14ac:dyDescent="0.25">
      <c r="A48" t="s">
        <v>2019</v>
      </c>
      <c r="B48" s="661"/>
      <c r="C48" s="660" t="s">
        <v>2016</v>
      </c>
      <c r="D48" s="61" t="s">
        <v>2020</v>
      </c>
      <c r="M48" s="61"/>
      <c r="N48" s="62"/>
      <c r="O48" s="61"/>
    </row>
    <row r="49" spans="1:15" ht="15.75" x14ac:dyDescent="0.25">
      <c r="A49" t="s">
        <v>2021</v>
      </c>
      <c r="B49" s="663"/>
      <c r="C49" s="660" t="s">
        <v>2016</v>
      </c>
      <c r="D49" s="255" t="s">
        <v>2022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133</v>
      </c>
      <c r="M52" s="61"/>
      <c r="N52" s="62"/>
      <c r="O52" s="61"/>
    </row>
    <row r="53" spans="1:15" ht="15.75" x14ac:dyDescent="0.25">
      <c r="B53" s="180"/>
      <c r="D53" t="s">
        <v>134</v>
      </c>
      <c r="M53" s="61"/>
      <c r="N53" s="62"/>
      <c r="O53" s="61"/>
    </row>
    <row r="54" spans="1:15" x14ac:dyDescent="0.25">
      <c r="B54" s="90"/>
      <c r="D54" t="s">
        <v>2023</v>
      </c>
    </row>
    <row r="56" spans="1:15" x14ac:dyDescent="0.25">
      <c r="B56" s="127" t="s">
        <v>136</v>
      </c>
    </row>
    <row r="57" spans="1:15" x14ac:dyDescent="0.2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2024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1889</v>
      </c>
      <c r="M5" s="644" t="s">
        <v>82</v>
      </c>
      <c r="N5" s="442" t="s">
        <v>83</v>
      </c>
      <c r="O5" s="664" t="s">
        <v>84</v>
      </c>
      <c r="P5" s="376" t="s">
        <v>2025</v>
      </c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2026</v>
      </c>
      <c r="F6" s="605" t="s">
        <v>2026</v>
      </c>
      <c r="G6" s="605" t="s">
        <v>2026</v>
      </c>
      <c r="H6" s="605" t="s">
        <v>2026</v>
      </c>
      <c r="I6" s="605" t="s">
        <v>2026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89" t="s">
        <v>2028</v>
      </c>
      <c r="F11" s="689" t="s">
        <v>2028</v>
      </c>
      <c r="G11" s="689" t="s">
        <v>2028</v>
      </c>
      <c r="H11" s="690" t="s">
        <v>2028</v>
      </c>
      <c r="I11" s="691" t="s">
        <v>2028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89" t="s">
        <v>2028</v>
      </c>
      <c r="F12" s="689" t="s">
        <v>2028</v>
      </c>
      <c r="G12" s="689" t="s">
        <v>2028</v>
      </c>
      <c r="H12" s="690" t="s">
        <v>2028</v>
      </c>
      <c r="I12" s="691" t="s">
        <v>2028</v>
      </c>
      <c r="J12" s="583" t="s">
        <v>1983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211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89" t="s">
        <v>2028</v>
      </c>
      <c r="F13" s="689" t="s">
        <v>2028</v>
      </c>
      <c r="G13" s="689" t="s">
        <v>2028</v>
      </c>
      <c r="H13" s="690" t="s">
        <v>2028</v>
      </c>
      <c r="I13" s="691" t="s">
        <v>2028</v>
      </c>
      <c r="J13" s="583" t="s">
        <v>1983</v>
      </c>
      <c r="K13" s="583" t="s">
        <v>2029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2030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87" t="s">
        <v>2031</v>
      </c>
      <c r="F14" s="587" t="s">
        <v>2031</v>
      </c>
      <c r="G14" s="675" t="s">
        <v>2032</v>
      </c>
      <c r="H14" s="658" t="s">
        <v>2033</v>
      </c>
      <c r="I14" s="627" t="s">
        <v>2033</v>
      </c>
      <c r="J14" s="583" t="s">
        <v>1983</v>
      </c>
      <c r="K14" s="583" t="s">
        <v>2029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56" t="s">
        <v>2034</v>
      </c>
      <c r="F15" s="671" t="s">
        <v>2031</v>
      </c>
      <c r="G15" s="677" t="s">
        <v>2035</v>
      </c>
      <c r="H15" s="658" t="s">
        <v>2033</v>
      </c>
      <c r="I15" s="627" t="s">
        <v>2014</v>
      </c>
      <c r="J15" s="583" t="s">
        <v>1983</v>
      </c>
      <c r="K15" s="583" t="s">
        <v>2029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56" t="s">
        <v>2036</v>
      </c>
      <c r="F16" s="672" t="s">
        <v>2031</v>
      </c>
      <c r="G16" s="677" t="s">
        <v>2035</v>
      </c>
      <c r="H16" s="658" t="s">
        <v>2037</v>
      </c>
      <c r="I16" s="627" t="s">
        <v>2038</v>
      </c>
      <c r="J16" s="583" t="s">
        <v>1983</v>
      </c>
      <c r="K16" s="583" t="s">
        <v>2029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56" t="s">
        <v>2036</v>
      </c>
      <c r="F17" s="673" t="s">
        <v>2039</v>
      </c>
      <c r="G17" s="677" t="s">
        <v>2035</v>
      </c>
      <c r="H17" s="658" t="s">
        <v>2037</v>
      </c>
      <c r="I17" s="627" t="s">
        <v>2040</v>
      </c>
      <c r="J17" s="583" t="s">
        <v>1983</v>
      </c>
      <c r="K17" s="583" t="s">
        <v>2029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56" t="s">
        <v>2041</v>
      </c>
      <c r="F18" s="673" t="s">
        <v>2042</v>
      </c>
      <c r="G18" s="677" t="s">
        <v>2035</v>
      </c>
      <c r="H18" s="674" t="s">
        <v>2043</v>
      </c>
      <c r="I18" s="627" t="s">
        <v>2040</v>
      </c>
      <c r="J18" s="583" t="s">
        <v>1983</v>
      </c>
      <c r="K18" s="583" t="s">
        <v>2029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56" t="s">
        <v>2041</v>
      </c>
      <c r="F19" s="673" t="s">
        <v>2042</v>
      </c>
      <c r="G19" s="677" t="s">
        <v>2044</v>
      </c>
      <c r="H19" s="674" t="s">
        <v>2043</v>
      </c>
      <c r="I19" s="627" t="s">
        <v>2038</v>
      </c>
      <c r="J19" s="583" t="s">
        <v>1983</v>
      </c>
      <c r="K19" s="583" t="s">
        <v>2029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56" t="s">
        <v>2041</v>
      </c>
      <c r="F20" s="673" t="s">
        <v>2045</v>
      </c>
      <c r="G20" s="677" t="s">
        <v>2044</v>
      </c>
      <c r="H20" s="674" t="s">
        <v>2043</v>
      </c>
      <c r="I20" s="627" t="s">
        <v>2040</v>
      </c>
      <c r="J20" s="583" t="s">
        <v>1983</v>
      </c>
      <c r="K20" s="583" t="s">
        <v>2029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56" t="s">
        <v>2041</v>
      </c>
      <c r="F21" s="673" t="s">
        <v>2046</v>
      </c>
      <c r="G21" s="677" t="s">
        <v>2044</v>
      </c>
      <c r="H21" s="674" t="s">
        <v>2043</v>
      </c>
      <c r="I21" s="627" t="s">
        <v>2047</v>
      </c>
      <c r="J21" s="583" t="s">
        <v>1983</v>
      </c>
      <c r="K21" s="583" t="s">
        <v>2029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56" t="s">
        <v>2041</v>
      </c>
      <c r="F22" s="673" t="s">
        <v>2046</v>
      </c>
      <c r="G22" s="677" t="s">
        <v>2048</v>
      </c>
      <c r="H22" s="674" t="s">
        <v>2049</v>
      </c>
      <c r="I22" s="657" t="s">
        <v>2050</v>
      </c>
      <c r="J22" s="583" t="s">
        <v>1983</v>
      </c>
      <c r="K22" s="583" t="s">
        <v>2029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56" t="s">
        <v>2041</v>
      </c>
      <c r="F23" s="656" t="s">
        <v>2051</v>
      </c>
      <c r="G23" s="676" t="s">
        <v>1957</v>
      </c>
      <c r="H23" s="658" t="s">
        <v>2052</v>
      </c>
      <c r="I23" s="657" t="s">
        <v>2050</v>
      </c>
      <c r="J23" s="583" t="s">
        <v>1983</v>
      </c>
      <c r="K23" s="583" t="s">
        <v>2053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56" t="s">
        <v>2054</v>
      </c>
      <c r="F24" s="656" t="s">
        <v>2039</v>
      </c>
      <c r="G24" s="657" t="s">
        <v>2055</v>
      </c>
      <c r="H24" s="658" t="s">
        <v>2008</v>
      </c>
      <c r="I24" s="657" t="s">
        <v>2050</v>
      </c>
      <c r="J24" s="583"/>
      <c r="K24" s="583" t="s">
        <v>2053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252</v>
      </c>
      <c r="N24" s="349">
        <f>COUNTIF(E7:K44, "*Foo*")/2</f>
        <v>2.5</v>
      </c>
      <c r="O24" s="417" t="s">
        <v>1978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56" t="s">
        <v>1967</v>
      </c>
      <c r="F25" s="656" t="s">
        <v>2046</v>
      </c>
      <c r="G25" s="657" t="s">
        <v>2055</v>
      </c>
      <c r="H25" s="658" t="s">
        <v>2056</v>
      </c>
      <c r="I25" s="657" t="s">
        <v>2057</v>
      </c>
      <c r="J25" s="583" t="s">
        <v>1998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56" t="s">
        <v>2058</v>
      </c>
      <c r="F26" s="656" t="s">
        <v>2039</v>
      </c>
      <c r="G26" s="657" t="s">
        <v>2055</v>
      </c>
      <c r="H26" s="658" t="s">
        <v>2056</v>
      </c>
      <c r="I26" s="657" t="s">
        <v>2059</v>
      </c>
      <c r="J26" s="583" t="s">
        <v>1998</v>
      </c>
      <c r="K26" s="583" t="s">
        <v>2053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56" t="s">
        <v>2041</v>
      </c>
      <c r="F27" s="657" t="s">
        <v>2033</v>
      </c>
      <c r="G27" s="657" t="s">
        <v>2055</v>
      </c>
      <c r="H27" s="658" t="s">
        <v>2060</v>
      </c>
      <c r="I27" s="657" t="s">
        <v>2061</v>
      </c>
      <c r="J27" s="583" t="s">
        <v>1998</v>
      </c>
      <c r="K27" s="583" t="s">
        <v>2053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56" t="s">
        <v>2041</v>
      </c>
      <c r="F28" s="657" t="s">
        <v>2062</v>
      </c>
      <c r="G28" s="657" t="s">
        <v>2055</v>
      </c>
      <c r="H28" s="658" t="s">
        <v>2032</v>
      </c>
      <c r="I28" s="657" t="s">
        <v>2063</v>
      </c>
      <c r="J28" s="583" t="s">
        <v>1998</v>
      </c>
      <c r="K28" s="583" t="s">
        <v>2053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87" t="s">
        <v>1994</v>
      </c>
      <c r="F29" s="657" t="s">
        <v>2062</v>
      </c>
      <c r="G29" s="657" t="s">
        <v>2055</v>
      </c>
      <c r="H29" s="658" t="s">
        <v>1967</v>
      </c>
      <c r="I29" s="657" t="s">
        <v>2064</v>
      </c>
      <c r="J29" s="583" t="s">
        <v>1998</v>
      </c>
      <c r="K29" s="583" t="s">
        <v>2053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2010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116</v>
      </c>
      <c r="C30" s="217" t="s">
        <v>87</v>
      </c>
      <c r="D30" s="267" t="s">
        <v>117</v>
      </c>
      <c r="E30" s="587" t="s">
        <v>260</v>
      </c>
      <c r="F30" s="628" t="s">
        <v>274</v>
      </c>
      <c r="G30" s="657" t="s">
        <v>2055</v>
      </c>
      <c r="H30" s="658" t="s">
        <v>1967</v>
      </c>
      <c r="I30" s="657" t="s">
        <v>2065</v>
      </c>
      <c r="J30" s="583" t="s">
        <v>1998</v>
      </c>
      <c r="K30" s="583" t="s">
        <v>2053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2066</v>
      </c>
      <c r="N30" s="418">
        <f>COUNTIF(E7:K44, "*Phay*")/2</f>
        <v>0</v>
      </c>
      <c r="O30" s="418" t="s">
        <v>2067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87" t="s">
        <v>260</v>
      </c>
      <c r="F31" s="628" t="s">
        <v>274</v>
      </c>
      <c r="G31" s="657" t="s">
        <v>2068</v>
      </c>
      <c r="H31" s="658" t="s">
        <v>1967</v>
      </c>
      <c r="I31" s="657" t="s">
        <v>2069</v>
      </c>
      <c r="J31" s="583" t="s">
        <v>1998</v>
      </c>
      <c r="K31" s="583" t="s">
        <v>2053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87" t="s">
        <v>260</v>
      </c>
      <c r="F32" s="628" t="s">
        <v>274</v>
      </c>
      <c r="G32" s="657" t="s">
        <v>2070</v>
      </c>
      <c r="H32" s="585" t="s">
        <v>1962</v>
      </c>
      <c r="I32" s="657" t="s">
        <v>2071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87" t="s">
        <v>260</v>
      </c>
      <c r="F33" s="628" t="s">
        <v>274</v>
      </c>
      <c r="G33" s="657" t="s">
        <v>2072</v>
      </c>
      <c r="H33" s="585" t="s">
        <v>1962</v>
      </c>
      <c r="I33" s="657" t="s">
        <v>2069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2073</v>
      </c>
      <c r="H34" s="612"/>
      <c r="I34" s="612" t="s">
        <v>2074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2073</v>
      </c>
      <c r="H35" s="612"/>
      <c r="I35" s="612" t="s">
        <v>2075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1957</v>
      </c>
      <c r="H36" s="612"/>
      <c r="I36" s="612" t="s">
        <v>2076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1957</v>
      </c>
      <c r="H37" s="612"/>
      <c r="I37" s="612" t="s">
        <v>2076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1957</v>
      </c>
      <c r="H38" s="613"/>
      <c r="I38" s="612" t="s">
        <v>2075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1957</v>
      </c>
      <c r="H39" s="613"/>
      <c r="I39" s="612" t="s">
        <v>2076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1957</v>
      </c>
      <c r="H40" s="614"/>
      <c r="I40" s="612" t="s">
        <v>2077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1957</v>
      </c>
      <c r="H41" s="615"/>
      <c r="I41" s="612" t="s">
        <v>2078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2015</v>
      </c>
      <c r="B46" s="662"/>
      <c r="C46" s="217" t="s">
        <v>2016</v>
      </c>
      <c r="D46" t="s">
        <v>1891</v>
      </c>
      <c r="I46" s="199"/>
      <c r="M46" s="61"/>
      <c r="N46" s="62"/>
      <c r="O46" s="61"/>
    </row>
    <row r="47" spans="1:20" ht="15" customHeight="1" x14ac:dyDescent="0.25">
      <c r="A47" t="s">
        <v>2017</v>
      </c>
      <c r="B47" s="659"/>
      <c r="C47" s="217" t="s">
        <v>2016</v>
      </c>
      <c r="D47" s="255" t="s">
        <v>2018</v>
      </c>
      <c r="F47" s="569"/>
      <c r="M47" s="61"/>
      <c r="N47" s="62"/>
      <c r="O47" s="61"/>
    </row>
    <row r="48" spans="1:20" ht="15" customHeight="1" x14ac:dyDescent="0.25">
      <c r="A48" t="s">
        <v>2079</v>
      </c>
      <c r="B48" s="678"/>
      <c r="C48" s="217"/>
      <c r="D48" s="255" t="s">
        <v>2080</v>
      </c>
      <c r="F48" s="569"/>
      <c r="M48" s="61"/>
      <c r="N48" s="62"/>
      <c r="O48" s="61"/>
    </row>
    <row r="49" spans="1:15" ht="15" customHeight="1" x14ac:dyDescent="0.25">
      <c r="A49" t="s">
        <v>2019</v>
      </c>
      <c r="B49" s="661"/>
      <c r="C49" s="660" t="s">
        <v>2016</v>
      </c>
      <c r="D49" s="61" t="s">
        <v>2020</v>
      </c>
      <c r="M49" s="61"/>
      <c r="N49" s="62"/>
      <c r="O49" s="61"/>
    </row>
    <row r="50" spans="1:15" ht="15" customHeight="1" x14ac:dyDescent="0.25">
      <c r="A50" t="s">
        <v>2021</v>
      </c>
      <c r="B50" s="663"/>
      <c r="C50" s="660" t="s">
        <v>2016</v>
      </c>
      <c r="D50" s="255" t="s">
        <v>2022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133</v>
      </c>
      <c r="M53" s="61"/>
      <c r="N53" s="62"/>
      <c r="O53" s="61"/>
    </row>
    <row r="54" spans="1:15" ht="15" customHeight="1" x14ac:dyDescent="0.25">
      <c r="B54" s="180"/>
      <c r="D54" t="s">
        <v>134</v>
      </c>
      <c r="M54" s="61"/>
      <c r="N54" s="62"/>
      <c r="O54" s="61"/>
    </row>
    <row r="55" spans="1:15" ht="15.75" x14ac:dyDescent="0.25">
      <c r="B55" s="90"/>
      <c r="D55" t="s">
        <v>2023</v>
      </c>
      <c r="M55" s="61"/>
      <c r="N55" s="62"/>
      <c r="O55" s="61"/>
    </row>
    <row r="57" spans="1:15" x14ac:dyDescent="0.25">
      <c r="B57" s="127" t="s">
        <v>136</v>
      </c>
    </row>
    <row r="58" spans="1:15" x14ac:dyDescent="0.2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2081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2082</v>
      </c>
      <c r="F6" s="605" t="s">
        <v>2082</v>
      </c>
      <c r="G6" s="605" t="s">
        <v>2082</v>
      </c>
      <c r="H6" s="605" t="s">
        <v>2082</v>
      </c>
      <c r="I6" s="605" t="s">
        <v>2082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2084</v>
      </c>
      <c r="F11" s="692" t="s">
        <v>2084</v>
      </c>
      <c r="G11" s="692" t="s">
        <v>2084</v>
      </c>
      <c r="H11" s="692" t="s">
        <v>2084</v>
      </c>
      <c r="I11" s="692" t="s">
        <v>2084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211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2084</v>
      </c>
      <c r="F12" s="692" t="s">
        <v>2084</v>
      </c>
      <c r="G12" s="692" t="s">
        <v>2084</v>
      </c>
      <c r="H12" s="692" t="s">
        <v>2084</v>
      </c>
      <c r="I12" s="692" t="s">
        <v>2084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2084</v>
      </c>
      <c r="F13" s="692" t="s">
        <v>2084</v>
      </c>
      <c r="G13" s="692" t="s">
        <v>2084</v>
      </c>
      <c r="H13" s="692" t="s">
        <v>2085</v>
      </c>
      <c r="I13" s="692" t="s">
        <v>2084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2047</v>
      </c>
      <c r="F14" s="515" t="s">
        <v>2086</v>
      </c>
      <c r="G14" s="515" t="s">
        <v>2086</v>
      </c>
      <c r="H14" s="693" t="s">
        <v>2087</v>
      </c>
      <c r="I14" s="694" t="s">
        <v>2088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2047</v>
      </c>
      <c r="F15" s="515" t="s">
        <v>2086</v>
      </c>
      <c r="G15" s="515" t="s">
        <v>2086</v>
      </c>
      <c r="H15" s="693" t="s">
        <v>2087</v>
      </c>
      <c r="I15" s="695" t="s">
        <v>2089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2047</v>
      </c>
      <c r="F16" s="515" t="s">
        <v>2086</v>
      </c>
      <c r="G16" s="515" t="s">
        <v>2086</v>
      </c>
      <c r="H16" s="693" t="s">
        <v>2087</v>
      </c>
      <c r="I16" s="695" t="s">
        <v>2089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2047</v>
      </c>
      <c r="F17" s="515" t="s">
        <v>2090</v>
      </c>
      <c r="G17" s="338" t="s">
        <v>2086</v>
      </c>
      <c r="H17" s="693" t="s">
        <v>2087</v>
      </c>
      <c r="I17" s="694" t="s">
        <v>2091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2092</v>
      </c>
      <c r="F18" s="515" t="s">
        <v>2093</v>
      </c>
      <c r="G18" s="306" t="s">
        <v>2094</v>
      </c>
      <c r="H18" s="693" t="s">
        <v>2095</v>
      </c>
      <c r="I18" s="694" t="s">
        <v>2091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1994</v>
      </c>
      <c r="F19" s="515" t="s">
        <v>2093</v>
      </c>
      <c r="G19" s="306" t="s">
        <v>2097</v>
      </c>
      <c r="H19" s="693" t="s">
        <v>2098</v>
      </c>
      <c r="I19" s="694" t="s">
        <v>2099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1994</v>
      </c>
      <c r="F20" s="338" t="s">
        <v>2100</v>
      </c>
      <c r="G20" s="306" t="s">
        <v>2101</v>
      </c>
      <c r="H20" s="658" t="s">
        <v>2102</v>
      </c>
      <c r="I20" s="694" t="s">
        <v>2099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1994</v>
      </c>
      <c r="F21" s="338" t="s">
        <v>2100</v>
      </c>
      <c r="G21" s="306" t="s">
        <v>2101</v>
      </c>
      <c r="H21" s="658" t="s">
        <v>2102</v>
      </c>
      <c r="I21" s="694" t="s">
        <v>2099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1994</v>
      </c>
      <c r="F22" s="338" t="s">
        <v>2100</v>
      </c>
      <c r="G22" s="306" t="s">
        <v>2101</v>
      </c>
      <c r="H22" s="658" t="s">
        <v>2103</v>
      </c>
      <c r="I22" s="694" t="s">
        <v>2099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2104</v>
      </c>
      <c r="F23" s="338" t="s">
        <v>2105</v>
      </c>
      <c r="G23" s="306" t="s">
        <v>1950</v>
      </c>
      <c r="H23" s="658" t="s">
        <v>2106</v>
      </c>
      <c r="I23" s="694" t="s">
        <v>2107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96" t="s">
        <v>2108</v>
      </c>
      <c r="F24" s="338" t="s">
        <v>2105</v>
      </c>
      <c r="G24" s="306" t="s">
        <v>1950</v>
      </c>
      <c r="H24" s="658" t="s">
        <v>2109</v>
      </c>
      <c r="I24" s="694" t="s">
        <v>2110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96" t="s">
        <v>2111</v>
      </c>
      <c r="F25" s="338" t="s">
        <v>2105</v>
      </c>
      <c r="G25" s="306" t="s">
        <v>1950</v>
      </c>
      <c r="H25" s="658" t="s">
        <v>2109</v>
      </c>
      <c r="I25" s="694" t="s">
        <v>2110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2112</v>
      </c>
      <c r="F26" s="338" t="s">
        <v>2113</v>
      </c>
      <c r="G26" s="306" t="s">
        <v>1950</v>
      </c>
      <c r="H26" s="658" t="s">
        <v>2109</v>
      </c>
      <c r="I26" s="694" t="s">
        <v>2114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2104</v>
      </c>
      <c r="F27" s="338" t="s">
        <v>2115</v>
      </c>
      <c r="G27" s="306" t="s">
        <v>1950</v>
      </c>
      <c r="H27" s="658" t="s">
        <v>2116</v>
      </c>
      <c r="I27" s="694" t="s">
        <v>2114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2117</v>
      </c>
      <c r="F28" s="338" t="s">
        <v>2105</v>
      </c>
      <c r="G28" s="306" t="s">
        <v>1950</v>
      </c>
      <c r="H28" s="658" t="s">
        <v>2118</v>
      </c>
      <c r="I28" s="694" t="s">
        <v>2114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2010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515" t="s">
        <v>2117</v>
      </c>
      <c r="F29" s="515" t="s">
        <v>2101</v>
      </c>
      <c r="G29" s="306" t="s">
        <v>1950</v>
      </c>
      <c r="H29" s="658" t="s">
        <v>2119</v>
      </c>
      <c r="I29" s="694" t="s">
        <v>2120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2121</v>
      </c>
      <c r="F30" s="515" t="s">
        <v>2121</v>
      </c>
      <c r="G30" s="306" t="s">
        <v>1950</v>
      </c>
      <c r="H30" s="658" t="s">
        <v>2119</v>
      </c>
      <c r="I30" s="694" t="s">
        <v>2120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2121</v>
      </c>
      <c r="F31" s="515" t="s">
        <v>2121</v>
      </c>
      <c r="G31" s="306" t="s">
        <v>1950</v>
      </c>
      <c r="H31" s="658" t="s">
        <v>2119</v>
      </c>
      <c r="I31" s="694" t="s">
        <v>2122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2121</v>
      </c>
      <c r="F32" s="515" t="s">
        <v>2121</v>
      </c>
      <c r="G32" s="306" t="s">
        <v>1950</v>
      </c>
      <c r="H32" s="693" t="s">
        <v>2087</v>
      </c>
      <c r="I32" s="694" t="s">
        <v>2122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2121</v>
      </c>
      <c r="F33" s="515" t="s">
        <v>2121</v>
      </c>
      <c r="G33" s="306" t="s">
        <v>1950</v>
      </c>
      <c r="H33" s="693" t="s">
        <v>2087</v>
      </c>
      <c r="I33" s="694" t="s">
        <v>2123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1957</v>
      </c>
      <c r="H34" s="538" t="s">
        <v>2124</v>
      </c>
      <c r="I34" s="583" t="s">
        <v>2125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2124</v>
      </c>
      <c r="I35" s="583" t="s">
        <v>2125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1957</v>
      </c>
      <c r="I36" s="583" t="s">
        <v>2125</v>
      </c>
      <c r="J36" s="583"/>
      <c r="K36" s="553" t="s">
        <v>2126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2127</v>
      </c>
      <c r="I37" s="583" t="s">
        <v>2125</v>
      </c>
      <c r="J37" s="583"/>
      <c r="K37" s="553" t="s">
        <v>2126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1957</v>
      </c>
      <c r="I38" s="583" t="s">
        <v>2125</v>
      </c>
      <c r="J38" s="583"/>
      <c r="K38" s="553" t="s">
        <v>2126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1957</v>
      </c>
      <c r="I39" s="583" t="s">
        <v>2125</v>
      </c>
      <c r="J39" s="583"/>
      <c r="K39" s="553" t="s">
        <v>2126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1957</v>
      </c>
      <c r="I40" s="583" t="s">
        <v>2125</v>
      </c>
      <c r="J40" s="278"/>
      <c r="K40" s="553" t="s">
        <v>2126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2128</v>
      </c>
      <c r="J41" s="583"/>
      <c r="K41" s="553" t="s">
        <v>2126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2125</v>
      </c>
      <c r="J42" s="583"/>
      <c r="K42" s="553" t="s">
        <v>2126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2129</v>
      </c>
      <c r="J43" s="583"/>
      <c r="K43" s="553" t="s">
        <v>2126</v>
      </c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2015</v>
      </c>
      <c r="B46" s="662"/>
      <c r="C46" s="217" t="s">
        <v>2016</v>
      </c>
      <c r="D46" t="s">
        <v>1891</v>
      </c>
      <c r="I46" s="199"/>
      <c r="M46" s="61"/>
      <c r="N46" s="62"/>
      <c r="O46" s="61"/>
    </row>
    <row r="47" spans="1:20" ht="15.75" x14ac:dyDescent="0.25">
      <c r="A47" t="s">
        <v>2017</v>
      </c>
      <c r="B47" s="659"/>
      <c r="C47" s="217" t="s">
        <v>2016</v>
      </c>
      <c r="D47" s="255" t="s">
        <v>2018</v>
      </c>
      <c r="F47" s="569"/>
      <c r="M47" s="61"/>
      <c r="N47" s="62"/>
      <c r="O47" s="61"/>
    </row>
    <row r="48" spans="1:20" ht="15.75" x14ac:dyDescent="0.25">
      <c r="A48" t="s">
        <v>2079</v>
      </c>
      <c r="B48" s="678"/>
      <c r="C48" s="217"/>
      <c r="D48" s="255" t="s">
        <v>2080</v>
      </c>
      <c r="M48" s="61"/>
      <c r="N48" s="62"/>
      <c r="O48" s="61"/>
    </row>
    <row r="49" spans="1:15" ht="15.75" x14ac:dyDescent="0.25">
      <c r="A49" t="s">
        <v>2019</v>
      </c>
      <c r="B49" s="661"/>
      <c r="C49" s="660" t="s">
        <v>2016</v>
      </c>
      <c r="D49" s="61" t="s">
        <v>2020</v>
      </c>
      <c r="M49" s="61"/>
      <c r="N49" s="62"/>
      <c r="O49" s="61"/>
    </row>
    <row r="50" spans="1:15" ht="15.75" x14ac:dyDescent="0.25">
      <c r="A50" t="s">
        <v>2021</v>
      </c>
      <c r="B50" s="663"/>
      <c r="C50" s="660" t="s">
        <v>2016</v>
      </c>
      <c r="D50" s="255" t="s">
        <v>2022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133</v>
      </c>
    </row>
    <row r="54" spans="1:15" x14ac:dyDescent="0.25">
      <c r="B54" s="180"/>
      <c r="D54" t="s">
        <v>134</v>
      </c>
    </row>
    <row r="55" spans="1:15" x14ac:dyDescent="0.25">
      <c r="B55" s="90"/>
      <c r="D55" t="s">
        <v>2023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68</v>
      </c>
    </row>
    <row r="60" spans="1:15" ht="14.45" customHeight="1" x14ac:dyDescent="0.25">
      <c r="B60" s="848" t="s">
        <v>2130</v>
      </c>
      <c r="C60" s="848"/>
      <c r="D60" s="848"/>
      <c r="E60" s="848"/>
    </row>
    <row r="61" spans="1:15" x14ac:dyDescent="0.25">
      <c r="B61" s="848" t="s">
        <v>2131</v>
      </c>
      <c r="C61" s="848"/>
      <c r="D61" s="826"/>
      <c r="E61" s="826"/>
      <c r="F61" s="826"/>
    </row>
    <row r="62" spans="1:15" x14ac:dyDescent="0.25">
      <c r="B62" s="848" t="s">
        <v>2132</v>
      </c>
      <c r="C62" s="848"/>
      <c r="D62" s="848"/>
      <c r="E62" s="848"/>
      <c r="F62" s="848"/>
    </row>
    <row r="63" spans="1:15" x14ac:dyDescent="0.25">
      <c r="B63" s="848" t="s">
        <v>2133</v>
      </c>
      <c r="C63" s="848"/>
      <c r="D63" s="848"/>
      <c r="E63" s="848"/>
      <c r="F63" s="848"/>
    </row>
    <row r="64" spans="1:15" x14ac:dyDescent="0.25">
      <c r="B64" s="848" t="s">
        <v>2134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2135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2136</v>
      </c>
      <c r="F6" s="605" t="s">
        <v>2136</v>
      </c>
      <c r="G6" s="605" t="s">
        <v>2136</v>
      </c>
      <c r="H6" s="605" t="s">
        <v>2136</v>
      </c>
      <c r="I6" s="605" t="s">
        <v>2136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2083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403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2083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01"/>
      <c r="F11" s="692" t="s">
        <v>2137</v>
      </c>
      <c r="G11" s="692" t="s">
        <v>2137</v>
      </c>
      <c r="H11" s="692" t="s">
        <v>2137</v>
      </c>
      <c r="I11" s="692" t="s">
        <v>2137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211</v>
      </c>
      <c r="N11" s="417">
        <f>SUM(COUNTIFS(E7:K44,"*Vanness*"))/2</f>
        <v>6</v>
      </c>
      <c r="O11" s="686" t="s">
        <v>2138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01"/>
      <c r="F12" s="692" t="s">
        <v>2137</v>
      </c>
      <c r="G12" s="692" t="s">
        <v>2137</v>
      </c>
      <c r="H12" s="692" t="s">
        <v>2137</v>
      </c>
      <c r="I12" s="692" t="s">
        <v>2137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01"/>
      <c r="F13" s="692" t="s">
        <v>2137</v>
      </c>
      <c r="G13" s="692" t="s">
        <v>2137</v>
      </c>
      <c r="H13" s="692" t="s">
        <v>2137</v>
      </c>
      <c r="I13" s="692" t="s">
        <v>2137</v>
      </c>
      <c r="J13" s="583" t="s">
        <v>2139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60"/>
      <c r="F14" s="515" t="s">
        <v>432</v>
      </c>
      <c r="G14" s="515" t="s">
        <v>2115</v>
      </c>
      <c r="H14" s="702" t="s">
        <v>2140</v>
      </c>
      <c r="I14" s="452" t="s">
        <v>2113</v>
      </c>
      <c r="J14" s="583" t="s">
        <v>2139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60"/>
      <c r="F15" s="515" t="s">
        <v>432</v>
      </c>
      <c r="G15" s="515" t="s">
        <v>2115</v>
      </c>
      <c r="H15" s="702" t="s">
        <v>2140</v>
      </c>
      <c r="I15" s="452" t="s">
        <v>2141</v>
      </c>
      <c r="J15" s="583" t="s">
        <v>2139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60"/>
      <c r="F16" s="515" t="s">
        <v>432</v>
      </c>
      <c r="G16" s="515" t="s">
        <v>2115</v>
      </c>
      <c r="H16" s="702" t="s">
        <v>2140</v>
      </c>
      <c r="I16" s="452" t="s">
        <v>2141</v>
      </c>
      <c r="J16" s="583" t="s">
        <v>2142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60"/>
      <c r="F17" s="515" t="s">
        <v>2144</v>
      </c>
      <c r="G17" s="515" t="s">
        <v>2145</v>
      </c>
      <c r="H17" s="702" t="s">
        <v>2140</v>
      </c>
      <c r="I17" s="452" t="s">
        <v>2032</v>
      </c>
      <c r="J17" s="583" t="s">
        <v>2142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60"/>
      <c r="F18" s="515" t="s">
        <v>2104</v>
      </c>
      <c r="G18" s="515" t="s">
        <v>2105</v>
      </c>
      <c r="H18" s="703" t="s">
        <v>2051</v>
      </c>
      <c r="I18" s="452" t="s">
        <v>2032</v>
      </c>
      <c r="J18" s="583" t="s">
        <v>2142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60"/>
      <c r="F19" s="515" t="s">
        <v>2104</v>
      </c>
      <c r="G19" s="515" t="s">
        <v>2146</v>
      </c>
      <c r="H19" s="703" t="s">
        <v>2051</v>
      </c>
      <c r="I19" s="452" t="s">
        <v>2051</v>
      </c>
      <c r="J19" s="583" t="s">
        <v>2142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60"/>
      <c r="F20" s="515" t="s">
        <v>2104</v>
      </c>
      <c r="G20" s="515" t="s">
        <v>2112</v>
      </c>
      <c r="H20" s="703" t="s">
        <v>2051</v>
      </c>
      <c r="I20" s="452" t="s">
        <v>2051</v>
      </c>
      <c r="J20" s="583" t="s">
        <v>2142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60"/>
      <c r="F21" s="515" t="s">
        <v>2104</v>
      </c>
      <c r="G21" s="515" t="s">
        <v>2112</v>
      </c>
      <c r="H21" s="703" t="s">
        <v>2051</v>
      </c>
      <c r="I21" s="452" t="s">
        <v>2051</v>
      </c>
      <c r="J21" s="583" t="s">
        <v>2142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60"/>
      <c r="F22" s="515" t="s">
        <v>2104</v>
      </c>
      <c r="G22" s="452" t="s">
        <v>2112</v>
      </c>
      <c r="H22" s="703" t="s">
        <v>2051</v>
      </c>
      <c r="I22" s="452" t="s">
        <v>2051</v>
      </c>
      <c r="J22" s="583" t="s">
        <v>2142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60"/>
      <c r="F23" s="515" t="s">
        <v>2104</v>
      </c>
      <c r="G23" s="452" t="s">
        <v>2147</v>
      </c>
      <c r="H23" s="703" t="s">
        <v>2051</v>
      </c>
      <c r="I23" s="452" t="s">
        <v>2148</v>
      </c>
      <c r="J23" s="583" t="s">
        <v>2142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252</v>
      </c>
      <c r="N23" s="349">
        <f>COUNTIF(E7:K44, "*Foo*")/2</f>
        <v>0</v>
      </c>
      <c r="O23" s="326" t="s">
        <v>2096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60"/>
      <c r="F24" s="515" t="s">
        <v>2092</v>
      </c>
      <c r="G24" s="452" t="s">
        <v>1954</v>
      </c>
      <c r="H24" s="452" t="s">
        <v>2141</v>
      </c>
      <c r="I24" s="452" t="s">
        <v>2149</v>
      </c>
      <c r="J24" s="583" t="s">
        <v>2142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60"/>
      <c r="F25" s="515" t="s">
        <v>2150</v>
      </c>
      <c r="G25" s="452" t="s">
        <v>1954</v>
      </c>
      <c r="H25" s="452" t="s">
        <v>348</v>
      </c>
      <c r="I25" s="452" t="s">
        <v>2149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60"/>
      <c r="F26" s="515" t="s">
        <v>2151</v>
      </c>
      <c r="G26" s="452" t="s">
        <v>2152</v>
      </c>
      <c r="H26" s="452" t="s">
        <v>348</v>
      </c>
      <c r="I26" s="452" t="s">
        <v>2149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60"/>
      <c r="F27" s="452" t="s">
        <v>2153</v>
      </c>
      <c r="G27" s="452" t="s">
        <v>2152</v>
      </c>
      <c r="H27" s="452" t="s">
        <v>348</v>
      </c>
      <c r="I27" s="452" t="s">
        <v>2149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60"/>
      <c r="F28" s="452" t="s">
        <v>2153</v>
      </c>
      <c r="G28" s="452" t="s">
        <v>2152</v>
      </c>
      <c r="H28" s="452" t="s">
        <v>2154</v>
      </c>
      <c r="I28" s="452" t="s">
        <v>2149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60"/>
      <c r="F29" s="452" t="s">
        <v>2153</v>
      </c>
      <c r="G29" s="452" t="s">
        <v>348</v>
      </c>
      <c r="H29" s="452" t="s">
        <v>2155</v>
      </c>
      <c r="I29" s="452" t="s">
        <v>2156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60"/>
      <c r="F30" s="452" t="s">
        <v>2153</v>
      </c>
      <c r="G30" s="452" t="s">
        <v>348</v>
      </c>
      <c r="H30" s="452" t="s">
        <v>2157</v>
      </c>
      <c r="I30" s="452" t="s">
        <v>2156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2158</v>
      </c>
      <c r="N30" s="462">
        <f>COUNTIF(E7:K44, "*Jonathan*")/2</f>
        <v>0</v>
      </c>
      <c r="O30" s="654" t="s">
        <v>1958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60"/>
      <c r="F31" s="452" t="s">
        <v>2159</v>
      </c>
      <c r="G31" s="452" t="s">
        <v>348</v>
      </c>
      <c r="H31" s="452" t="s">
        <v>2160</v>
      </c>
      <c r="I31" s="452" t="s">
        <v>2161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2162</v>
      </c>
      <c r="N31" s="418">
        <f>COUNTIF(E7:K44, "*Suki*")/2</f>
        <v>0</v>
      </c>
      <c r="O31" s="334" t="s">
        <v>1958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60"/>
      <c r="F32" s="452" t="s">
        <v>2159</v>
      </c>
      <c r="G32" s="452" t="s">
        <v>348</v>
      </c>
      <c r="H32" s="452" t="s">
        <v>2160</v>
      </c>
      <c r="I32" s="452" t="s">
        <v>2163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60"/>
      <c r="F33" s="452" t="s">
        <v>2164</v>
      </c>
      <c r="G33" s="452" t="s">
        <v>348</v>
      </c>
      <c r="H33" s="452" t="s">
        <v>2165</v>
      </c>
      <c r="I33" s="452" t="s">
        <v>2163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2166</v>
      </c>
      <c r="I34" s="607" t="s">
        <v>2167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2168</v>
      </c>
      <c r="I35" s="607" t="s">
        <v>2169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2170</v>
      </c>
      <c r="I36" s="607" t="s">
        <v>2171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2168</v>
      </c>
      <c r="I37" s="607" t="s">
        <v>2172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2168</v>
      </c>
      <c r="I38" s="607" t="s">
        <v>2173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2168</v>
      </c>
      <c r="I39" s="607" t="s">
        <v>2173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2168</v>
      </c>
      <c r="I40" s="607" t="s">
        <v>2173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2168</v>
      </c>
      <c r="I41" s="607" t="s">
        <v>2173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2015</v>
      </c>
      <c r="B46" s="662"/>
      <c r="C46" s="217" t="s">
        <v>2016</v>
      </c>
      <c r="D46" t="s">
        <v>1891</v>
      </c>
      <c r="I46" s="199"/>
    </row>
    <row r="47" spans="1:20" ht="15.75" x14ac:dyDescent="0.25">
      <c r="A47" t="s">
        <v>2017</v>
      </c>
      <c r="B47" s="659"/>
      <c r="C47" s="217" t="s">
        <v>2016</v>
      </c>
      <c r="D47" s="255" t="s">
        <v>2018</v>
      </c>
      <c r="F47" s="569"/>
    </row>
    <row r="48" spans="1:20" ht="15.75" x14ac:dyDescent="0.25">
      <c r="A48" t="s">
        <v>2079</v>
      </c>
      <c r="B48" s="678"/>
      <c r="C48" s="217"/>
      <c r="D48" s="255" t="s">
        <v>2080</v>
      </c>
      <c r="M48" s="61"/>
      <c r="N48" s="62"/>
      <c r="O48" s="61"/>
    </row>
    <row r="49" spans="1:15" ht="15.75" x14ac:dyDescent="0.25">
      <c r="A49" t="s">
        <v>2019</v>
      </c>
      <c r="B49" s="661"/>
      <c r="C49" s="660" t="s">
        <v>2016</v>
      </c>
      <c r="D49" s="61" t="s">
        <v>2020</v>
      </c>
      <c r="M49" s="61"/>
      <c r="N49" s="62"/>
      <c r="O49" s="61"/>
    </row>
    <row r="50" spans="1:15" ht="15.75" x14ac:dyDescent="0.25">
      <c r="A50" t="s">
        <v>2021</v>
      </c>
      <c r="B50" s="663"/>
      <c r="C50" s="660" t="s">
        <v>2016</v>
      </c>
      <c r="D50" s="255" t="s">
        <v>2022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ht="15.75" x14ac:dyDescent="0.25">
      <c r="B55" s="90"/>
      <c r="D55" t="s">
        <v>2023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2175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2176</v>
      </c>
      <c r="F6" s="605" t="s">
        <v>2176</v>
      </c>
      <c r="G6" s="605" t="s">
        <v>2176</v>
      </c>
      <c r="H6" s="605" t="s">
        <v>2176</v>
      </c>
      <c r="I6" s="605" t="s">
        <v>2176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539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2177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539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2179</v>
      </c>
      <c r="F11" s="692" t="s">
        <v>2179</v>
      </c>
      <c r="G11" s="692" t="s">
        <v>2179</v>
      </c>
      <c r="H11" s="692" t="s">
        <v>2179</v>
      </c>
      <c r="I11" s="692" t="s">
        <v>2179</v>
      </c>
      <c r="J11" s="458"/>
      <c r="K11" s="459" t="s">
        <v>2178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211</v>
      </c>
      <c r="N11" s="417">
        <f>SUM(COUNTIFS(E7:K44,"*Vanness*"))/2</f>
        <v>11</v>
      </c>
      <c r="O11" s="686" t="s">
        <v>2138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2179</v>
      </c>
      <c r="F12" s="692" t="s">
        <v>2179</v>
      </c>
      <c r="G12" s="692" t="s">
        <v>2179</v>
      </c>
      <c r="H12" s="692" t="s">
        <v>2179</v>
      </c>
      <c r="I12" s="692" t="s">
        <v>2179</v>
      </c>
      <c r="J12" s="458"/>
      <c r="K12" s="459" t="s">
        <v>2178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2179</v>
      </c>
      <c r="F13" s="692" t="s">
        <v>2179</v>
      </c>
      <c r="G13" s="692" t="s">
        <v>2179</v>
      </c>
      <c r="H13" s="692" t="s">
        <v>2179</v>
      </c>
      <c r="I13" s="692" t="s">
        <v>2179</v>
      </c>
      <c r="J13" s="458"/>
      <c r="K13" s="459" t="s">
        <v>2178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2180</v>
      </c>
      <c r="F14" s="515" t="s">
        <v>2181</v>
      </c>
      <c r="G14" s="515" t="s">
        <v>2181</v>
      </c>
      <c r="H14" s="261" t="s">
        <v>2181</v>
      </c>
      <c r="I14" s="706" t="s">
        <v>2086</v>
      </c>
      <c r="J14" s="458"/>
      <c r="K14" s="459" t="s">
        <v>2178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2180</v>
      </c>
      <c r="F15" s="515" t="s">
        <v>2181</v>
      </c>
      <c r="G15" s="515" t="s">
        <v>2181</v>
      </c>
      <c r="H15" s="261" t="s">
        <v>2181</v>
      </c>
      <c r="I15" s="706" t="s">
        <v>2182</v>
      </c>
      <c r="J15" s="458"/>
      <c r="K15" s="459" t="s">
        <v>2178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2180</v>
      </c>
      <c r="F16" s="515" t="s">
        <v>2181</v>
      </c>
      <c r="G16" s="515" t="s">
        <v>2181</v>
      </c>
      <c r="H16" s="261" t="s">
        <v>2183</v>
      </c>
      <c r="I16" s="706" t="s">
        <v>2182</v>
      </c>
      <c r="J16" s="458"/>
      <c r="K16" s="459" t="s">
        <v>2178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1957</v>
      </c>
      <c r="F17" s="515" t="s">
        <v>2184</v>
      </c>
      <c r="G17" s="515" t="s">
        <v>2185</v>
      </c>
      <c r="H17" s="261" t="s">
        <v>2051</v>
      </c>
      <c r="I17" s="706" t="s">
        <v>2186</v>
      </c>
      <c r="J17" s="458"/>
      <c r="K17" s="459" t="s">
        <v>2178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2187</v>
      </c>
      <c r="F18" s="515" t="s">
        <v>2188</v>
      </c>
      <c r="G18" s="515" t="s">
        <v>2185</v>
      </c>
      <c r="H18" s="704" t="s">
        <v>2189</v>
      </c>
      <c r="I18" s="706" t="s">
        <v>2186</v>
      </c>
      <c r="J18" s="458"/>
      <c r="K18" s="459" t="s">
        <v>2178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2187</v>
      </c>
      <c r="F19" s="515" t="s">
        <v>2188</v>
      </c>
      <c r="G19" s="515" t="s">
        <v>2185</v>
      </c>
      <c r="H19" s="704" t="s">
        <v>2189</v>
      </c>
      <c r="I19" s="706" t="s">
        <v>2186</v>
      </c>
      <c r="J19" s="458"/>
      <c r="K19" s="459" t="s">
        <v>2178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5" t="s">
        <v>2190</v>
      </c>
      <c r="F20" s="515" t="s">
        <v>2188</v>
      </c>
      <c r="G20" s="515" t="s">
        <v>2185</v>
      </c>
      <c r="H20" s="704" t="s">
        <v>2189</v>
      </c>
      <c r="I20" s="706" t="s">
        <v>2186</v>
      </c>
      <c r="J20" s="458"/>
      <c r="K20" s="459" t="s">
        <v>2178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5" t="s">
        <v>2191</v>
      </c>
      <c r="F21" s="515" t="s">
        <v>2188</v>
      </c>
      <c r="G21" s="515" t="s">
        <v>2185</v>
      </c>
      <c r="H21" s="704" t="s">
        <v>2189</v>
      </c>
      <c r="I21" s="706" t="s">
        <v>2192</v>
      </c>
      <c r="J21" s="458"/>
      <c r="K21" s="459" t="s">
        <v>2178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5" t="s">
        <v>2191</v>
      </c>
      <c r="F22" s="515" t="s">
        <v>2193</v>
      </c>
      <c r="G22" s="452" t="s">
        <v>2194</v>
      </c>
      <c r="H22" s="704" t="s">
        <v>214</v>
      </c>
      <c r="I22" s="706" t="s">
        <v>2192</v>
      </c>
      <c r="J22" s="458" t="s">
        <v>1957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2092</v>
      </c>
      <c r="F23" s="515" t="s">
        <v>2195</v>
      </c>
      <c r="G23" s="452" t="s">
        <v>2144</v>
      </c>
      <c r="H23" s="704" t="s">
        <v>214</v>
      </c>
      <c r="I23" s="706" t="s">
        <v>2196</v>
      </c>
      <c r="J23" s="458" t="s">
        <v>1957</v>
      </c>
      <c r="K23" s="459" t="s">
        <v>2178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252</v>
      </c>
      <c r="N23" s="349">
        <f>COUNTIF(E7:K44, "*Foo*")/2</f>
        <v>0</v>
      </c>
      <c r="O23" s="326" t="s">
        <v>2096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2092</v>
      </c>
      <c r="F24" s="515" t="s">
        <v>2197</v>
      </c>
      <c r="G24" s="452" t="s">
        <v>2198</v>
      </c>
      <c r="H24" s="704" t="s">
        <v>214</v>
      </c>
      <c r="I24" s="706" t="s">
        <v>2196</v>
      </c>
      <c r="J24" s="458" t="s">
        <v>1957</v>
      </c>
      <c r="K24" s="459" t="s">
        <v>2178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5" t="s">
        <v>2092</v>
      </c>
      <c r="F25" s="515" t="s">
        <v>2197</v>
      </c>
      <c r="G25" s="452" t="s">
        <v>2198</v>
      </c>
      <c r="H25" s="704" t="s">
        <v>214</v>
      </c>
      <c r="I25" s="706" t="s">
        <v>2140</v>
      </c>
      <c r="J25" s="458" t="s">
        <v>1957</v>
      </c>
      <c r="K25" s="459" t="s">
        <v>2178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5" t="s">
        <v>2092</v>
      </c>
      <c r="F26" s="515" t="s">
        <v>2144</v>
      </c>
      <c r="G26" s="452" t="s">
        <v>2198</v>
      </c>
      <c r="H26" s="704" t="s">
        <v>214</v>
      </c>
      <c r="I26" s="706" t="s">
        <v>70</v>
      </c>
      <c r="J26" s="458"/>
      <c r="K26" s="459" t="s">
        <v>2178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2104</v>
      </c>
      <c r="F27" s="515" t="s">
        <v>2144</v>
      </c>
      <c r="G27" s="452" t="s">
        <v>2198</v>
      </c>
      <c r="H27" s="704" t="s">
        <v>214</v>
      </c>
      <c r="I27" s="706" t="s">
        <v>2140</v>
      </c>
      <c r="J27" s="458"/>
      <c r="K27" s="459" t="s">
        <v>2178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2117</v>
      </c>
      <c r="F28" s="452" t="s">
        <v>2199</v>
      </c>
      <c r="G28" s="452" t="s">
        <v>2105</v>
      </c>
      <c r="H28" s="704" t="s">
        <v>2137</v>
      </c>
      <c r="I28" s="706" t="s">
        <v>2140</v>
      </c>
      <c r="J28" s="458"/>
      <c r="K28" s="459" t="s">
        <v>2178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1990</v>
      </c>
      <c r="F29" s="452" t="s">
        <v>2199</v>
      </c>
      <c r="G29" s="452" t="s">
        <v>2105</v>
      </c>
      <c r="H29" s="704" t="s">
        <v>2137</v>
      </c>
      <c r="I29" s="706" t="s">
        <v>1962</v>
      </c>
      <c r="J29" s="458"/>
      <c r="K29" s="459" t="s">
        <v>2178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2200</v>
      </c>
      <c r="F30" s="452" t="s">
        <v>2201</v>
      </c>
      <c r="G30" s="452" t="s">
        <v>2105</v>
      </c>
      <c r="H30" s="704" t="s">
        <v>2137</v>
      </c>
      <c r="I30" s="706" t="s">
        <v>2140</v>
      </c>
      <c r="J30" s="458"/>
      <c r="K30" s="459" t="s">
        <v>2178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2200</v>
      </c>
      <c r="F31" s="452" t="s">
        <v>2199</v>
      </c>
      <c r="G31" s="452" t="s">
        <v>2105</v>
      </c>
      <c r="H31" s="704" t="s">
        <v>2137</v>
      </c>
      <c r="I31" s="706" t="s">
        <v>2140</v>
      </c>
      <c r="J31" s="458"/>
      <c r="K31" s="459" t="s">
        <v>2178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2162</v>
      </c>
      <c r="N31" s="418">
        <f>COUNTIF(E7:K44, "*Suki*")/2</f>
        <v>0</v>
      </c>
      <c r="O31" s="334" t="s">
        <v>1925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2200</v>
      </c>
      <c r="F32" s="452" t="s">
        <v>2199</v>
      </c>
      <c r="G32" s="452" t="s">
        <v>2105</v>
      </c>
      <c r="H32" s="261" t="s">
        <v>2090</v>
      </c>
      <c r="I32" s="706" t="s">
        <v>2140</v>
      </c>
      <c r="J32" s="458"/>
      <c r="K32" s="459" t="s">
        <v>2178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2200</v>
      </c>
      <c r="F33" s="452" t="s">
        <v>379</v>
      </c>
      <c r="G33" s="452" t="s">
        <v>2090</v>
      </c>
      <c r="H33" s="261" t="s">
        <v>2090</v>
      </c>
      <c r="I33" s="706" t="s">
        <v>2140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 t="s">
        <v>2202</v>
      </c>
      <c r="F34" s="538" t="s">
        <v>70</v>
      </c>
      <c r="G34" s="538" t="s">
        <v>70</v>
      </c>
      <c r="H34" s="538"/>
      <c r="I34" s="537" t="s">
        <v>2203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44" t="s">
        <v>2202</v>
      </c>
      <c r="F35" s="353"/>
      <c r="G35" s="350"/>
      <c r="H35" s="538"/>
      <c r="I35" s="537" t="s">
        <v>2203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44" t="s">
        <v>2202</v>
      </c>
      <c r="F36" s="353"/>
      <c r="G36" s="350"/>
      <c r="H36" s="538"/>
      <c r="I36" s="537" t="s">
        <v>2203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44" t="s">
        <v>2202</v>
      </c>
      <c r="F37" s="353"/>
      <c r="G37" s="337"/>
      <c r="H37" s="538"/>
      <c r="I37" s="537" t="s">
        <v>2203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44" t="s">
        <v>2202</v>
      </c>
      <c r="F38" s="274"/>
      <c r="G38" s="337"/>
      <c r="H38" s="559"/>
      <c r="I38" s="537" t="s">
        <v>2203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44" t="s">
        <v>2202</v>
      </c>
      <c r="F39" s="274"/>
      <c r="G39" s="337"/>
      <c r="H39" s="559"/>
      <c r="I39" s="537" t="s">
        <v>2204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44" t="s">
        <v>2202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44" t="s">
        <v>2202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2015</v>
      </c>
      <c r="B46" s="662"/>
      <c r="C46" s="217" t="s">
        <v>2016</v>
      </c>
      <c r="D46" t="s">
        <v>1891</v>
      </c>
      <c r="I46" s="199"/>
      <c r="M46" s="61"/>
      <c r="N46" s="62"/>
      <c r="O46" s="61"/>
    </row>
    <row r="47" spans="1:20" ht="15" customHeight="1" x14ac:dyDescent="0.25">
      <c r="A47" t="s">
        <v>2017</v>
      </c>
      <c r="B47" s="659"/>
      <c r="C47" s="217" t="s">
        <v>2016</v>
      </c>
      <c r="D47" s="255" t="s">
        <v>2018</v>
      </c>
      <c r="F47" s="569"/>
      <c r="M47" s="61"/>
      <c r="N47" s="62"/>
      <c r="O47" s="61"/>
    </row>
    <row r="48" spans="1:20" ht="15" customHeight="1" x14ac:dyDescent="0.25">
      <c r="A48" t="s">
        <v>2079</v>
      </c>
      <c r="B48" s="678"/>
      <c r="C48" s="217"/>
      <c r="D48" s="255" t="s">
        <v>2080</v>
      </c>
      <c r="M48" s="61"/>
      <c r="N48" s="62"/>
      <c r="O48" s="61"/>
    </row>
    <row r="49" spans="1:15" ht="15" customHeight="1" x14ac:dyDescent="0.25">
      <c r="A49" t="s">
        <v>2019</v>
      </c>
      <c r="B49" s="661"/>
      <c r="C49" s="660" t="s">
        <v>2016</v>
      </c>
      <c r="D49" s="61" t="s">
        <v>2020</v>
      </c>
      <c r="M49" s="61"/>
      <c r="N49" s="62"/>
      <c r="O49" s="61"/>
    </row>
    <row r="50" spans="1:15" ht="15" customHeight="1" x14ac:dyDescent="0.25">
      <c r="A50" t="s">
        <v>2021</v>
      </c>
      <c r="B50" s="663"/>
      <c r="C50" s="660" t="s">
        <v>2016</v>
      </c>
      <c r="D50" s="255" t="s">
        <v>2022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133</v>
      </c>
      <c r="M53" s="61"/>
      <c r="N53" s="62"/>
      <c r="O53" s="61"/>
    </row>
    <row r="54" spans="1:15" ht="15" customHeight="1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2023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2206</v>
      </c>
      <c r="F6" s="605" t="s">
        <v>2206</v>
      </c>
      <c r="G6" s="605" t="s">
        <v>2206</v>
      </c>
      <c r="H6" s="605" t="s">
        <v>2206</v>
      </c>
      <c r="I6" s="605" t="s">
        <v>2206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2083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2083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2083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89" t="s">
        <v>2207</v>
      </c>
      <c r="F11" s="689" t="s">
        <v>2207</v>
      </c>
      <c r="G11" s="689" t="s">
        <v>2207</v>
      </c>
      <c r="H11" s="689" t="s">
        <v>2207</v>
      </c>
      <c r="I11" s="689" t="s">
        <v>2207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211</v>
      </c>
      <c r="N11" s="417">
        <f>SUM(COUNTIFS(E7:K44,"*Vanness*"))/2</f>
        <v>9</v>
      </c>
      <c r="O11" s="686" t="s">
        <v>2138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89" t="s">
        <v>2207</v>
      </c>
      <c r="F12" s="689" t="s">
        <v>2207</v>
      </c>
      <c r="G12" s="689" t="s">
        <v>2207</v>
      </c>
      <c r="H12" s="689" t="s">
        <v>2207</v>
      </c>
      <c r="I12" s="689" t="s">
        <v>2207</v>
      </c>
      <c r="J12" s="458" t="s">
        <v>909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89" t="s">
        <v>2207</v>
      </c>
      <c r="F13" s="689" t="s">
        <v>2207</v>
      </c>
      <c r="G13" s="689" t="s">
        <v>2207</v>
      </c>
      <c r="H13" s="689" t="s">
        <v>2207</v>
      </c>
      <c r="I13" s="689" t="s">
        <v>2207</v>
      </c>
      <c r="J13" s="458" t="s">
        <v>909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2208</v>
      </c>
      <c r="F14" s="705" t="s">
        <v>2209</v>
      </c>
      <c r="G14" s="515" t="s">
        <v>2210</v>
      </c>
      <c r="H14" s="452" t="s">
        <v>2149</v>
      </c>
      <c r="I14" s="452" t="s">
        <v>2149</v>
      </c>
      <c r="J14" s="458" t="s">
        <v>909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2208</v>
      </c>
      <c r="F15" s="705" t="s">
        <v>2209</v>
      </c>
      <c r="G15" s="515" t="s">
        <v>2210</v>
      </c>
      <c r="H15" s="452" t="s">
        <v>2149</v>
      </c>
      <c r="I15" s="452" t="s">
        <v>2211</v>
      </c>
      <c r="J15" s="458" t="s">
        <v>909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2208</v>
      </c>
      <c r="F16" s="705" t="s">
        <v>2209</v>
      </c>
      <c r="G16" s="515" t="s">
        <v>2210</v>
      </c>
      <c r="H16" s="452" t="s">
        <v>2149</v>
      </c>
      <c r="I16" s="452" t="s">
        <v>2211</v>
      </c>
      <c r="J16" s="458" t="s">
        <v>909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2208</v>
      </c>
      <c r="F17" s="705" t="s">
        <v>2209</v>
      </c>
      <c r="G17" s="515" t="s">
        <v>2210</v>
      </c>
      <c r="H17" s="561" t="s">
        <v>2212</v>
      </c>
      <c r="I17" s="452" t="s">
        <v>2149</v>
      </c>
      <c r="J17" s="458" t="s">
        <v>909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2213</v>
      </c>
      <c r="F18" s="705" t="s">
        <v>2209</v>
      </c>
      <c r="G18" s="452" t="s">
        <v>1967</v>
      </c>
      <c r="H18" s="261" t="s">
        <v>2051</v>
      </c>
      <c r="I18" s="452" t="s">
        <v>2149</v>
      </c>
      <c r="J18" s="458" t="s">
        <v>909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2213</v>
      </c>
      <c r="F19" s="705" t="s">
        <v>2209</v>
      </c>
      <c r="G19" s="452" t="s">
        <v>2214</v>
      </c>
      <c r="H19" s="261" t="s">
        <v>2051</v>
      </c>
      <c r="I19" s="452" t="s">
        <v>2149</v>
      </c>
      <c r="J19" s="458" t="s">
        <v>909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2213</v>
      </c>
      <c r="F20" s="705" t="s">
        <v>2215</v>
      </c>
      <c r="G20" s="452" t="s">
        <v>2194</v>
      </c>
      <c r="H20" s="261" t="s">
        <v>2051</v>
      </c>
      <c r="I20" s="452" t="s">
        <v>2216</v>
      </c>
      <c r="J20" s="458" t="s">
        <v>909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2213</v>
      </c>
      <c r="F21" s="705" t="s">
        <v>2215</v>
      </c>
      <c r="G21" s="452" t="s">
        <v>2194</v>
      </c>
      <c r="H21" s="561" t="s">
        <v>2212</v>
      </c>
      <c r="I21" s="452" t="s">
        <v>2149</v>
      </c>
      <c r="J21" s="458" t="s">
        <v>909</v>
      </c>
      <c r="K21" s="460" t="s">
        <v>1957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5" t="s">
        <v>2217</v>
      </c>
      <c r="F22" s="705" t="s">
        <v>2218</v>
      </c>
      <c r="G22" s="452" t="s">
        <v>2007</v>
      </c>
      <c r="H22" s="561" t="s">
        <v>2212</v>
      </c>
      <c r="I22" s="452" t="s">
        <v>2115</v>
      </c>
      <c r="J22" s="458" t="s">
        <v>909</v>
      </c>
      <c r="K22" s="460" t="s">
        <v>1957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2217</v>
      </c>
      <c r="F23" s="705" t="s">
        <v>2219</v>
      </c>
      <c r="G23" s="452" t="s">
        <v>2126</v>
      </c>
      <c r="H23" s="561" t="s">
        <v>2212</v>
      </c>
      <c r="I23" s="452" t="s">
        <v>2038</v>
      </c>
      <c r="J23" s="458" t="s">
        <v>909</v>
      </c>
      <c r="K23" s="460" t="s">
        <v>1957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252</v>
      </c>
      <c r="N23" s="349">
        <f>COUNTIF(E7:K44, "*Foo*")/2</f>
        <v>0</v>
      </c>
      <c r="O23" s="326" t="s">
        <v>2096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2217</v>
      </c>
      <c r="F24" s="705" t="s">
        <v>2220</v>
      </c>
      <c r="G24" s="452" t="s">
        <v>600</v>
      </c>
      <c r="H24" s="561" t="s">
        <v>2212</v>
      </c>
      <c r="I24" s="306" t="s">
        <v>2140</v>
      </c>
      <c r="J24" s="458" t="s">
        <v>61</v>
      </c>
      <c r="K24" s="460" t="s">
        <v>1957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2141</v>
      </c>
      <c r="F25" s="705" t="s">
        <v>2220</v>
      </c>
      <c r="G25" s="452" t="s">
        <v>600</v>
      </c>
      <c r="H25" s="561" t="s">
        <v>2212</v>
      </c>
      <c r="I25" s="306" t="s">
        <v>2140</v>
      </c>
      <c r="J25" s="458" t="s">
        <v>1233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2141</v>
      </c>
      <c r="F26" s="705" t="s">
        <v>2221</v>
      </c>
      <c r="G26" s="452" t="s">
        <v>600</v>
      </c>
      <c r="H26" s="561" t="s">
        <v>2212</v>
      </c>
      <c r="I26" s="306" t="s">
        <v>2140</v>
      </c>
      <c r="J26" s="458" t="s">
        <v>1233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2153</v>
      </c>
      <c r="F27" s="694" t="s">
        <v>2222</v>
      </c>
      <c r="G27" s="452" t="s">
        <v>600</v>
      </c>
      <c r="H27" s="561" t="s">
        <v>2140</v>
      </c>
      <c r="I27" s="306" t="s">
        <v>2140</v>
      </c>
      <c r="J27" s="458" t="s">
        <v>1233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2153</v>
      </c>
      <c r="F28" s="694" t="s">
        <v>2223</v>
      </c>
      <c r="G28" s="452" t="s">
        <v>2224</v>
      </c>
      <c r="H28" s="561" t="s">
        <v>2140</v>
      </c>
      <c r="I28" s="306" t="s">
        <v>2140</v>
      </c>
      <c r="J28" s="458" t="s">
        <v>1233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2153</v>
      </c>
      <c r="F29" s="694" t="s">
        <v>2223</v>
      </c>
      <c r="G29" s="452" t="s">
        <v>2224</v>
      </c>
      <c r="H29" s="561" t="s">
        <v>2140</v>
      </c>
      <c r="I29" s="306" t="s">
        <v>2140</v>
      </c>
      <c r="J29" s="458" t="s">
        <v>1233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2225</v>
      </c>
      <c r="F30" s="694" t="s">
        <v>2223</v>
      </c>
      <c r="G30" s="452" t="s">
        <v>2224</v>
      </c>
      <c r="H30" s="561" t="s">
        <v>2140</v>
      </c>
      <c r="I30" s="306" t="s">
        <v>2140</v>
      </c>
      <c r="J30" s="458" t="s">
        <v>1233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2226</v>
      </c>
      <c r="F31" s="694" t="s">
        <v>2223</v>
      </c>
      <c r="G31" s="452" t="s">
        <v>2224</v>
      </c>
      <c r="H31" s="561" t="s">
        <v>2140</v>
      </c>
      <c r="I31" s="306" t="s">
        <v>2140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2226</v>
      </c>
      <c r="F32" s="694" t="s">
        <v>2223</v>
      </c>
      <c r="G32" s="452" t="s">
        <v>274</v>
      </c>
      <c r="H32" s="561" t="s">
        <v>2140</v>
      </c>
      <c r="I32" s="306" t="s">
        <v>2140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2227</v>
      </c>
      <c r="F33" s="694" t="s">
        <v>2223</v>
      </c>
      <c r="G33" s="452" t="s">
        <v>274</v>
      </c>
      <c r="H33" s="561" t="s">
        <v>2014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2015</v>
      </c>
      <c r="B46" s="662"/>
      <c r="C46" s="217" t="s">
        <v>2016</v>
      </c>
      <c r="D46" t="s">
        <v>1891</v>
      </c>
      <c r="I46" s="199"/>
      <c r="M46" s="61"/>
      <c r="N46" s="62"/>
      <c r="O46" s="61"/>
    </row>
    <row r="47" spans="1:20" ht="15.75" x14ac:dyDescent="0.25">
      <c r="A47" t="s">
        <v>2017</v>
      </c>
      <c r="B47" s="659"/>
      <c r="C47" s="217" t="s">
        <v>2016</v>
      </c>
      <c r="D47" s="255" t="s">
        <v>2018</v>
      </c>
      <c r="F47" s="569"/>
      <c r="M47" s="61"/>
      <c r="N47" s="62"/>
      <c r="O47" s="61"/>
    </row>
    <row r="48" spans="1:20" ht="15.75" x14ac:dyDescent="0.25">
      <c r="A48" t="s">
        <v>2079</v>
      </c>
      <c r="B48" s="678"/>
      <c r="C48" s="217"/>
      <c r="D48" s="255" t="s">
        <v>2080</v>
      </c>
      <c r="M48" s="61"/>
      <c r="N48" s="62"/>
      <c r="O48" s="61"/>
    </row>
    <row r="49" spans="1:15" ht="15.75" x14ac:dyDescent="0.25">
      <c r="A49" t="s">
        <v>2019</v>
      </c>
      <c r="B49" s="661"/>
      <c r="C49" s="660" t="s">
        <v>2016</v>
      </c>
      <c r="D49" s="61" t="s">
        <v>2020</v>
      </c>
      <c r="M49" s="61"/>
      <c r="N49" s="62"/>
      <c r="O49" s="61"/>
    </row>
    <row r="50" spans="1:15" ht="15.75" x14ac:dyDescent="0.25">
      <c r="A50" t="s">
        <v>2021</v>
      </c>
      <c r="B50" s="663"/>
      <c r="C50" s="660" t="s">
        <v>2016</v>
      </c>
      <c r="D50" s="255" t="s">
        <v>2022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2023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2229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1889</v>
      </c>
      <c r="M5" s="644" t="s">
        <v>82</v>
      </c>
      <c r="N5" s="442" t="s">
        <v>83</v>
      </c>
      <c r="O5" s="652" t="s">
        <v>84</v>
      </c>
      <c r="P5" s="376" t="s">
        <v>2025</v>
      </c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2230</v>
      </c>
      <c r="F6" s="282" t="s">
        <v>2230</v>
      </c>
      <c r="G6" s="282" t="s">
        <v>2230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2232</v>
      </c>
      <c r="F11" s="692" t="s">
        <v>2232</v>
      </c>
      <c r="G11" s="692" t="s">
        <v>2232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211</v>
      </c>
      <c r="N11" s="417">
        <f>SUM(COUNTIFS(E7:K44,"*Vanness*"))/2</f>
        <v>0</v>
      </c>
      <c r="O11" s="686" t="s">
        <v>2138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2232</v>
      </c>
      <c r="F12" s="692" t="s">
        <v>2232</v>
      </c>
      <c r="G12" s="692" t="s">
        <v>2232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2232</v>
      </c>
      <c r="F13" s="692" t="s">
        <v>2232</v>
      </c>
      <c r="G13" s="692" t="s">
        <v>2232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08" t="s">
        <v>2233</v>
      </c>
      <c r="F14" s="708" t="s">
        <v>2234</v>
      </c>
      <c r="G14" s="515" t="s">
        <v>2181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08" t="s">
        <v>2233</v>
      </c>
      <c r="F15" s="708" t="s">
        <v>2234</v>
      </c>
      <c r="G15" s="515" t="s">
        <v>2181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08" t="s">
        <v>2233</v>
      </c>
      <c r="F16" s="708" t="s">
        <v>2234</v>
      </c>
      <c r="G16" s="515" t="s">
        <v>2181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08" t="s">
        <v>2233</v>
      </c>
      <c r="F17" s="708" t="s">
        <v>2235</v>
      </c>
      <c r="G17" s="515" t="s">
        <v>2090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08" t="s">
        <v>2236</v>
      </c>
      <c r="F18" s="708" t="s">
        <v>2235</v>
      </c>
      <c r="G18" s="515" t="s">
        <v>2100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08" t="s">
        <v>2236</v>
      </c>
      <c r="F19" s="708" t="s">
        <v>2235</v>
      </c>
      <c r="G19" s="515" t="s">
        <v>2100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8" t="s">
        <v>2236</v>
      </c>
      <c r="F20" s="708" t="s">
        <v>2237</v>
      </c>
      <c r="G20" s="515" t="s">
        <v>2100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8" t="s">
        <v>2238</v>
      </c>
      <c r="F21" s="708" t="s">
        <v>2237</v>
      </c>
      <c r="G21" s="452" t="s">
        <v>2121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8" t="s">
        <v>2236</v>
      </c>
      <c r="F22" s="708" t="s">
        <v>2237</v>
      </c>
      <c r="G22" s="452" t="s">
        <v>2121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8" t="s">
        <v>2240</v>
      </c>
      <c r="F23" s="708" t="s">
        <v>2241</v>
      </c>
      <c r="G23" s="452" t="s">
        <v>2242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252</v>
      </c>
      <c r="N23" s="349">
        <f>COUNTIF(E7:K44, "*Foo*")/2</f>
        <v>0</v>
      </c>
      <c r="O23" s="326" t="s">
        <v>2096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8" t="s">
        <v>2243</v>
      </c>
      <c r="F24" s="708" t="s">
        <v>2244</v>
      </c>
      <c r="G24" s="452" t="s">
        <v>2112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8" t="s">
        <v>2243</v>
      </c>
      <c r="F25" s="708" t="s">
        <v>2244</v>
      </c>
      <c r="G25" s="452" t="s">
        <v>2112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8" t="s">
        <v>2066</v>
      </c>
      <c r="F26" s="515" t="s">
        <v>2104</v>
      </c>
      <c r="G26" s="452" t="s">
        <v>2105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08" t="s">
        <v>2245</v>
      </c>
      <c r="F27" s="452" t="s">
        <v>2244</v>
      </c>
      <c r="G27" s="452" t="s">
        <v>2112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708" t="s">
        <v>2246</v>
      </c>
      <c r="F28" s="452" t="s">
        <v>56</v>
      </c>
      <c r="G28" s="452" t="s">
        <v>2100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708" t="s">
        <v>2246</v>
      </c>
      <c r="F29" s="452" t="s">
        <v>2247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08" t="s">
        <v>2246</v>
      </c>
      <c r="F30" s="452" t="s">
        <v>2247</v>
      </c>
      <c r="G30" s="452" t="s">
        <v>2100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2158</v>
      </c>
      <c r="N30" s="462">
        <f>COUNTIF(E7:K44, "*Jonathan*")/2</f>
        <v>0</v>
      </c>
      <c r="O30" s="654" t="s">
        <v>1925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708" t="s">
        <v>2246</v>
      </c>
      <c r="F31" s="452" t="s">
        <v>2247</v>
      </c>
      <c r="G31" s="452" t="s">
        <v>2100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2162</v>
      </c>
      <c r="N31" s="418">
        <f>COUNTIF(E7:K44, "*Suki*")/2</f>
        <v>0</v>
      </c>
      <c r="O31" s="654" t="s">
        <v>1925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708" t="s">
        <v>2248</v>
      </c>
      <c r="F32" s="452" t="s">
        <v>2249</v>
      </c>
      <c r="G32" s="452" t="s">
        <v>2250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708" t="s">
        <v>2251</v>
      </c>
      <c r="F33" s="452" t="s">
        <v>2249</v>
      </c>
      <c r="G33" s="452" t="s">
        <v>2252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34"/>
      <c r="F34" s="538" t="s">
        <v>2253</v>
      </c>
      <c r="G34" s="538" t="s">
        <v>2252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538" t="s">
        <v>2253</v>
      </c>
      <c r="G35" s="538" t="s">
        <v>2252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538" t="s">
        <v>2253</v>
      </c>
      <c r="G36" s="538" t="s">
        <v>2252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2015</v>
      </c>
      <c r="B46" s="662"/>
      <c r="C46" s="217" t="s">
        <v>2016</v>
      </c>
      <c r="D46" t="s">
        <v>1891</v>
      </c>
      <c r="I46" s="199"/>
      <c r="M46" s="61"/>
      <c r="N46" s="62"/>
      <c r="O46" s="61"/>
    </row>
    <row r="47" spans="1:20" ht="15.75" x14ac:dyDescent="0.25">
      <c r="A47" t="s">
        <v>2017</v>
      </c>
      <c r="B47" s="659"/>
      <c r="C47" s="217" t="s">
        <v>2016</v>
      </c>
      <c r="D47" s="255" t="s">
        <v>2018</v>
      </c>
      <c r="F47" s="569"/>
      <c r="M47" s="61"/>
      <c r="N47" s="62"/>
      <c r="O47" s="61"/>
    </row>
    <row r="48" spans="1:20" ht="15.75" x14ac:dyDescent="0.25">
      <c r="A48" t="s">
        <v>2079</v>
      </c>
      <c r="B48" s="678"/>
      <c r="C48" s="217"/>
      <c r="D48" s="255" t="s">
        <v>2080</v>
      </c>
      <c r="M48" s="61"/>
      <c r="N48" s="62"/>
      <c r="O48" s="61"/>
    </row>
    <row r="49" spans="1:15" ht="15.75" x14ac:dyDescent="0.25">
      <c r="A49" t="s">
        <v>2019</v>
      </c>
      <c r="B49" s="661"/>
      <c r="C49" s="660" t="s">
        <v>2016</v>
      </c>
      <c r="D49" s="61" t="s">
        <v>2020</v>
      </c>
      <c r="M49" s="61"/>
      <c r="N49" s="62"/>
      <c r="O49" s="61"/>
    </row>
    <row r="50" spans="1:15" ht="15.75" x14ac:dyDescent="0.25">
      <c r="A50" t="s">
        <v>2021</v>
      </c>
      <c r="B50" s="663"/>
      <c r="C50" s="660" t="s">
        <v>2016</v>
      </c>
      <c r="D50" s="255" t="s">
        <v>2022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2023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2229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 t="s">
        <v>2230</v>
      </c>
      <c r="I6" s="282" t="s">
        <v>2230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2231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2083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2232</v>
      </c>
      <c r="I11" s="692" t="s">
        <v>2232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211</v>
      </c>
      <c r="N11" s="417">
        <f>SUM(COUNTIFS(E7:J44,"*Vanness*"))/2</f>
        <v>0</v>
      </c>
      <c r="O11" s="686" t="s">
        <v>2138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2232</v>
      </c>
      <c r="I12" s="692" t="s">
        <v>2232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2232</v>
      </c>
      <c r="I13" s="692" t="s">
        <v>2232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2181</v>
      </c>
      <c r="I14" s="452" t="s">
        <v>2086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2181</v>
      </c>
      <c r="I15" s="452" t="s">
        <v>2194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2181</v>
      </c>
      <c r="I16" s="452" t="s">
        <v>2086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2181</v>
      </c>
      <c r="I17" s="452" t="s">
        <v>2086</v>
      </c>
      <c r="J17" s="740" t="s">
        <v>239</v>
      </c>
      <c r="K17" s="740" t="s">
        <v>1930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2254</v>
      </c>
      <c r="I18" s="452" t="s">
        <v>2086</v>
      </c>
      <c r="J18" s="740" t="s">
        <v>239</v>
      </c>
      <c r="K18" s="740" t="s">
        <v>1930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2051</v>
      </c>
      <c r="I19" s="452" t="s">
        <v>2086</v>
      </c>
      <c r="J19" s="740" t="s">
        <v>239</v>
      </c>
      <c r="K19" s="740" t="s">
        <v>1930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2051</v>
      </c>
      <c r="I20" s="452" t="s">
        <v>2086</v>
      </c>
      <c r="J20" s="740" t="s">
        <v>239</v>
      </c>
      <c r="K20" s="740" t="s">
        <v>1930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2051</v>
      </c>
      <c r="I21" s="452" t="s">
        <v>2086</v>
      </c>
      <c r="J21" s="740" t="s">
        <v>239</v>
      </c>
      <c r="K21" s="740" t="s">
        <v>1930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2051</v>
      </c>
      <c r="I22" s="452" t="s">
        <v>2086</v>
      </c>
      <c r="J22" s="740" t="s">
        <v>239</v>
      </c>
      <c r="K22" s="740" t="s">
        <v>1930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2212</v>
      </c>
      <c r="I23" s="452" t="s">
        <v>2164</v>
      </c>
      <c r="J23" s="740" t="s">
        <v>239</v>
      </c>
      <c r="K23" s="740" t="s">
        <v>1930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252</v>
      </c>
      <c r="N23" s="349">
        <f>COUNTIF(E7:K44, "*Foo*")/2</f>
        <v>0</v>
      </c>
      <c r="O23" s="326" t="s">
        <v>2096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2255</v>
      </c>
      <c r="I24" s="452" t="s">
        <v>2164</v>
      </c>
      <c r="J24" s="740" t="s">
        <v>239</v>
      </c>
      <c r="K24" s="740" t="s">
        <v>1930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2224</v>
      </c>
      <c r="I25" s="452" t="s">
        <v>2164</v>
      </c>
      <c r="J25" s="740" t="s">
        <v>239</v>
      </c>
      <c r="K25" s="740" t="s">
        <v>1930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2224</v>
      </c>
      <c r="I26" s="452" t="s">
        <v>2033</v>
      </c>
      <c r="J26" s="740" t="s">
        <v>239</v>
      </c>
      <c r="K26" s="740" t="s">
        <v>1930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2007</v>
      </c>
      <c r="I27" s="452" t="s">
        <v>2086</v>
      </c>
      <c r="J27" s="740" t="s">
        <v>239</v>
      </c>
      <c r="K27" s="740" t="s">
        <v>1930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2224</v>
      </c>
      <c r="I28" s="452" t="s">
        <v>2086</v>
      </c>
      <c r="J28" s="740" t="s">
        <v>239</v>
      </c>
      <c r="K28" s="740" t="s">
        <v>1930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2212</v>
      </c>
      <c r="I29" s="452" t="s">
        <v>2086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2254</v>
      </c>
      <c r="I30" s="452" t="s">
        <v>2086</v>
      </c>
      <c r="J30" s="740" t="s">
        <v>239</v>
      </c>
      <c r="K30" s="740" t="s">
        <v>1930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2158</v>
      </c>
      <c r="N30" s="462">
        <f>COUNTIF(E7:K44, "*Jonathan*")/2</f>
        <v>0</v>
      </c>
      <c r="O30" s="654" t="s">
        <v>1925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2086</v>
      </c>
      <c r="I31" s="452" t="s">
        <v>2086</v>
      </c>
      <c r="J31" s="740" t="s">
        <v>239</v>
      </c>
      <c r="K31" s="740" t="s">
        <v>2256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2162</v>
      </c>
      <c r="N31" s="418">
        <f>COUNTIF(E7:K44, "*Suki*")/2</f>
        <v>0</v>
      </c>
      <c r="O31" s="654" t="s">
        <v>1925</v>
      </c>
      <c r="P31" s="710" t="s">
        <v>2257</v>
      </c>
      <c r="Q31" s="710" t="s">
        <v>2258</v>
      </c>
      <c r="R31" s="63" t="s">
        <v>2259</v>
      </c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2260</v>
      </c>
      <c r="I32" s="452" t="s">
        <v>2086</v>
      </c>
      <c r="J32" s="740" t="s">
        <v>239</v>
      </c>
      <c r="K32" s="740" t="s">
        <v>2256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2260</v>
      </c>
      <c r="I33" s="452" t="s">
        <v>2086</v>
      </c>
      <c r="J33" s="740" t="s">
        <v>239</v>
      </c>
      <c r="K33" s="740" t="s">
        <v>2256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2261</v>
      </c>
      <c r="I34" s="739" t="s">
        <v>2262</v>
      </c>
      <c r="J34" s="740" t="s">
        <v>239</v>
      </c>
      <c r="K34" s="740" t="s">
        <v>2256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2260</v>
      </c>
      <c r="I35" s="739" t="s">
        <v>2262</v>
      </c>
      <c r="J35" s="740" t="s">
        <v>239</v>
      </c>
      <c r="K35" s="740" t="s">
        <v>1930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2263</v>
      </c>
      <c r="I36" s="739" t="s">
        <v>2262</v>
      </c>
      <c r="J36" s="740" t="s">
        <v>239</v>
      </c>
      <c r="K36" s="740" t="s">
        <v>1930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2263</v>
      </c>
      <c r="I37" s="739" t="s">
        <v>2264</v>
      </c>
      <c r="J37" s="740" t="s">
        <v>239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2263</v>
      </c>
      <c r="I38" s="739" t="s">
        <v>2265</v>
      </c>
      <c r="J38" s="740" t="s">
        <v>239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2263</v>
      </c>
      <c r="I39" s="739" t="s">
        <v>2264</v>
      </c>
      <c r="J39" s="740" t="s">
        <v>239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2263</v>
      </c>
      <c r="I40" s="739" t="s">
        <v>2264</v>
      </c>
      <c r="J40" s="740" t="s">
        <v>239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2263</v>
      </c>
      <c r="I41" s="739" t="s">
        <v>2262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2266</v>
      </c>
      <c r="I42" s="739" t="s">
        <v>2262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2015</v>
      </c>
      <c r="B46" s="662"/>
      <c r="C46" s="217" t="s">
        <v>2016</v>
      </c>
      <c r="D46" t="s">
        <v>1891</v>
      </c>
      <c r="I46" s="199"/>
      <c r="M46" s="61"/>
      <c r="N46" s="62"/>
      <c r="O46" s="61"/>
    </row>
    <row r="47" spans="1:20" ht="15.6" customHeight="1" x14ac:dyDescent="0.25">
      <c r="A47" t="s">
        <v>2017</v>
      </c>
      <c r="B47" s="659"/>
      <c r="C47" s="217" t="s">
        <v>2016</v>
      </c>
      <c r="D47" s="255" t="s">
        <v>2018</v>
      </c>
      <c r="F47" s="569"/>
      <c r="M47" s="61"/>
      <c r="N47" s="62"/>
      <c r="O47" s="61"/>
    </row>
    <row r="48" spans="1:20" ht="15.75" x14ac:dyDescent="0.25">
      <c r="A48" t="s">
        <v>2079</v>
      </c>
      <c r="B48" s="678"/>
      <c r="C48" s="217"/>
      <c r="D48" s="255" t="s">
        <v>2080</v>
      </c>
      <c r="M48" s="61"/>
      <c r="N48" s="62"/>
      <c r="O48" s="61"/>
    </row>
    <row r="49" spans="1:15" ht="15.75" x14ac:dyDescent="0.25">
      <c r="A49" t="s">
        <v>2019</v>
      </c>
      <c r="B49" s="661"/>
      <c r="C49" s="660" t="s">
        <v>2016</v>
      </c>
      <c r="D49" s="61" t="s">
        <v>2020</v>
      </c>
      <c r="M49" s="61"/>
      <c r="N49" s="62"/>
      <c r="O49" s="61"/>
    </row>
    <row r="50" spans="1:15" ht="15.75" x14ac:dyDescent="0.25">
      <c r="A50" t="s">
        <v>2021</v>
      </c>
      <c r="B50" s="663"/>
      <c r="C50" s="660" t="s">
        <v>2016</v>
      </c>
      <c r="D50" s="255" t="s">
        <v>2022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2023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2267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2268</v>
      </c>
      <c r="F6" s="282" t="s">
        <v>2268</v>
      </c>
      <c r="G6" s="282" t="s">
        <v>2268</v>
      </c>
      <c r="H6" s="282" t="s">
        <v>2268</v>
      </c>
      <c r="I6" s="282" t="s">
        <v>2268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2083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2083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2269</v>
      </c>
      <c r="F11" s="692" t="s">
        <v>2269</v>
      </c>
      <c r="G11" s="692" t="s">
        <v>2269</v>
      </c>
      <c r="H11" s="692" t="s">
        <v>2269</v>
      </c>
      <c r="I11" s="692" t="s">
        <v>2269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211</v>
      </c>
      <c r="N11" s="417">
        <f>SUM(COUNTIFS(E7:J44,"*Vanness*"))/2</f>
        <v>9.5</v>
      </c>
      <c r="O11" s="686" t="s">
        <v>2138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2269</v>
      </c>
      <c r="F12" s="692" t="s">
        <v>2269</v>
      </c>
      <c r="G12" s="692" t="s">
        <v>2269</v>
      </c>
      <c r="H12" s="692" t="s">
        <v>2269</v>
      </c>
      <c r="I12" s="692" t="s">
        <v>2269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2269</v>
      </c>
      <c r="F13" s="692" t="s">
        <v>2269</v>
      </c>
      <c r="G13" s="692" t="s">
        <v>2269</v>
      </c>
      <c r="H13" s="692" t="s">
        <v>2269</v>
      </c>
      <c r="I13" s="692" t="s">
        <v>2269</v>
      </c>
      <c r="J13" s="741" t="s">
        <v>909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338" t="s">
        <v>274</v>
      </c>
      <c r="F14" s="705" t="s">
        <v>2430</v>
      </c>
      <c r="G14" s="338" t="s">
        <v>2181</v>
      </c>
      <c r="H14" s="658" t="s">
        <v>2086</v>
      </c>
      <c r="I14" s="338" t="s">
        <v>2212</v>
      </c>
      <c r="J14" s="741" t="s">
        <v>909</v>
      </c>
      <c r="K14" s="741" t="s">
        <v>909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338" t="s">
        <v>274</v>
      </c>
      <c r="F15" s="705" t="s">
        <v>2431</v>
      </c>
      <c r="G15" s="338" t="s">
        <v>2181</v>
      </c>
      <c r="H15" s="658" t="s">
        <v>2093</v>
      </c>
      <c r="I15" s="338" t="s">
        <v>2212</v>
      </c>
      <c r="J15" s="741" t="s">
        <v>909</v>
      </c>
      <c r="K15" s="741" t="s">
        <v>909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338" t="s">
        <v>274</v>
      </c>
      <c r="F16" s="705" t="s">
        <v>2431</v>
      </c>
      <c r="G16" s="338" t="s">
        <v>2270</v>
      </c>
      <c r="H16" s="658" t="s">
        <v>2093</v>
      </c>
      <c r="I16" s="338" t="s">
        <v>2212</v>
      </c>
      <c r="J16" s="741" t="s">
        <v>909</v>
      </c>
      <c r="K16" s="741" t="s">
        <v>909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338" t="s">
        <v>274</v>
      </c>
      <c r="F17" s="705" t="s">
        <v>2431</v>
      </c>
      <c r="G17" s="338" t="s">
        <v>2254</v>
      </c>
      <c r="H17" s="658" t="s">
        <v>2088</v>
      </c>
      <c r="I17" s="338" t="s">
        <v>2212</v>
      </c>
      <c r="J17" s="741" t="s">
        <v>909</v>
      </c>
      <c r="K17" s="741" t="s">
        <v>909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2431</v>
      </c>
      <c r="G18" s="306" t="s">
        <v>2181</v>
      </c>
      <c r="H18" s="658" t="s">
        <v>2272</v>
      </c>
      <c r="I18" s="338" t="s">
        <v>2212</v>
      </c>
      <c r="J18" s="741" t="s">
        <v>909</v>
      </c>
      <c r="K18" s="741" t="s">
        <v>909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2431</v>
      </c>
      <c r="G19" s="306" t="s">
        <v>2121</v>
      </c>
      <c r="H19" s="658" t="s">
        <v>2273</v>
      </c>
      <c r="I19" s="338" t="s">
        <v>2212</v>
      </c>
      <c r="J19" s="741" t="s">
        <v>909</v>
      </c>
      <c r="K19" s="741" t="s">
        <v>909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2434</v>
      </c>
      <c r="G20" s="306" t="s">
        <v>2121</v>
      </c>
      <c r="H20" s="658" t="s">
        <v>2273</v>
      </c>
      <c r="I20" s="338" t="s">
        <v>2212</v>
      </c>
      <c r="J20" s="741" t="s">
        <v>909</v>
      </c>
      <c r="K20" s="741" t="s">
        <v>909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338" t="s">
        <v>2435</v>
      </c>
      <c r="F21" s="705" t="s">
        <v>2436</v>
      </c>
      <c r="G21" s="338" t="s">
        <v>2034</v>
      </c>
      <c r="H21" s="705" t="s">
        <v>2437</v>
      </c>
      <c r="I21" s="338" t="s">
        <v>2438</v>
      </c>
      <c r="J21" s="741" t="s">
        <v>909</v>
      </c>
      <c r="K21" s="741" t="s">
        <v>909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338" t="s">
        <v>2439</v>
      </c>
      <c r="F22" s="705" t="s">
        <v>2440</v>
      </c>
      <c r="G22" s="705" t="s">
        <v>2436</v>
      </c>
      <c r="H22" s="705" t="s">
        <v>2437</v>
      </c>
      <c r="I22" s="338" t="s">
        <v>2438</v>
      </c>
      <c r="J22" s="741" t="s">
        <v>909</v>
      </c>
      <c r="K22" s="741" t="s">
        <v>909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338" t="s">
        <v>1970</v>
      </c>
      <c r="F23" s="705" t="s">
        <v>2441</v>
      </c>
      <c r="G23" s="705" t="s">
        <v>2442</v>
      </c>
      <c r="H23" s="705" t="s">
        <v>2443</v>
      </c>
      <c r="I23" s="338" t="s">
        <v>379</v>
      </c>
      <c r="J23" s="741" t="s">
        <v>909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252</v>
      </c>
      <c r="N23" s="349">
        <f>COUNTIF(E7:K44, "*Foo*")/2</f>
        <v>0</v>
      </c>
      <c r="O23" s="326" t="s">
        <v>2096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338" t="s">
        <v>2432</v>
      </c>
      <c r="F24" s="705" t="s">
        <v>2444</v>
      </c>
      <c r="G24" s="705" t="s">
        <v>2445</v>
      </c>
      <c r="H24" s="705" t="s">
        <v>2446</v>
      </c>
      <c r="I24" s="338" t="s">
        <v>268</v>
      </c>
      <c r="J24" s="741" t="s">
        <v>211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338" t="s">
        <v>2432</v>
      </c>
      <c r="F25" s="705" t="s">
        <v>2444</v>
      </c>
      <c r="G25" s="705" t="s">
        <v>2447</v>
      </c>
      <c r="H25" s="705" t="s">
        <v>2446</v>
      </c>
      <c r="I25" s="338" t="s">
        <v>268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338" t="s">
        <v>2432</v>
      </c>
      <c r="F26" s="705" t="s">
        <v>2274</v>
      </c>
      <c r="G26" s="338" t="s">
        <v>2432</v>
      </c>
      <c r="H26" s="705" t="s">
        <v>2433</v>
      </c>
      <c r="I26" s="338" t="s">
        <v>268</v>
      </c>
      <c r="J26" s="741" t="s">
        <v>909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338" t="s">
        <v>2432</v>
      </c>
      <c r="F27" s="705" t="s">
        <v>2448</v>
      </c>
      <c r="G27" s="705" t="s">
        <v>2449</v>
      </c>
      <c r="H27" s="705" t="s">
        <v>2450</v>
      </c>
      <c r="I27" s="338" t="s">
        <v>268</v>
      </c>
      <c r="J27" s="741" t="s">
        <v>909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338" t="s">
        <v>2432</v>
      </c>
      <c r="F28" s="705" t="s">
        <v>2448</v>
      </c>
      <c r="G28" s="711" t="s">
        <v>2451</v>
      </c>
      <c r="H28" s="705" t="s">
        <v>2452</v>
      </c>
      <c r="I28" s="338" t="s">
        <v>268</v>
      </c>
      <c r="J28" s="741" t="s">
        <v>909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338" t="s">
        <v>2432</v>
      </c>
      <c r="F29" s="705" t="s">
        <v>2453</v>
      </c>
      <c r="G29" s="712" t="s">
        <v>2451</v>
      </c>
      <c r="H29" s="705" t="s">
        <v>2454</v>
      </c>
      <c r="I29" s="338" t="s">
        <v>268</v>
      </c>
      <c r="J29" s="741" t="s">
        <v>909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94" t="s">
        <v>2455</v>
      </c>
      <c r="F30" s="694" t="s">
        <v>2275</v>
      </c>
      <c r="G30" s="694" t="s">
        <v>2247</v>
      </c>
      <c r="H30" s="694" t="s">
        <v>2276</v>
      </c>
      <c r="I30" s="306" t="s">
        <v>2277</v>
      </c>
      <c r="J30" s="741" t="s">
        <v>909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2158</v>
      </c>
      <c r="N30" s="462">
        <f>COUNTIF(E7:K44, "*Jonathan*")/2</f>
        <v>0</v>
      </c>
      <c r="O30" s="654" t="s">
        <v>1925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694" t="s">
        <v>2456</v>
      </c>
      <c r="F31" s="306" t="s">
        <v>2278</v>
      </c>
      <c r="G31" s="306" t="s">
        <v>2247</v>
      </c>
      <c r="H31" s="306" t="s">
        <v>2181</v>
      </c>
      <c r="I31" s="694" t="s">
        <v>2279</v>
      </c>
      <c r="J31" s="741" t="s">
        <v>909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2162</v>
      </c>
      <c r="N31" s="418">
        <f>COUNTIF(E7:K44, "*Suki*")/2</f>
        <v>6</v>
      </c>
      <c r="O31" s="654"/>
      <c r="P31" s="710" t="s">
        <v>2257</v>
      </c>
      <c r="Q31" s="710" t="s">
        <v>1186</v>
      </c>
      <c r="R31" s="63" t="s">
        <v>2259</v>
      </c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694" t="s">
        <v>2456</v>
      </c>
      <c r="F32" s="306" t="s">
        <v>2278</v>
      </c>
      <c r="G32" s="306" t="s">
        <v>2247</v>
      </c>
      <c r="H32" s="306" t="s">
        <v>2181</v>
      </c>
      <c r="I32" s="694" t="s">
        <v>2279</v>
      </c>
      <c r="J32" s="741" t="s">
        <v>909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1112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694" t="s">
        <v>2280</v>
      </c>
      <c r="F33" s="306" t="s">
        <v>2278</v>
      </c>
      <c r="G33" s="306" t="s">
        <v>2281</v>
      </c>
      <c r="H33" s="306" t="s">
        <v>2181</v>
      </c>
      <c r="I33" s="694" t="s">
        <v>2282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2015</v>
      </c>
      <c r="B46" s="662"/>
      <c r="C46" s="217" t="s">
        <v>2016</v>
      </c>
      <c r="D46" t="s">
        <v>1891</v>
      </c>
      <c r="I46" s="199"/>
      <c r="M46" s="61"/>
      <c r="N46" s="62"/>
      <c r="O46" s="61"/>
    </row>
    <row r="47" spans="1:20" ht="15.75" x14ac:dyDescent="0.25">
      <c r="A47" t="s">
        <v>2017</v>
      </c>
      <c r="B47" s="659"/>
      <c r="C47" s="217" t="s">
        <v>2016</v>
      </c>
      <c r="D47" s="255" t="s">
        <v>2018</v>
      </c>
      <c r="F47" s="569"/>
      <c r="M47" s="61"/>
      <c r="N47" s="62"/>
      <c r="O47" s="61"/>
    </row>
    <row r="48" spans="1:20" ht="15.75" x14ac:dyDescent="0.25">
      <c r="A48" t="s">
        <v>2079</v>
      </c>
      <c r="B48" s="678"/>
      <c r="C48" s="217"/>
      <c r="D48" s="255" t="s">
        <v>2080</v>
      </c>
      <c r="M48" s="61"/>
      <c r="N48" s="62"/>
      <c r="O48" s="61"/>
    </row>
    <row r="49" spans="1:15" ht="15.75" x14ac:dyDescent="0.25">
      <c r="A49" t="s">
        <v>2019</v>
      </c>
      <c r="B49" s="661"/>
      <c r="C49" s="660" t="s">
        <v>2016</v>
      </c>
      <c r="D49" s="61" t="s">
        <v>2020</v>
      </c>
      <c r="M49" s="61"/>
      <c r="N49" s="62"/>
      <c r="O49" s="61"/>
    </row>
    <row r="50" spans="1:15" ht="15.75" x14ac:dyDescent="0.25">
      <c r="A50" t="s">
        <v>2021</v>
      </c>
      <c r="B50" s="663"/>
      <c r="C50" s="660" t="s">
        <v>2016</v>
      </c>
      <c r="D50" s="255" t="s">
        <v>2022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2023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2283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2284</v>
      </c>
      <c r="F6" s="282" t="s">
        <v>2284</v>
      </c>
      <c r="G6" s="282" t="s">
        <v>2284</v>
      </c>
      <c r="H6" s="282" t="s">
        <v>2284</v>
      </c>
      <c r="I6" s="282" t="s">
        <v>2284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2285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2153</v>
      </c>
      <c r="F11" s="692" t="s">
        <v>2153</v>
      </c>
      <c r="G11" s="692" t="s">
        <v>2153</v>
      </c>
      <c r="H11" s="692" t="s">
        <v>2153</v>
      </c>
      <c r="I11" s="692" t="s">
        <v>2153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211</v>
      </c>
      <c r="N11" s="417">
        <f>SUM(COUNTIFS(E7:K44,"*Vanness*"))/2</f>
        <v>22</v>
      </c>
      <c r="O11" s="686" t="s">
        <v>2138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2153</v>
      </c>
      <c r="F12" s="692" t="s">
        <v>2153</v>
      </c>
      <c r="G12" s="692" t="s">
        <v>2153</v>
      </c>
      <c r="H12" s="692" t="s">
        <v>2153</v>
      </c>
      <c r="I12" s="692" t="s">
        <v>2153</v>
      </c>
      <c r="J12" s="741" t="s">
        <v>2286</v>
      </c>
      <c r="K12" s="741" t="s">
        <v>211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2287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2153</v>
      </c>
      <c r="F13" s="692" t="s">
        <v>2153</v>
      </c>
      <c r="G13" s="692" t="s">
        <v>2153</v>
      </c>
      <c r="H13" s="692" t="s">
        <v>2153</v>
      </c>
      <c r="I13" s="692" t="s">
        <v>2153</v>
      </c>
      <c r="J13" s="741" t="s">
        <v>2286</v>
      </c>
      <c r="K13" s="741" t="s">
        <v>211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2287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05" t="s">
        <v>2187</v>
      </c>
      <c r="F14" s="338" t="s">
        <v>2181</v>
      </c>
      <c r="G14" s="515" t="s">
        <v>2181</v>
      </c>
      <c r="H14" s="694" t="s">
        <v>2288</v>
      </c>
      <c r="I14" s="452" t="s">
        <v>2187</v>
      </c>
      <c r="J14" s="741" t="s">
        <v>2286</v>
      </c>
      <c r="K14" s="741" t="s">
        <v>211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05" t="s">
        <v>2187</v>
      </c>
      <c r="F15" s="338" t="s">
        <v>2181</v>
      </c>
      <c r="G15" s="515" t="s">
        <v>2181</v>
      </c>
      <c r="H15" s="694" t="s">
        <v>2288</v>
      </c>
      <c r="I15" s="452" t="s">
        <v>2187</v>
      </c>
      <c r="J15" s="741" t="s">
        <v>2286</v>
      </c>
      <c r="K15" s="741" t="s">
        <v>211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05" t="s">
        <v>2187</v>
      </c>
      <c r="F16" s="338" t="s">
        <v>2181</v>
      </c>
      <c r="G16" s="515" t="s">
        <v>2181</v>
      </c>
      <c r="H16" s="705" t="s">
        <v>2463</v>
      </c>
      <c r="I16" s="515" t="s">
        <v>2181</v>
      </c>
      <c r="J16" s="741" t="s">
        <v>970</v>
      </c>
      <c r="K16" s="741" t="s">
        <v>211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05" t="s">
        <v>2187</v>
      </c>
      <c r="F17" s="338" t="s">
        <v>70</v>
      </c>
      <c r="G17" s="515" t="s">
        <v>2181</v>
      </c>
      <c r="H17" s="705" t="s">
        <v>2463</v>
      </c>
      <c r="I17" s="515" t="s">
        <v>2181</v>
      </c>
      <c r="J17" s="741" t="s">
        <v>970</v>
      </c>
      <c r="K17" s="741" t="s">
        <v>211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05" t="s">
        <v>2212</v>
      </c>
      <c r="F18" s="338" t="s">
        <v>2144</v>
      </c>
      <c r="G18" s="515" t="s">
        <v>2181</v>
      </c>
      <c r="H18" s="693" t="s">
        <v>2289</v>
      </c>
      <c r="I18" s="515" t="s">
        <v>2200</v>
      </c>
      <c r="J18" s="741" t="s">
        <v>970</v>
      </c>
      <c r="K18" s="741" t="s">
        <v>211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05" t="s">
        <v>2290</v>
      </c>
      <c r="F19" s="705" t="s">
        <v>2291</v>
      </c>
      <c r="G19" s="452" t="s">
        <v>1967</v>
      </c>
      <c r="H19" s="693" t="s">
        <v>2289</v>
      </c>
      <c r="I19" s="452" t="s">
        <v>2187</v>
      </c>
      <c r="J19" s="741" t="s">
        <v>970</v>
      </c>
      <c r="K19" s="741" t="s">
        <v>211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5" t="s">
        <v>2290</v>
      </c>
      <c r="F20" s="705" t="s">
        <v>2291</v>
      </c>
      <c r="G20" s="452" t="s">
        <v>2292</v>
      </c>
      <c r="H20" s="693" t="s">
        <v>2289</v>
      </c>
      <c r="I20" s="515" t="s">
        <v>2200</v>
      </c>
      <c r="J20" s="741" t="s">
        <v>970</v>
      </c>
      <c r="K20" s="741" t="s">
        <v>211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5" t="s">
        <v>2290</v>
      </c>
      <c r="F21" s="705" t="s">
        <v>2291</v>
      </c>
      <c r="G21" s="452" t="s">
        <v>2292</v>
      </c>
      <c r="H21" s="703" t="s">
        <v>2051</v>
      </c>
      <c r="I21" s="515" t="s">
        <v>2200</v>
      </c>
      <c r="J21" s="741" t="s">
        <v>970</v>
      </c>
      <c r="K21" s="741" t="s">
        <v>211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5" t="s">
        <v>2290</v>
      </c>
      <c r="F22" s="705" t="s">
        <v>2105</v>
      </c>
      <c r="G22" s="452" t="s">
        <v>2292</v>
      </c>
      <c r="H22" s="703" t="s">
        <v>2147</v>
      </c>
      <c r="I22" s="515" t="s">
        <v>2200</v>
      </c>
      <c r="J22" s="741" t="s">
        <v>970</v>
      </c>
      <c r="K22" s="741" t="s">
        <v>211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2102</v>
      </c>
      <c r="F23" s="338" t="s">
        <v>2112</v>
      </c>
      <c r="G23" s="452" t="s">
        <v>2292</v>
      </c>
      <c r="H23" s="693" t="s">
        <v>2293</v>
      </c>
      <c r="I23" s="515" t="s">
        <v>2200</v>
      </c>
      <c r="J23" s="741" t="s">
        <v>970</v>
      </c>
      <c r="K23" s="741" t="s">
        <v>211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252</v>
      </c>
      <c r="N23" s="349">
        <f>COUNTIF(E7:K44, "*Foo*")/2</f>
        <v>0</v>
      </c>
      <c r="O23" s="326" t="s">
        <v>2096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2294</v>
      </c>
      <c r="F24" s="338" t="s">
        <v>2112</v>
      </c>
      <c r="G24" s="452" t="s">
        <v>2295</v>
      </c>
      <c r="H24" s="693" t="s">
        <v>2293</v>
      </c>
      <c r="I24" s="705" t="s">
        <v>2296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5" t="s">
        <v>2457</v>
      </c>
      <c r="F25" s="338" t="s">
        <v>2014</v>
      </c>
      <c r="G25" s="515" t="s">
        <v>2458</v>
      </c>
      <c r="H25" s="693" t="s">
        <v>2293</v>
      </c>
      <c r="I25" s="705" t="s">
        <v>2296</v>
      </c>
      <c r="J25" s="741" t="s">
        <v>970</v>
      </c>
      <c r="K25" s="741" t="s">
        <v>211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5" t="s">
        <v>2457</v>
      </c>
      <c r="F26" s="338" t="s">
        <v>2014</v>
      </c>
      <c r="G26" s="515" t="s">
        <v>2458</v>
      </c>
      <c r="H26" s="693" t="s">
        <v>2293</v>
      </c>
      <c r="I26" s="705" t="s">
        <v>2296</v>
      </c>
      <c r="J26" s="741" t="s">
        <v>970</v>
      </c>
      <c r="K26" s="741" t="s">
        <v>211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05" t="s">
        <v>2297</v>
      </c>
      <c r="F27" s="338" t="s">
        <v>2298</v>
      </c>
      <c r="G27" s="705" t="s">
        <v>2455</v>
      </c>
      <c r="H27" s="515" t="s">
        <v>2299</v>
      </c>
      <c r="I27" s="515" t="s">
        <v>2250</v>
      </c>
      <c r="J27" s="741" t="s">
        <v>970</v>
      </c>
      <c r="K27" s="741" t="s">
        <v>211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705" t="s">
        <v>2459</v>
      </c>
      <c r="F28" s="338" t="s">
        <v>2040</v>
      </c>
      <c r="G28" s="705" t="s">
        <v>2460</v>
      </c>
      <c r="H28" s="515" t="s">
        <v>2300</v>
      </c>
      <c r="I28" s="515" t="s">
        <v>2250</v>
      </c>
      <c r="J28" s="741" t="s">
        <v>970</v>
      </c>
      <c r="K28" s="741" t="s">
        <v>211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705" t="s">
        <v>2459</v>
      </c>
      <c r="F29" s="338" t="s">
        <v>2152</v>
      </c>
      <c r="G29" s="705" t="s">
        <v>2243</v>
      </c>
      <c r="H29" s="515" t="s">
        <v>2295</v>
      </c>
      <c r="I29" s="515" t="s">
        <v>2250</v>
      </c>
      <c r="J29" s="741" t="s">
        <v>970</v>
      </c>
      <c r="K29" s="741" t="s">
        <v>211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05" t="s">
        <v>2459</v>
      </c>
      <c r="F30" s="338" t="s">
        <v>2152</v>
      </c>
      <c r="G30" s="705" t="s">
        <v>2461</v>
      </c>
      <c r="H30" s="515" t="s">
        <v>2295</v>
      </c>
      <c r="I30" s="515" t="s">
        <v>2250</v>
      </c>
      <c r="J30" s="741" t="s">
        <v>970</v>
      </c>
      <c r="K30" s="741" t="s">
        <v>211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2158</v>
      </c>
      <c r="N30" s="462">
        <f>COUNTIF(E7:K44, "*Jonathan*")/2</f>
        <v>0</v>
      </c>
      <c r="O30" s="654" t="s">
        <v>1925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705" t="s">
        <v>2459</v>
      </c>
      <c r="F31" s="338" t="s">
        <v>2152</v>
      </c>
      <c r="G31" s="705" t="s">
        <v>2461</v>
      </c>
      <c r="H31" s="515" t="s">
        <v>2295</v>
      </c>
      <c r="I31" s="515" t="s">
        <v>2250</v>
      </c>
      <c r="J31" s="741" t="s">
        <v>2286</v>
      </c>
      <c r="K31" s="741" t="s">
        <v>2301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705" t="s">
        <v>2459</v>
      </c>
      <c r="F32" s="338" t="s">
        <v>2152</v>
      </c>
      <c r="G32" s="705" t="s">
        <v>2460</v>
      </c>
      <c r="H32" s="515" t="s">
        <v>2295</v>
      </c>
      <c r="I32" s="515" t="s">
        <v>2302</v>
      </c>
      <c r="J32" s="741" t="s">
        <v>2286</v>
      </c>
      <c r="K32" s="741" t="s">
        <v>2301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1112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2462</v>
      </c>
      <c r="F33" s="338" t="s">
        <v>2152</v>
      </c>
      <c r="G33" s="705" t="s">
        <v>2460</v>
      </c>
      <c r="H33" s="515" t="s">
        <v>2295</v>
      </c>
      <c r="I33" s="743" t="s">
        <v>2303</v>
      </c>
      <c r="J33" s="741" t="s">
        <v>2286</v>
      </c>
      <c r="K33" s="741" t="s">
        <v>2304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2305</v>
      </c>
      <c r="H34" s="538"/>
      <c r="I34" s="744" t="s">
        <v>2306</v>
      </c>
      <c r="J34" s="741" t="s">
        <v>2286</v>
      </c>
      <c r="K34" s="741" t="s">
        <v>2304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2305</v>
      </c>
      <c r="H35" s="538"/>
      <c r="I35" s="744" t="s">
        <v>2306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2305</v>
      </c>
      <c r="H36" s="538"/>
      <c r="I36" s="744" t="s">
        <v>2307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2308</v>
      </c>
      <c r="H37" s="538"/>
      <c r="I37" s="744" t="s">
        <v>2306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2305</v>
      </c>
      <c r="H38" s="559"/>
      <c r="I38" s="744" t="s">
        <v>2306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2305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2305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2305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2015</v>
      </c>
      <c r="B46" s="662"/>
      <c r="C46" s="217" t="s">
        <v>2016</v>
      </c>
      <c r="D46" t="s">
        <v>1891</v>
      </c>
      <c r="I46" s="199"/>
      <c r="M46" s="61"/>
      <c r="N46" s="62"/>
      <c r="O46" s="61"/>
    </row>
    <row r="47" spans="1:20" ht="15.75" x14ac:dyDescent="0.25">
      <c r="A47" t="s">
        <v>2017</v>
      </c>
      <c r="B47" s="659"/>
      <c r="C47" s="217" t="s">
        <v>2016</v>
      </c>
      <c r="D47" s="255" t="s">
        <v>2018</v>
      </c>
      <c r="F47" s="569"/>
      <c r="M47" s="61"/>
      <c r="N47" s="62"/>
      <c r="O47" s="61"/>
    </row>
    <row r="48" spans="1:20" ht="15.75" x14ac:dyDescent="0.25">
      <c r="A48" t="s">
        <v>2079</v>
      </c>
      <c r="B48" s="678"/>
      <c r="C48" s="217"/>
      <c r="D48" s="255" t="s">
        <v>2080</v>
      </c>
      <c r="M48" s="61"/>
      <c r="N48" s="62"/>
      <c r="O48" s="61"/>
    </row>
    <row r="49" spans="1:15" ht="15.75" x14ac:dyDescent="0.25">
      <c r="A49" t="s">
        <v>2019</v>
      </c>
      <c r="B49" s="661"/>
      <c r="C49" s="660" t="s">
        <v>2016</v>
      </c>
      <c r="D49" s="61" t="s">
        <v>2020</v>
      </c>
      <c r="M49" s="61"/>
      <c r="N49" s="62"/>
      <c r="O49" s="61"/>
    </row>
    <row r="50" spans="1:15" ht="15.75" x14ac:dyDescent="0.25">
      <c r="A50" t="s">
        <v>2021</v>
      </c>
      <c r="B50" s="663"/>
      <c r="C50" s="660" t="s">
        <v>2016</v>
      </c>
      <c r="D50" s="255" t="s">
        <v>2022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2023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1889</v>
      </c>
      <c r="M5" s="644" t="s">
        <v>82</v>
      </c>
      <c r="N5" s="442" t="s">
        <v>83</v>
      </c>
      <c r="O5" s="652" t="s">
        <v>84</v>
      </c>
      <c r="P5" s="652" t="s">
        <v>2310</v>
      </c>
      <c r="Q5" s="850" t="s">
        <v>2311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5">
      <c r="B6" s="263" t="s">
        <v>85</v>
      </c>
      <c r="C6" s="271"/>
      <c r="D6" s="272"/>
      <c r="E6" s="282" t="s">
        <v>2312</v>
      </c>
      <c r="F6" s="282" t="s">
        <v>2312</v>
      </c>
      <c r="G6" s="282" t="s">
        <v>2312</v>
      </c>
      <c r="H6" s="282" t="s">
        <v>2312</v>
      </c>
      <c r="I6" s="282" t="s">
        <v>2312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2313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2314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2315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2315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539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2315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5">
      <c r="B11" s="266" t="s">
        <v>92</v>
      </c>
      <c r="C11" s="217" t="s">
        <v>87</v>
      </c>
      <c r="D11" s="267" t="s">
        <v>93</v>
      </c>
      <c r="E11" s="689" t="s">
        <v>2316</v>
      </c>
      <c r="F11" s="689" t="s">
        <v>2316</v>
      </c>
      <c r="G11" s="689" t="s">
        <v>2316</v>
      </c>
      <c r="H11" s="689" t="s">
        <v>2316</v>
      </c>
      <c r="I11" s="689" t="s">
        <v>2316</v>
      </c>
      <c r="J11" s="741" t="s">
        <v>2317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211</v>
      </c>
      <c r="N11" s="417">
        <f>SUM(COUNTIFS(E7:K44,"*Vanness*"))/2</f>
        <v>11.5</v>
      </c>
      <c r="O11" s="686" t="s">
        <v>2138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5">
      <c r="B12" s="266" t="s">
        <v>93</v>
      </c>
      <c r="C12" s="217" t="s">
        <v>87</v>
      </c>
      <c r="D12" s="267" t="s">
        <v>94</v>
      </c>
      <c r="E12" s="689" t="s">
        <v>2316</v>
      </c>
      <c r="F12" s="689" t="s">
        <v>2316</v>
      </c>
      <c r="G12" s="689" t="s">
        <v>2316</v>
      </c>
      <c r="H12" s="689" t="s">
        <v>2316</v>
      </c>
      <c r="I12" s="689" t="s">
        <v>2316</v>
      </c>
      <c r="J12" s="741" t="s">
        <v>2318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5">
      <c r="B13" s="266" t="s">
        <v>94</v>
      </c>
      <c r="C13" s="217" t="s">
        <v>87</v>
      </c>
      <c r="D13" s="267" t="s">
        <v>96</v>
      </c>
      <c r="E13" s="689" t="s">
        <v>2316</v>
      </c>
      <c r="F13" s="689" t="s">
        <v>2316</v>
      </c>
      <c r="G13" s="689" t="s">
        <v>2316</v>
      </c>
      <c r="H13" s="689" t="s">
        <v>2316</v>
      </c>
      <c r="I13" s="689" t="s">
        <v>2316</v>
      </c>
      <c r="J13" s="741" t="s">
        <v>2318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5">
      <c r="B14" s="266" t="s">
        <v>96</v>
      </c>
      <c r="C14" s="217" t="s">
        <v>87</v>
      </c>
      <c r="D14" s="267" t="s">
        <v>97</v>
      </c>
      <c r="E14" s="713" t="s">
        <v>1957</v>
      </c>
      <c r="F14" s="713" t="s">
        <v>2319</v>
      </c>
      <c r="G14" s="713" t="s">
        <v>2316</v>
      </c>
      <c r="H14" s="585" t="s">
        <v>2320</v>
      </c>
      <c r="I14" s="714" t="s">
        <v>2469</v>
      </c>
      <c r="J14" s="741" t="s">
        <v>2318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1949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5">
      <c r="B15" s="266" t="s">
        <v>97</v>
      </c>
      <c r="C15" s="217" t="s">
        <v>87</v>
      </c>
      <c r="D15" s="267" t="s">
        <v>98</v>
      </c>
      <c r="E15" s="713" t="s">
        <v>1957</v>
      </c>
      <c r="F15" s="713" t="s">
        <v>2319</v>
      </c>
      <c r="G15" s="713" t="s">
        <v>2321</v>
      </c>
      <c r="H15" s="585" t="s">
        <v>2320</v>
      </c>
      <c r="I15" s="716" t="s">
        <v>2469</v>
      </c>
      <c r="J15" s="741" t="s">
        <v>2322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2096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5">
      <c r="B16" s="266" t="s">
        <v>98</v>
      </c>
      <c r="C16" s="217" t="s">
        <v>87</v>
      </c>
      <c r="D16" s="267" t="s">
        <v>99</v>
      </c>
      <c r="E16" s="713" t="s">
        <v>1957</v>
      </c>
      <c r="F16" s="713" t="s">
        <v>2319</v>
      </c>
      <c r="G16" s="713" t="s">
        <v>2321</v>
      </c>
      <c r="H16" s="585" t="s">
        <v>2320</v>
      </c>
      <c r="I16" s="716" t="s">
        <v>2469</v>
      </c>
      <c r="J16" s="741" t="s">
        <v>2322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2096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5">
      <c r="B17" s="266" t="s">
        <v>99</v>
      </c>
      <c r="C17" s="217" t="s">
        <v>87</v>
      </c>
      <c r="D17" s="267" t="s">
        <v>101</v>
      </c>
      <c r="E17" s="713" t="s">
        <v>1957</v>
      </c>
      <c r="F17" s="713" t="s">
        <v>2090</v>
      </c>
      <c r="G17" s="713" t="s">
        <v>2321</v>
      </c>
      <c r="H17" s="585" t="s">
        <v>2320</v>
      </c>
      <c r="I17" s="716" t="s">
        <v>2469</v>
      </c>
      <c r="J17" s="741" t="s">
        <v>2322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2323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5">
      <c r="B18" s="266" t="s">
        <v>101</v>
      </c>
      <c r="C18" s="217" t="s">
        <v>87</v>
      </c>
      <c r="D18" s="267" t="s">
        <v>102</v>
      </c>
      <c r="E18" s="713" t="s">
        <v>1957</v>
      </c>
      <c r="F18" s="713" t="s">
        <v>2144</v>
      </c>
      <c r="G18" s="714" t="s">
        <v>2324</v>
      </c>
      <c r="H18" s="585" t="s">
        <v>2093</v>
      </c>
      <c r="I18" s="716" t="s">
        <v>2469</v>
      </c>
      <c r="J18" s="741" t="s">
        <v>2322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2096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5">
      <c r="B19" s="266" t="s">
        <v>102</v>
      </c>
      <c r="C19" s="217" t="s">
        <v>87</v>
      </c>
      <c r="D19" s="267" t="s">
        <v>103</v>
      </c>
      <c r="E19" s="713" t="s">
        <v>2141</v>
      </c>
      <c r="F19" s="713" t="s">
        <v>2144</v>
      </c>
      <c r="G19" s="714" t="s">
        <v>2324</v>
      </c>
      <c r="H19" s="585" t="s">
        <v>2093</v>
      </c>
      <c r="I19" s="716" t="s">
        <v>2469</v>
      </c>
      <c r="J19" s="741" t="s">
        <v>2325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5">
      <c r="B20" s="266" t="s">
        <v>103</v>
      </c>
      <c r="C20" s="217" t="s">
        <v>87</v>
      </c>
      <c r="D20" s="267" t="s">
        <v>104</v>
      </c>
      <c r="E20" s="713" t="s">
        <v>2326</v>
      </c>
      <c r="F20" s="713" t="s">
        <v>2144</v>
      </c>
      <c r="G20" s="714" t="s">
        <v>2324</v>
      </c>
      <c r="H20" s="585" t="s">
        <v>2093</v>
      </c>
      <c r="I20" s="716" t="s">
        <v>2469</v>
      </c>
      <c r="J20" s="741" t="s">
        <v>2322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5">
      <c r="B21" s="266" t="s">
        <v>104</v>
      </c>
      <c r="C21" s="217" t="s">
        <v>87</v>
      </c>
      <c r="D21" s="267" t="s">
        <v>105</v>
      </c>
      <c r="E21" s="715" t="s">
        <v>2327</v>
      </c>
      <c r="F21" s="715" t="s">
        <v>2144</v>
      </c>
      <c r="G21" s="714" t="s">
        <v>2324</v>
      </c>
      <c r="H21" s="585" t="s">
        <v>2093</v>
      </c>
      <c r="I21" s="716" t="s">
        <v>2469</v>
      </c>
      <c r="J21" s="741" t="s">
        <v>2322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5">
      <c r="B22" s="266" t="s">
        <v>105</v>
      </c>
      <c r="C22" s="217" t="s">
        <v>87</v>
      </c>
      <c r="D22" s="267" t="s">
        <v>108</v>
      </c>
      <c r="E22" s="715" t="s">
        <v>2328</v>
      </c>
      <c r="F22" s="715" t="s">
        <v>2329</v>
      </c>
      <c r="G22" s="714" t="s">
        <v>2324</v>
      </c>
      <c r="H22" s="585" t="s">
        <v>2093</v>
      </c>
      <c r="I22" s="716" t="s">
        <v>2470</v>
      </c>
      <c r="J22" s="741" t="s">
        <v>2322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1925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5">
      <c r="B23" s="266" t="s">
        <v>108</v>
      </c>
      <c r="C23" s="217" t="s">
        <v>87</v>
      </c>
      <c r="D23" s="267" t="s">
        <v>109</v>
      </c>
      <c r="E23" s="715" t="s">
        <v>2328</v>
      </c>
      <c r="F23" s="715" t="s">
        <v>2329</v>
      </c>
      <c r="G23" s="716" t="s">
        <v>2330</v>
      </c>
      <c r="H23" s="714" t="s">
        <v>2331</v>
      </c>
      <c r="I23" s="714" t="s">
        <v>2332</v>
      </c>
      <c r="J23" s="741" t="s">
        <v>2315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252</v>
      </c>
      <c r="N23" s="349">
        <f>COUNTIF(E7:K44, "*Foo*")/2</f>
        <v>0</v>
      </c>
      <c r="O23" s="326" t="s">
        <v>2096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5">
      <c r="B24" s="266" t="s">
        <v>109</v>
      </c>
      <c r="C24" s="217" t="s">
        <v>87</v>
      </c>
      <c r="D24" s="267" t="s">
        <v>111</v>
      </c>
      <c r="E24" s="715" t="s">
        <v>2328</v>
      </c>
      <c r="F24" s="715" t="s">
        <v>2333</v>
      </c>
      <c r="G24" s="716" t="s">
        <v>2330</v>
      </c>
      <c r="H24" s="714" t="s">
        <v>2331</v>
      </c>
      <c r="I24" s="714" t="s">
        <v>2316</v>
      </c>
      <c r="J24" s="741" t="s">
        <v>2322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1957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5">
      <c r="B25" s="266" t="s">
        <v>111</v>
      </c>
      <c r="C25" s="217" t="s">
        <v>87</v>
      </c>
      <c r="D25" s="267" t="s">
        <v>112</v>
      </c>
      <c r="E25" s="713" t="s">
        <v>2464</v>
      </c>
      <c r="F25" s="713" t="s">
        <v>2298</v>
      </c>
      <c r="G25" s="716" t="s">
        <v>2330</v>
      </c>
      <c r="H25" s="713" t="s">
        <v>1216</v>
      </c>
      <c r="I25" s="713" t="s">
        <v>2458</v>
      </c>
      <c r="J25" s="741" t="s">
        <v>2322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1962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5">
      <c r="B26" s="266" t="s">
        <v>112</v>
      </c>
      <c r="C26" s="217" t="s">
        <v>87</v>
      </c>
      <c r="D26" s="267" t="s">
        <v>113</v>
      </c>
      <c r="E26" s="713" t="s">
        <v>2464</v>
      </c>
      <c r="F26" s="713" t="s">
        <v>2298</v>
      </c>
      <c r="G26" s="716" t="s">
        <v>2330</v>
      </c>
      <c r="H26" s="715" t="s">
        <v>2465</v>
      </c>
      <c r="I26" s="713" t="s">
        <v>379</v>
      </c>
      <c r="J26" s="741" t="s">
        <v>2322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1964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5">
      <c r="B27" s="266" t="s">
        <v>113</v>
      </c>
      <c r="C27" s="217" t="s">
        <v>87</v>
      </c>
      <c r="D27" s="267" t="s">
        <v>114</v>
      </c>
      <c r="E27" s="713" t="s">
        <v>2464</v>
      </c>
      <c r="F27" s="713" t="s">
        <v>2298</v>
      </c>
      <c r="G27" s="713" t="s">
        <v>600</v>
      </c>
      <c r="H27" s="715" t="s">
        <v>2465</v>
      </c>
      <c r="I27" s="713" t="s">
        <v>379</v>
      </c>
      <c r="J27" s="741" t="s">
        <v>2322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1966</v>
      </c>
      <c r="N27" s="462">
        <f>COUNTIF(E7:K44, "*Zi Ming*")/2</f>
        <v>0</v>
      </c>
      <c r="O27" s="654" t="s">
        <v>1925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5">
      <c r="B28" s="266" t="s">
        <v>114</v>
      </c>
      <c r="C28" s="217" t="s">
        <v>87</v>
      </c>
      <c r="D28" s="267" t="s">
        <v>115</v>
      </c>
      <c r="E28" s="713" t="s">
        <v>2432</v>
      </c>
      <c r="F28" s="713" t="s">
        <v>2298</v>
      </c>
      <c r="G28" s="713" t="s">
        <v>2244</v>
      </c>
      <c r="H28" s="715" t="s">
        <v>2466</v>
      </c>
      <c r="I28" s="713" t="s">
        <v>379</v>
      </c>
      <c r="J28" s="741" t="s">
        <v>2322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2010</v>
      </c>
      <c r="N28" s="654">
        <f>COUNTIF(E7:K44, "*Heng*")/2</f>
        <v>3</v>
      </c>
      <c r="O28" s="287" t="s">
        <v>2335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5">
      <c r="B29" s="266" t="s">
        <v>115</v>
      </c>
      <c r="C29" s="217" t="s">
        <v>87</v>
      </c>
      <c r="D29" s="267" t="s">
        <v>116</v>
      </c>
      <c r="E29" s="713" t="s">
        <v>2432</v>
      </c>
      <c r="F29" s="713" t="s">
        <v>2298</v>
      </c>
      <c r="G29" s="713" t="s">
        <v>2244</v>
      </c>
      <c r="H29" s="715" t="s">
        <v>213</v>
      </c>
      <c r="I29" s="713" t="s">
        <v>379</v>
      </c>
      <c r="J29" s="741" t="s">
        <v>2322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2066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5">
      <c r="B30" s="266" t="s">
        <v>116</v>
      </c>
      <c r="C30" s="217" t="s">
        <v>87</v>
      </c>
      <c r="D30" s="267" t="s">
        <v>117</v>
      </c>
      <c r="E30" s="713" t="s">
        <v>2432</v>
      </c>
      <c r="F30" s="713" t="s">
        <v>2298</v>
      </c>
      <c r="G30" s="713" t="s">
        <v>2253</v>
      </c>
      <c r="H30" s="715" t="s">
        <v>213</v>
      </c>
      <c r="I30" s="713" t="s">
        <v>379</v>
      </c>
      <c r="J30" s="741" t="s">
        <v>2322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2158</v>
      </c>
      <c r="N30" s="462">
        <f>COUNTIF(E7:K44, "*Jonathan*")/2</f>
        <v>0</v>
      </c>
      <c r="O30" s="654" t="s">
        <v>1925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117</v>
      </c>
      <c r="C31" s="217" t="s">
        <v>87</v>
      </c>
      <c r="D31" s="267" t="s">
        <v>118</v>
      </c>
      <c r="E31" s="713" t="s">
        <v>2432</v>
      </c>
      <c r="F31" s="713" t="s">
        <v>2298</v>
      </c>
      <c r="G31" s="713" t="s">
        <v>2253</v>
      </c>
      <c r="H31" s="715" t="s">
        <v>213</v>
      </c>
      <c r="I31" s="713" t="s">
        <v>2467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2162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118</v>
      </c>
      <c r="C32" s="217" t="s">
        <v>87</v>
      </c>
      <c r="D32" s="267" t="s">
        <v>119</v>
      </c>
      <c r="E32" s="713" t="s">
        <v>2432</v>
      </c>
      <c r="F32" s="713" t="s">
        <v>2298</v>
      </c>
      <c r="G32" s="713" t="s">
        <v>2253</v>
      </c>
      <c r="H32" s="713" t="s">
        <v>213</v>
      </c>
      <c r="I32" s="713" t="s">
        <v>2467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713" t="s">
        <v>2432</v>
      </c>
      <c r="F33" s="747" t="s">
        <v>2336</v>
      </c>
      <c r="G33" s="713" t="s">
        <v>2253</v>
      </c>
      <c r="H33" s="713" t="s">
        <v>213</v>
      </c>
      <c r="I33" s="746" t="s">
        <v>2468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2337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2338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2338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2338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2338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2339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2338</v>
      </c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2015</v>
      </c>
      <c r="B46" s="662"/>
      <c r="C46" s="217" t="s">
        <v>2016</v>
      </c>
      <c r="D46" t="s">
        <v>1891</v>
      </c>
      <c r="I46" s="199"/>
      <c r="M46" s="61"/>
      <c r="N46" s="62"/>
      <c r="O46" s="61"/>
    </row>
    <row r="47" spans="1:20" ht="15.75" x14ac:dyDescent="0.25">
      <c r="A47" t="s">
        <v>2017</v>
      </c>
      <c r="B47" s="659"/>
      <c r="C47" s="217" t="s">
        <v>2016</v>
      </c>
      <c r="D47" s="255" t="s">
        <v>2018</v>
      </c>
      <c r="M47" s="61"/>
      <c r="N47" s="62"/>
      <c r="O47" s="61"/>
    </row>
    <row r="48" spans="1:20" ht="15.75" x14ac:dyDescent="0.25">
      <c r="A48" t="s">
        <v>2079</v>
      </c>
      <c r="B48" s="678"/>
      <c r="C48" s="217"/>
      <c r="D48" s="255" t="s">
        <v>2080</v>
      </c>
      <c r="M48" s="61"/>
      <c r="N48" s="62"/>
      <c r="O48" s="61"/>
    </row>
    <row r="49" spans="1:15" ht="15.75" x14ac:dyDescent="0.25">
      <c r="A49" t="s">
        <v>2019</v>
      </c>
      <c r="B49" s="661"/>
      <c r="C49" s="660" t="s">
        <v>2016</v>
      </c>
      <c r="D49" s="61" t="s">
        <v>2020</v>
      </c>
      <c r="F49" s="848" t="s">
        <v>2340</v>
      </c>
      <c r="G49" s="849"/>
      <c r="H49" s="732">
        <v>45522</v>
      </c>
      <c r="I49" t="s">
        <v>2341</v>
      </c>
      <c r="M49" s="61"/>
      <c r="N49" s="62"/>
      <c r="O49" s="61"/>
    </row>
    <row r="50" spans="1:15" ht="15.75" x14ac:dyDescent="0.25">
      <c r="A50" t="s">
        <v>2021</v>
      </c>
      <c r="B50" s="663"/>
      <c r="C50" s="660" t="s">
        <v>2016</v>
      </c>
      <c r="D50" s="255" t="s">
        <v>2022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2023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2228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1889</v>
      </c>
      <c r="M5" s="644" t="s">
        <v>82</v>
      </c>
      <c r="N5" s="442" t="s">
        <v>83</v>
      </c>
      <c r="O5" s="652" t="s">
        <v>84</v>
      </c>
      <c r="P5" s="652" t="s">
        <v>2310</v>
      </c>
      <c r="Q5" s="376" t="s">
        <v>2025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2343</v>
      </c>
      <c r="F6" s="282" t="s">
        <v>2344</v>
      </c>
      <c r="G6" s="282" t="s">
        <v>2344</v>
      </c>
      <c r="H6" s="282" t="s">
        <v>2344</v>
      </c>
      <c r="I6" s="282" t="s">
        <v>2343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2345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2345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2346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21" t="s">
        <v>2347</v>
      </c>
      <c r="F11" s="721" t="s">
        <v>2348</v>
      </c>
      <c r="G11" s="721" t="s">
        <v>2348</v>
      </c>
      <c r="H11" s="721" t="s">
        <v>2348</v>
      </c>
      <c r="I11" s="721" t="s">
        <v>2093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211</v>
      </c>
      <c r="N11" s="417">
        <f>SUM(COUNTIFS(E7:K44,"*Vanness*"))/2</f>
        <v>20</v>
      </c>
      <c r="O11" s="686" t="s">
        <v>2138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21" t="s">
        <v>2347</v>
      </c>
      <c r="F12" s="721" t="s">
        <v>2348</v>
      </c>
      <c r="G12" s="721" t="s">
        <v>2348</v>
      </c>
      <c r="H12" s="721" t="s">
        <v>2348</v>
      </c>
      <c r="I12" s="721" t="s">
        <v>2093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1925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21" t="s">
        <v>2347</v>
      </c>
      <c r="F13" s="721" t="s">
        <v>2348</v>
      </c>
      <c r="G13" s="721" t="s">
        <v>2348</v>
      </c>
      <c r="H13" s="721" t="s">
        <v>2348</v>
      </c>
      <c r="I13" s="721" t="s">
        <v>2093</v>
      </c>
      <c r="J13" s="751" t="s">
        <v>2349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29" t="s">
        <v>2350</v>
      </c>
      <c r="F14" s="729" t="s">
        <v>2348</v>
      </c>
      <c r="G14" s="735" t="s">
        <v>2278</v>
      </c>
      <c r="H14" s="585" t="s">
        <v>2351</v>
      </c>
      <c r="I14" s="730" t="s">
        <v>2181</v>
      </c>
      <c r="J14" s="751" t="s">
        <v>2349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1949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29" t="s">
        <v>2352</v>
      </c>
      <c r="F15" s="729" t="s">
        <v>2348</v>
      </c>
      <c r="G15" s="735" t="s">
        <v>2278</v>
      </c>
      <c r="H15" s="585" t="s">
        <v>2353</v>
      </c>
      <c r="I15" s="730" t="s">
        <v>2181</v>
      </c>
      <c r="J15" s="751" t="s">
        <v>2349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2096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29" t="s">
        <v>2352</v>
      </c>
      <c r="F16" s="729" t="s">
        <v>2348</v>
      </c>
      <c r="G16" s="735" t="s">
        <v>2354</v>
      </c>
      <c r="H16" s="585" t="s">
        <v>2353</v>
      </c>
      <c r="I16" s="730" t="s">
        <v>2181</v>
      </c>
      <c r="J16" s="751" t="s">
        <v>2349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2096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29" t="s">
        <v>2352</v>
      </c>
      <c r="F17" s="729" t="s">
        <v>2348</v>
      </c>
      <c r="G17" s="735" t="s">
        <v>2354</v>
      </c>
      <c r="H17" s="585" t="s">
        <v>2351</v>
      </c>
      <c r="I17" s="730" t="s">
        <v>2181</v>
      </c>
      <c r="J17" s="751" t="s">
        <v>2349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2323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29" t="s">
        <v>2352</v>
      </c>
      <c r="F18" s="729" t="s">
        <v>2007</v>
      </c>
      <c r="G18" s="736" t="s">
        <v>2355</v>
      </c>
      <c r="H18" s="585" t="s">
        <v>2351</v>
      </c>
      <c r="I18" s="730" t="s">
        <v>2254</v>
      </c>
      <c r="J18" s="751" t="s">
        <v>2349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2096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29" t="s">
        <v>2127</v>
      </c>
      <c r="F19" s="729" t="s">
        <v>2007</v>
      </c>
      <c r="G19" s="736" t="s">
        <v>2356</v>
      </c>
      <c r="H19" s="585" t="s">
        <v>2357</v>
      </c>
      <c r="I19" s="730" t="s">
        <v>2212</v>
      </c>
      <c r="J19" s="751" t="s">
        <v>2349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29" t="s">
        <v>2127</v>
      </c>
      <c r="F20" s="729" t="s">
        <v>2007</v>
      </c>
      <c r="G20" s="736" t="s">
        <v>2358</v>
      </c>
      <c r="H20" s="585" t="s">
        <v>2357</v>
      </c>
      <c r="I20" s="730" t="s">
        <v>2212</v>
      </c>
      <c r="J20" s="751" t="s">
        <v>2349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29" t="s">
        <v>2127</v>
      </c>
      <c r="F21" s="729" t="s">
        <v>2007</v>
      </c>
      <c r="G21" s="736" t="s">
        <v>2356</v>
      </c>
      <c r="H21" s="585" t="s">
        <v>2357</v>
      </c>
      <c r="I21" s="730" t="s">
        <v>2212</v>
      </c>
      <c r="J21" s="751" t="s">
        <v>2349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29" t="s">
        <v>2051</v>
      </c>
      <c r="F22" s="729" t="s">
        <v>2007</v>
      </c>
      <c r="G22" s="730" t="s">
        <v>2359</v>
      </c>
      <c r="H22" s="585" t="s">
        <v>2357</v>
      </c>
      <c r="I22" s="736" t="s">
        <v>2360</v>
      </c>
      <c r="J22" s="751" t="s">
        <v>2349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1925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29" t="s">
        <v>2051</v>
      </c>
      <c r="F23" s="729" t="s">
        <v>56</v>
      </c>
      <c r="G23" s="730" t="s">
        <v>1962</v>
      </c>
      <c r="H23" s="585" t="s">
        <v>2086</v>
      </c>
      <c r="I23" s="736" t="s">
        <v>2360</v>
      </c>
      <c r="J23" s="751" t="s">
        <v>2349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252</v>
      </c>
      <c r="N23" s="349">
        <f>COUNTIF(E7:K44, "*Foo*")/2</f>
        <v>0</v>
      </c>
      <c r="O23" s="326" t="s">
        <v>2096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29" t="s">
        <v>2051</v>
      </c>
      <c r="F24" s="729" t="s">
        <v>56</v>
      </c>
      <c r="G24" s="730" t="s">
        <v>2361</v>
      </c>
      <c r="H24" s="658" t="s">
        <v>2362</v>
      </c>
      <c r="I24" s="736" t="s">
        <v>350</v>
      </c>
      <c r="J24" s="751" t="s">
        <v>2349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1957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29" t="s">
        <v>2051</v>
      </c>
      <c r="F25" s="729" t="s">
        <v>56</v>
      </c>
      <c r="G25" s="730" t="s">
        <v>2361</v>
      </c>
      <c r="H25" s="658" t="s">
        <v>2362</v>
      </c>
      <c r="I25" s="735" t="s">
        <v>2363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1962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29" t="s">
        <v>2051</v>
      </c>
      <c r="F26" s="735" t="s">
        <v>2152</v>
      </c>
      <c r="G26" s="730" t="s">
        <v>2361</v>
      </c>
      <c r="H26" s="658" t="s">
        <v>2362</v>
      </c>
      <c r="I26" s="735" t="s">
        <v>2064</v>
      </c>
      <c r="J26" s="751" t="s">
        <v>2349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1964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29" t="s">
        <v>2051</v>
      </c>
      <c r="F27" s="735" t="s">
        <v>2152</v>
      </c>
      <c r="G27" s="730" t="s">
        <v>2361</v>
      </c>
      <c r="H27" s="658" t="s">
        <v>2362</v>
      </c>
      <c r="I27" s="735" t="s">
        <v>2064</v>
      </c>
      <c r="J27" s="751" t="s">
        <v>2349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1966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85" t="s">
        <v>2364</v>
      </c>
      <c r="F28" s="735" t="s">
        <v>2152</v>
      </c>
      <c r="G28" s="730" t="s">
        <v>2361</v>
      </c>
      <c r="H28" s="658" t="s">
        <v>2362</v>
      </c>
      <c r="I28" s="735" t="s">
        <v>2064</v>
      </c>
      <c r="J28" s="751" t="s">
        <v>2349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2010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85" t="s">
        <v>2365</v>
      </c>
      <c r="F29" s="735" t="s">
        <v>2366</v>
      </c>
      <c r="G29" s="730" t="s">
        <v>2361</v>
      </c>
      <c r="H29" s="658" t="s">
        <v>2367</v>
      </c>
      <c r="I29" s="735" t="s">
        <v>2064</v>
      </c>
      <c r="J29" s="751" t="s">
        <v>2349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2066</v>
      </c>
      <c r="N29" s="654">
        <f>COUNTIF(E7:K44, "*Phay*")/2</f>
        <v>0</v>
      </c>
      <c r="O29" s="326" t="s">
        <v>2345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85" t="s">
        <v>2365</v>
      </c>
      <c r="F30" s="735" t="s">
        <v>2253</v>
      </c>
      <c r="G30" s="730" t="s">
        <v>2361</v>
      </c>
      <c r="H30" s="658" t="s">
        <v>2367</v>
      </c>
      <c r="I30" s="735" t="s">
        <v>2064</v>
      </c>
      <c r="J30" s="751" t="s">
        <v>2349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2158</v>
      </c>
      <c r="N30" s="462">
        <f>COUNTIF(E7:K44, "*Jonathan*")/2</f>
        <v>0</v>
      </c>
      <c r="O30" s="654" t="s">
        <v>1925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585" t="s">
        <v>2365</v>
      </c>
      <c r="F31" s="735" t="s">
        <v>2366</v>
      </c>
      <c r="G31" s="730" t="s">
        <v>2368</v>
      </c>
      <c r="H31" s="658" t="s">
        <v>2367</v>
      </c>
      <c r="I31" s="735" t="s">
        <v>2064</v>
      </c>
      <c r="J31" s="751" t="s">
        <v>2349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2162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585" t="s">
        <v>2365</v>
      </c>
      <c r="F32" s="735" t="s">
        <v>2369</v>
      </c>
      <c r="G32" s="730" t="s">
        <v>2370</v>
      </c>
      <c r="H32" s="658" t="s">
        <v>2367</v>
      </c>
      <c r="I32" s="735" t="s">
        <v>2064</v>
      </c>
      <c r="J32" s="751" t="s">
        <v>2349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1112</v>
      </c>
      <c r="N32" s="418">
        <f>COUNTIF(E7:K44, "*Paul*")/2</f>
        <v>0</v>
      </c>
      <c r="O32" s="654" t="s">
        <v>2371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85" t="s">
        <v>2365</v>
      </c>
      <c r="F33" s="749" t="s">
        <v>2372</v>
      </c>
      <c r="G33" s="730" t="s">
        <v>1962</v>
      </c>
      <c r="H33" s="750" t="s">
        <v>2373</v>
      </c>
      <c r="I33" s="735" t="s">
        <v>2064</v>
      </c>
      <c r="J33" s="751" t="s">
        <v>2349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722"/>
      <c r="F34" s="749" t="s">
        <v>2372</v>
      </c>
      <c r="G34" s="723"/>
      <c r="H34" s="750" t="s">
        <v>2373</v>
      </c>
      <c r="I34" s="709" t="s">
        <v>1962</v>
      </c>
      <c r="J34" s="751" t="s">
        <v>2349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749" t="s">
        <v>2372</v>
      </c>
      <c r="G35" s="622"/>
      <c r="H35" s="750" t="s">
        <v>2373</v>
      </c>
      <c r="I35" s="709" t="s">
        <v>2064</v>
      </c>
      <c r="J35" s="751" t="s">
        <v>2349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749" t="s">
        <v>2372</v>
      </c>
      <c r="G36" s="622"/>
      <c r="H36" s="750" t="s">
        <v>2373</v>
      </c>
      <c r="I36" s="709" t="s">
        <v>2374</v>
      </c>
      <c r="J36" s="751" t="s">
        <v>2349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97"/>
      <c r="F37" s="749" t="s">
        <v>2372</v>
      </c>
      <c r="G37" s="699"/>
      <c r="H37" s="750" t="s">
        <v>2373</v>
      </c>
      <c r="I37" s="709"/>
      <c r="J37" s="751" t="s">
        <v>2349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99"/>
      <c r="F38" s="749" t="s">
        <v>2372</v>
      </c>
      <c r="G38" s="699"/>
      <c r="H38" s="750" t="s">
        <v>2373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99"/>
      <c r="F39" s="749" t="s">
        <v>2372</v>
      </c>
      <c r="G39" s="698"/>
      <c r="H39" s="750" t="s">
        <v>2373</v>
      </c>
      <c r="I39" s="709"/>
      <c r="J39" s="751" t="s">
        <v>2349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749" t="s">
        <v>2372</v>
      </c>
      <c r="G40" s="553"/>
      <c r="H40" s="750" t="s">
        <v>2373</v>
      </c>
      <c r="I40" s="709"/>
      <c r="J40" s="751" t="s">
        <v>2349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2375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2373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2340</v>
      </c>
      <c r="H49" s="732">
        <v>45529</v>
      </c>
      <c r="I49" t="s">
        <v>2341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2015</v>
      </c>
      <c r="F51" s="662"/>
      <c r="G51" s="217" t="s">
        <v>2016</v>
      </c>
      <c r="H51" t="s">
        <v>1891</v>
      </c>
      <c r="J51" s="731"/>
      <c r="M51" s="61"/>
      <c r="N51" s="62"/>
      <c r="O51" s="61"/>
    </row>
    <row r="52" spans="5:15" ht="15.75" x14ac:dyDescent="0.25">
      <c r="E52" t="s">
        <v>2017</v>
      </c>
      <c r="F52" s="659"/>
      <c r="G52" s="217" t="s">
        <v>2016</v>
      </c>
      <c r="H52" s="255" t="s">
        <v>2018</v>
      </c>
      <c r="M52" s="61"/>
      <c r="N52" s="62"/>
      <c r="O52" s="61"/>
    </row>
    <row r="53" spans="5:15" ht="15.75" x14ac:dyDescent="0.25">
      <c r="E53" t="s">
        <v>2079</v>
      </c>
      <c r="F53" s="678"/>
      <c r="G53" s="217"/>
      <c r="H53" s="255" t="s">
        <v>2080</v>
      </c>
      <c r="M53" s="61"/>
      <c r="N53" s="62"/>
      <c r="O53" s="61"/>
    </row>
    <row r="54" spans="5:15" ht="15.75" x14ac:dyDescent="0.25">
      <c r="E54" t="s">
        <v>2019</v>
      </c>
      <c r="F54" s="661"/>
      <c r="G54" s="660" t="s">
        <v>2016</v>
      </c>
      <c r="H54" s="61" t="s">
        <v>2020</v>
      </c>
      <c r="M54" s="61"/>
      <c r="N54" s="62"/>
      <c r="O54" s="61"/>
    </row>
    <row r="55" spans="5:15" ht="15.75" x14ac:dyDescent="0.25">
      <c r="E55" t="s">
        <v>2021</v>
      </c>
      <c r="F55" s="663"/>
      <c r="G55" s="660" t="s">
        <v>2016</v>
      </c>
      <c r="H55" s="255" t="s">
        <v>2022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2023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2228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1889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2345</v>
      </c>
      <c r="P7" s="728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2345</v>
      </c>
      <c r="P9" s="728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211</v>
      </c>
      <c r="N11" s="417">
        <f>SUM(COUNTIFS(E7:K44,"*Vanness*"))/2</f>
        <v>10.5</v>
      </c>
      <c r="O11" s="686" t="s">
        <v>2138</v>
      </c>
      <c r="P11" s="728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1925</v>
      </c>
      <c r="P12" s="728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1949</v>
      </c>
      <c r="P14" s="728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2096</v>
      </c>
      <c r="P15" s="728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2096</v>
      </c>
      <c r="P16" s="728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2323</v>
      </c>
      <c r="P17" s="728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2096</v>
      </c>
      <c r="P18" s="728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2376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1925</v>
      </c>
      <c r="P22" s="728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252</v>
      </c>
      <c r="N23" s="349">
        <f>COUNTIF(E7:K44, "*Foo*")/2</f>
        <v>0</v>
      </c>
      <c r="O23" s="326" t="s">
        <v>2096</v>
      </c>
      <c r="P23" s="728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1957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1962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1964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1966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2010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2066</v>
      </c>
      <c r="N29" s="654">
        <f>COUNTIF(E7:K44, "*Phay*")/2</f>
        <v>0</v>
      </c>
      <c r="O29" s="326" t="s">
        <v>2345</v>
      </c>
      <c r="P29" s="728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2158</v>
      </c>
      <c r="N30" s="462">
        <f>COUNTIF(E7:K44, "*Jonathan*")/2</f>
        <v>0</v>
      </c>
      <c r="O30" s="654" t="s">
        <v>1925</v>
      </c>
      <c r="P30" s="728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2162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211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1112</v>
      </c>
      <c r="N32" s="418">
        <f>COUNTIF(E7:K44, "*Paul*")/2</f>
        <v>0</v>
      </c>
      <c r="O32" s="654" t="s">
        <v>2371</v>
      </c>
      <c r="P32" s="710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6" customHeight="1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2340</v>
      </c>
      <c r="H49" s="732">
        <v>45528</v>
      </c>
      <c r="I49" t="s">
        <v>2341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2015</v>
      </c>
      <c r="F51" s="662"/>
      <c r="G51" s="217" t="s">
        <v>2016</v>
      </c>
      <c r="H51" t="s">
        <v>1891</v>
      </c>
      <c r="M51" s="61"/>
      <c r="N51" s="62"/>
      <c r="O51" s="61"/>
    </row>
    <row r="52" spans="5:15" ht="15.75" x14ac:dyDescent="0.25">
      <c r="E52" t="s">
        <v>2017</v>
      </c>
      <c r="F52" s="659"/>
      <c r="G52" s="217" t="s">
        <v>2016</v>
      </c>
      <c r="H52" s="255" t="s">
        <v>2018</v>
      </c>
      <c r="M52" s="61"/>
      <c r="N52" s="62"/>
      <c r="O52" s="61"/>
    </row>
    <row r="53" spans="5:15" ht="15.75" x14ac:dyDescent="0.25">
      <c r="E53" t="s">
        <v>2079</v>
      </c>
      <c r="F53" s="678"/>
      <c r="G53" s="217"/>
      <c r="H53" s="255" t="s">
        <v>2080</v>
      </c>
      <c r="M53" s="61"/>
      <c r="N53" s="62"/>
      <c r="O53" s="61"/>
    </row>
    <row r="54" spans="5:15" ht="15.75" x14ac:dyDescent="0.25">
      <c r="E54" t="s">
        <v>2019</v>
      </c>
      <c r="F54" s="661"/>
      <c r="G54" s="660" t="s">
        <v>2016</v>
      </c>
      <c r="H54" s="61" t="s">
        <v>2020</v>
      </c>
      <c r="M54" s="61"/>
      <c r="N54" s="62"/>
      <c r="O54" s="61"/>
    </row>
    <row r="55" spans="5:15" ht="15.75" x14ac:dyDescent="0.25">
      <c r="E55" t="s">
        <v>2021</v>
      </c>
      <c r="F55" s="663"/>
      <c r="G55" s="660" t="s">
        <v>2016</v>
      </c>
      <c r="H55" s="255" t="s">
        <v>2022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2023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2377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1889</v>
      </c>
      <c r="M5" s="664" t="s">
        <v>82</v>
      </c>
      <c r="N5" s="421" t="s">
        <v>83</v>
      </c>
      <c r="O5" s="664" t="s">
        <v>84</v>
      </c>
      <c r="P5" s="652" t="s">
        <v>2310</v>
      </c>
      <c r="Q5" s="791" t="s">
        <v>2378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752" t="s">
        <v>2379</v>
      </c>
      <c r="F6" s="752" t="s">
        <v>2379</v>
      </c>
      <c r="G6" s="752" t="s">
        <v>2379</v>
      </c>
      <c r="H6" s="752" t="s">
        <v>2379</v>
      </c>
      <c r="I6" s="752" t="s">
        <v>2379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1978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1978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2380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1949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 t="s">
        <v>2212</v>
      </c>
      <c r="F11" s="760" t="s">
        <v>2381</v>
      </c>
      <c r="G11" s="760" t="s">
        <v>2382</v>
      </c>
      <c r="H11" s="760" t="s">
        <v>2381</v>
      </c>
      <c r="I11" s="760" t="s">
        <v>2381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211</v>
      </c>
      <c r="N11" s="417">
        <f>SUM(COUNTIFS(E7:K44,"*Vanness*"))/2</f>
        <v>10.5</v>
      </c>
      <c r="O11" s="777" t="s">
        <v>2138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 t="s">
        <v>2212</v>
      </c>
      <c r="F12" s="760" t="s">
        <v>2381</v>
      </c>
      <c r="G12" s="760" t="s">
        <v>2382</v>
      </c>
      <c r="H12" s="760" t="s">
        <v>2381</v>
      </c>
      <c r="I12" s="760" t="s">
        <v>2381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 t="s">
        <v>2212</v>
      </c>
      <c r="F13" s="760" t="s">
        <v>2381</v>
      </c>
      <c r="G13" s="760" t="s">
        <v>2382</v>
      </c>
      <c r="H13" s="760" t="s">
        <v>2381</v>
      </c>
      <c r="I13" s="760" t="s">
        <v>2381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55" t="s">
        <v>2212</v>
      </c>
      <c r="F14" s="755" t="s">
        <v>2383</v>
      </c>
      <c r="G14" s="755" t="s">
        <v>2104</v>
      </c>
      <c r="H14" s="756" t="s">
        <v>2384</v>
      </c>
      <c r="I14" s="757" t="s">
        <v>2385</v>
      </c>
      <c r="J14" s="758" t="s">
        <v>2286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1949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55" t="s">
        <v>2212</v>
      </c>
      <c r="F15" s="755" t="s">
        <v>2383</v>
      </c>
      <c r="G15" s="755" t="s">
        <v>2104</v>
      </c>
      <c r="H15" s="756" t="s">
        <v>2384</v>
      </c>
      <c r="I15" s="757" t="s">
        <v>2385</v>
      </c>
      <c r="J15" s="758" t="s">
        <v>2286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2096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55" t="s">
        <v>2386</v>
      </c>
      <c r="F16" s="755" t="s">
        <v>2383</v>
      </c>
      <c r="G16" s="755" t="s">
        <v>2104</v>
      </c>
      <c r="H16" s="761" t="s">
        <v>2387</v>
      </c>
      <c r="I16" s="757" t="s">
        <v>2385</v>
      </c>
      <c r="J16" s="758" t="s">
        <v>211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2096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55" t="s">
        <v>2386</v>
      </c>
      <c r="F17" s="755" t="s">
        <v>2383</v>
      </c>
      <c r="G17" s="755" t="s">
        <v>2104</v>
      </c>
      <c r="H17" s="761" t="s">
        <v>2387</v>
      </c>
      <c r="I17" s="757" t="s">
        <v>2385</v>
      </c>
      <c r="J17" s="758" t="s">
        <v>211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2388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2295</v>
      </c>
      <c r="H18" s="761" t="s">
        <v>2389</v>
      </c>
      <c r="I18" s="757" t="s">
        <v>2385</v>
      </c>
      <c r="J18" s="758" t="s">
        <v>211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2096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2295</v>
      </c>
      <c r="H19" s="761" t="s">
        <v>2389</v>
      </c>
      <c r="I19" s="757" t="s">
        <v>2390</v>
      </c>
      <c r="J19" s="758" t="s">
        <v>211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2295</v>
      </c>
      <c r="H20" s="761" t="s">
        <v>2391</v>
      </c>
      <c r="I20" s="757" t="s">
        <v>2390</v>
      </c>
      <c r="J20" s="758" t="s">
        <v>211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2295</v>
      </c>
      <c r="H21" s="761" t="s">
        <v>2391</v>
      </c>
      <c r="I21" s="757" t="s">
        <v>2392</v>
      </c>
      <c r="J21" s="758" t="s">
        <v>211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55" t="s">
        <v>2386</v>
      </c>
      <c r="F22" s="755" t="s">
        <v>2162</v>
      </c>
      <c r="G22" s="757" t="s">
        <v>2295</v>
      </c>
      <c r="H22" s="761" t="s">
        <v>2393</v>
      </c>
      <c r="I22" s="757" t="s">
        <v>2392</v>
      </c>
      <c r="J22" s="758" t="s">
        <v>211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55" t="s">
        <v>2386</v>
      </c>
      <c r="F23" s="755" t="s">
        <v>2295</v>
      </c>
      <c r="G23" s="757" t="s">
        <v>2162</v>
      </c>
      <c r="H23" s="761" t="s">
        <v>2393</v>
      </c>
      <c r="I23" s="757" t="s">
        <v>2392</v>
      </c>
      <c r="J23" s="758" t="s">
        <v>211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252</v>
      </c>
      <c r="N23" s="349">
        <f>COUNTIF(E7:K44, "*Foo*")/2</f>
        <v>0</v>
      </c>
      <c r="O23" s="776" t="s">
        <v>2096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55" t="s">
        <v>2386</v>
      </c>
      <c r="F24" s="755" t="s">
        <v>2295</v>
      </c>
      <c r="G24" s="757" t="s">
        <v>2295</v>
      </c>
      <c r="H24" s="761" t="s">
        <v>2393</v>
      </c>
      <c r="I24" s="757" t="s">
        <v>2357</v>
      </c>
      <c r="J24" s="758" t="s">
        <v>211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1957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55" t="s">
        <v>2386</v>
      </c>
      <c r="F25" s="755" t="s">
        <v>2295</v>
      </c>
      <c r="G25" s="757" t="s">
        <v>2295</v>
      </c>
      <c r="H25" s="761" t="s">
        <v>2393</v>
      </c>
      <c r="I25" s="757" t="s">
        <v>2357</v>
      </c>
      <c r="J25" s="758" t="s">
        <v>211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1962</v>
      </c>
      <c r="N25" s="349">
        <f>COUNTIF(E7:K44, "*Rahhulann*")/2</f>
        <v>0</v>
      </c>
      <c r="O25" s="776" t="s">
        <v>2394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55" t="s">
        <v>2386</v>
      </c>
      <c r="F26" s="755" t="s">
        <v>2316</v>
      </c>
      <c r="G26" s="757" t="s">
        <v>2255</v>
      </c>
      <c r="H26" s="761" t="s">
        <v>2393</v>
      </c>
      <c r="I26" s="757" t="s">
        <v>2395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1964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55" t="s">
        <v>2386</v>
      </c>
      <c r="F27" s="755" t="s">
        <v>2316</v>
      </c>
      <c r="G27" s="757" t="s">
        <v>2255</v>
      </c>
      <c r="H27" s="761" t="s">
        <v>2393</v>
      </c>
      <c r="I27" s="757" t="s">
        <v>2395</v>
      </c>
      <c r="J27" s="758" t="s">
        <v>211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1966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755" t="s">
        <v>2253</v>
      </c>
      <c r="F28" s="755" t="s">
        <v>2212</v>
      </c>
      <c r="G28" s="757" t="s">
        <v>2255</v>
      </c>
      <c r="H28" s="761" t="s">
        <v>2393</v>
      </c>
      <c r="I28" s="757" t="s">
        <v>2395</v>
      </c>
      <c r="J28" s="758" t="s">
        <v>211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2010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755" t="s">
        <v>2253</v>
      </c>
      <c r="F29" s="755" t="s">
        <v>2212</v>
      </c>
      <c r="G29" s="757" t="s">
        <v>2255</v>
      </c>
      <c r="H29" s="761" t="s">
        <v>2396</v>
      </c>
      <c r="I29" s="757" t="s">
        <v>2395</v>
      </c>
      <c r="J29" s="758" t="s">
        <v>211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2066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55" t="s">
        <v>2253</v>
      </c>
      <c r="F30" s="755" t="s">
        <v>2212</v>
      </c>
      <c r="G30" s="757" t="s">
        <v>2255</v>
      </c>
      <c r="H30" s="761" t="s">
        <v>2397</v>
      </c>
      <c r="I30" s="757" t="s">
        <v>2395</v>
      </c>
      <c r="J30" s="758" t="s">
        <v>211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2158</v>
      </c>
      <c r="N30" s="462">
        <f>COUNTIF(E7:K44, "*Jonathan*")/2</f>
        <v>0</v>
      </c>
      <c r="O30" s="779" t="s">
        <v>1925</v>
      </c>
      <c r="P30" s="789"/>
      <c r="Q30" s="793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755" t="s">
        <v>2253</v>
      </c>
      <c r="F31" s="755" t="s">
        <v>2212</v>
      </c>
      <c r="G31" s="757" t="s">
        <v>2398</v>
      </c>
      <c r="H31" s="761" t="s">
        <v>2397</v>
      </c>
      <c r="I31" s="757" t="s">
        <v>2395</v>
      </c>
      <c r="J31" s="758" t="s">
        <v>211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2162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755" t="s">
        <v>2253</v>
      </c>
      <c r="F32" s="755" t="s">
        <v>2351</v>
      </c>
      <c r="G32" s="757" t="s">
        <v>2398</v>
      </c>
      <c r="H32" s="756" t="s">
        <v>2399</v>
      </c>
      <c r="I32" s="757" t="s">
        <v>2395</v>
      </c>
      <c r="J32" s="758" t="s">
        <v>211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1112</v>
      </c>
      <c r="N32" s="418">
        <f>COUNTIF(E7:K44, "*Paul*")/2</f>
        <v>0</v>
      </c>
      <c r="O32" s="787" t="s">
        <v>2371</v>
      </c>
      <c r="P32" s="790"/>
      <c r="Q32" s="794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755" t="s">
        <v>2253</v>
      </c>
      <c r="F33" s="755" t="s">
        <v>2351</v>
      </c>
      <c r="G33" s="757" t="s">
        <v>2398</v>
      </c>
      <c r="H33" s="756" t="s">
        <v>2399</v>
      </c>
      <c r="I33" s="757" t="s">
        <v>2395</v>
      </c>
      <c r="J33" s="758" t="s">
        <v>211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1957</v>
      </c>
      <c r="H34" s="763"/>
      <c r="I34" s="764"/>
      <c r="J34" s="758" t="s">
        <v>2286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1957</v>
      </c>
      <c r="H35" s="763"/>
      <c r="I35" s="764"/>
      <c r="J35" s="758" t="s">
        <v>2286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2340</v>
      </c>
      <c r="H49" s="577">
        <v>45536</v>
      </c>
      <c r="I49" t="s">
        <v>2341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2015</v>
      </c>
      <c r="F51" s="662"/>
      <c r="G51" s="217" t="s">
        <v>2016</v>
      </c>
      <c r="H51" t="s">
        <v>1891</v>
      </c>
      <c r="M51" s="61"/>
      <c r="N51" s="62"/>
      <c r="O51" s="61"/>
    </row>
    <row r="52" spans="5:15" ht="15.75" x14ac:dyDescent="0.25">
      <c r="E52" t="s">
        <v>2017</v>
      </c>
      <c r="F52" s="659"/>
      <c r="G52" s="217" t="s">
        <v>2016</v>
      </c>
      <c r="H52" s="255" t="s">
        <v>2018</v>
      </c>
      <c r="M52" s="61"/>
      <c r="N52" s="62"/>
      <c r="O52" s="61"/>
    </row>
    <row r="53" spans="5:15" ht="15.75" x14ac:dyDescent="0.25">
      <c r="E53" t="s">
        <v>2079</v>
      </c>
      <c r="F53" s="678"/>
      <c r="G53" s="217"/>
      <c r="H53" s="255" t="s">
        <v>2080</v>
      </c>
      <c r="M53" s="61"/>
      <c r="N53" s="62"/>
      <c r="O53" s="61"/>
    </row>
    <row r="54" spans="5:15" ht="15.75" x14ac:dyDescent="0.25">
      <c r="E54" t="s">
        <v>2019</v>
      </c>
      <c r="F54" s="661"/>
      <c r="G54" s="660" t="s">
        <v>2016</v>
      </c>
      <c r="H54" s="61" t="s">
        <v>2020</v>
      </c>
      <c r="M54" s="61"/>
      <c r="N54" s="62"/>
      <c r="O54" s="61"/>
    </row>
    <row r="55" spans="5:15" ht="15.75" x14ac:dyDescent="0.25">
      <c r="E55" t="s">
        <v>2021</v>
      </c>
      <c r="F55" s="663"/>
      <c r="G55" s="660" t="s">
        <v>2016</v>
      </c>
      <c r="H55" s="255" t="s">
        <v>2022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2023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" activePane="topRight" state="frozen"/>
      <selection activeCell="A12" sqref="A12"/>
      <selection pane="topRight" activeCell="I38" sqref="I38"/>
    </sheetView>
  </sheetViews>
  <sheetFormatPr defaultRowHeight="15" x14ac:dyDescent="0.2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2400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1889</v>
      </c>
      <c r="M5" s="664" t="s">
        <v>82</v>
      </c>
      <c r="N5" s="799" t="s">
        <v>83</v>
      </c>
      <c r="O5" s="800" t="s">
        <v>84</v>
      </c>
      <c r="P5" s="795" t="s">
        <v>2310</v>
      </c>
      <c r="Q5" s="783" t="s">
        <v>2378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1978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211</v>
      </c>
      <c r="N10" s="326">
        <f>SUM(COUNTIFS(E7:K44,"*Vanness*"))/2</f>
        <v>0</v>
      </c>
      <c r="O10" s="803" t="s">
        <v>2138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 t="s">
        <v>2401</v>
      </c>
      <c r="F11" s="760" t="s">
        <v>2401</v>
      </c>
      <c r="G11" s="760" t="s">
        <v>2401</v>
      </c>
      <c r="H11" s="760" t="s">
        <v>2401</v>
      </c>
      <c r="I11" s="760" t="s">
        <v>2184</v>
      </c>
      <c r="J11" s="458" t="s">
        <v>1957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 t="s">
        <v>2401</v>
      </c>
      <c r="F12" s="760" t="s">
        <v>2401</v>
      </c>
      <c r="G12" s="760" t="s">
        <v>2401</v>
      </c>
      <c r="H12" s="760" t="s">
        <v>2401</v>
      </c>
      <c r="I12" s="760" t="s">
        <v>2184</v>
      </c>
      <c r="J12" s="458" t="s">
        <v>1957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2402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 t="s">
        <v>2401</v>
      </c>
      <c r="F13" s="760" t="s">
        <v>2401</v>
      </c>
      <c r="G13" s="760" t="s">
        <v>2401</v>
      </c>
      <c r="H13" s="760" t="s">
        <v>2401</v>
      </c>
      <c r="I13" s="760" t="s">
        <v>2184</v>
      </c>
      <c r="J13" s="458" t="s">
        <v>1957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2096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2212</v>
      </c>
      <c r="F14" s="515" t="s">
        <v>2403</v>
      </c>
      <c r="G14" s="515" t="s">
        <v>2401</v>
      </c>
      <c r="H14" s="261" t="s">
        <v>2404</v>
      </c>
      <c r="I14" s="452" t="s">
        <v>2405</v>
      </c>
      <c r="J14" s="458" t="s">
        <v>1957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2096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2212</v>
      </c>
      <c r="F15" s="515" t="s">
        <v>2403</v>
      </c>
      <c r="G15" s="515" t="s">
        <v>56</v>
      </c>
      <c r="H15" s="261" t="s">
        <v>2406</v>
      </c>
      <c r="I15" s="452" t="s">
        <v>2405</v>
      </c>
      <c r="J15" s="458" t="s">
        <v>1957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2388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2403</v>
      </c>
      <c r="F16" s="515" t="s">
        <v>2403</v>
      </c>
      <c r="G16" s="515" t="s">
        <v>56</v>
      </c>
      <c r="H16" s="261" t="s">
        <v>2406</v>
      </c>
      <c r="I16" s="452" t="s">
        <v>2405</v>
      </c>
      <c r="J16" s="458" t="s">
        <v>1957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2096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2403</v>
      </c>
      <c r="F17" s="515" t="s">
        <v>2403</v>
      </c>
      <c r="G17" s="515" t="s">
        <v>56</v>
      </c>
      <c r="H17" s="261" t="s">
        <v>2407</v>
      </c>
      <c r="I17" s="452" t="s">
        <v>2408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2010</v>
      </c>
      <c r="F18" s="515" t="s">
        <v>213</v>
      </c>
      <c r="G18" s="452" t="s">
        <v>1198</v>
      </c>
      <c r="H18" s="261" t="s">
        <v>2407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2010</v>
      </c>
      <c r="F19" s="515" t="s">
        <v>213</v>
      </c>
      <c r="G19" s="452" t="s">
        <v>1198</v>
      </c>
      <c r="H19" s="261" t="s">
        <v>2407</v>
      </c>
      <c r="I19" s="452" t="s">
        <v>2383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2010</v>
      </c>
      <c r="F20" s="515" t="s">
        <v>213</v>
      </c>
      <c r="G20" s="452" t="s">
        <v>1198</v>
      </c>
      <c r="H20" s="561" t="s">
        <v>2407</v>
      </c>
      <c r="I20" s="452" t="s">
        <v>2383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2382</v>
      </c>
      <c r="F21" s="515" t="s">
        <v>2299</v>
      </c>
      <c r="G21" s="452" t="s">
        <v>1198</v>
      </c>
      <c r="H21" s="561" t="s">
        <v>2348</v>
      </c>
      <c r="I21" s="452" t="s">
        <v>2383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252</v>
      </c>
      <c r="N21" s="327">
        <f>COUNTIF(E7:K44, "*Foo*")/2</f>
        <v>0</v>
      </c>
      <c r="O21" s="802" t="s">
        <v>2096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2382</v>
      </c>
      <c r="F22" s="515" t="s">
        <v>2409</v>
      </c>
      <c r="G22" s="452" t="s">
        <v>2269</v>
      </c>
      <c r="H22" s="561" t="s">
        <v>2348</v>
      </c>
      <c r="I22" s="452" t="s">
        <v>2383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1957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2010</v>
      </c>
      <c r="F23" s="705" t="s">
        <v>2410</v>
      </c>
      <c r="G23" s="694" t="s">
        <v>2047</v>
      </c>
      <c r="H23" s="782" t="s">
        <v>2411</v>
      </c>
      <c r="I23" s="694" t="s">
        <v>2412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1964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2159</v>
      </c>
      <c r="F24" s="705" t="s">
        <v>2410</v>
      </c>
      <c r="G24" s="694" t="s">
        <v>2047</v>
      </c>
      <c r="H24" s="782" t="s">
        <v>2411</v>
      </c>
      <c r="I24" s="694" t="s">
        <v>2413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1966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5" t="s">
        <v>2159</v>
      </c>
      <c r="F25" s="705" t="s">
        <v>2410</v>
      </c>
      <c r="G25" s="694" t="s">
        <v>2047</v>
      </c>
      <c r="H25" s="782" t="s">
        <v>2411</v>
      </c>
      <c r="I25" s="694" t="s">
        <v>2413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2010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2159</v>
      </c>
      <c r="F26" s="452" t="s">
        <v>390</v>
      </c>
      <c r="G26" s="452" t="s">
        <v>2047</v>
      </c>
      <c r="H26" s="561" t="s">
        <v>2348</v>
      </c>
      <c r="I26" s="452" t="s">
        <v>2113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2066</v>
      </c>
      <c r="N26" s="654">
        <f>COUNTIF(E7:K44, "*Phay*")/2</f>
        <v>0</v>
      </c>
      <c r="O26" s="802" t="s">
        <v>1978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2159</v>
      </c>
      <c r="F27" s="452" t="s">
        <v>390</v>
      </c>
      <c r="G27" s="452" t="s">
        <v>2047</v>
      </c>
      <c r="H27" s="561" t="s">
        <v>2348</v>
      </c>
      <c r="I27" s="452" t="s">
        <v>2316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2158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2159</v>
      </c>
      <c r="F28" s="452" t="s">
        <v>213</v>
      </c>
      <c r="G28" s="452" t="s">
        <v>2047</v>
      </c>
      <c r="H28" s="781" t="s">
        <v>2414</v>
      </c>
      <c r="I28" s="452" t="s">
        <v>2316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2162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1243</v>
      </c>
      <c r="F29" s="452" t="s">
        <v>213</v>
      </c>
      <c r="G29" s="452" t="s">
        <v>56</v>
      </c>
      <c r="H29" s="781" t="s">
        <v>2414</v>
      </c>
      <c r="I29" s="452" t="s">
        <v>2415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1112</v>
      </c>
      <c r="N29" s="334">
        <f>COUNTIF(E7:K44, "*Paul*")/2</f>
        <v>0</v>
      </c>
      <c r="O29" s="804" t="s">
        <v>2371</v>
      </c>
      <c r="P29" s="798"/>
      <c r="Q29" s="786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1243</v>
      </c>
      <c r="F30" s="452" t="s">
        <v>213</v>
      </c>
      <c r="G30" s="452" t="s">
        <v>56</v>
      </c>
      <c r="H30" s="781" t="s">
        <v>2414</v>
      </c>
      <c r="I30" s="306" t="s">
        <v>2416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1243</v>
      </c>
      <c r="F31" s="452" t="s">
        <v>213</v>
      </c>
      <c r="G31" s="452" t="s">
        <v>2047</v>
      </c>
      <c r="H31" s="781" t="s">
        <v>2414</v>
      </c>
      <c r="I31" s="306" t="s">
        <v>2416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1243</v>
      </c>
      <c r="F32" s="452" t="s">
        <v>213</v>
      </c>
      <c r="G32" s="452" t="s">
        <v>2047</v>
      </c>
      <c r="H32" s="781" t="s">
        <v>2414</v>
      </c>
      <c r="I32" s="306" t="s">
        <v>2047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1243</v>
      </c>
      <c r="F33" s="452" t="s">
        <v>213</v>
      </c>
      <c r="G33" s="452" t="s">
        <v>56</v>
      </c>
      <c r="H33" s="781" t="s">
        <v>2414</v>
      </c>
      <c r="I33" s="306" t="s">
        <v>2047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5">
      <c r="B45" s="218"/>
      <c r="C45" s="217"/>
      <c r="D45" s="255"/>
      <c r="G45" s="533"/>
      <c r="I45" s="199"/>
    </row>
    <row r="46" spans="2:20" ht="15" customHeight="1" x14ac:dyDescent="0.25">
      <c r="I46" s="199"/>
      <c r="M46" s="61"/>
      <c r="N46" s="62"/>
      <c r="O46" s="61"/>
    </row>
    <row r="47" spans="2:20" ht="15" customHeight="1" x14ac:dyDescent="0.25">
      <c r="F47" s="569"/>
      <c r="M47" s="61"/>
      <c r="N47" s="62"/>
      <c r="O47" s="61"/>
    </row>
    <row r="48" spans="2:20" ht="15" customHeight="1" x14ac:dyDescent="0.25">
      <c r="M48" s="61"/>
      <c r="N48" s="62"/>
      <c r="O48" s="61"/>
    </row>
    <row r="49" spans="5:15" ht="15" customHeight="1" x14ac:dyDescent="0.25">
      <c r="G49" t="s">
        <v>2340</v>
      </c>
      <c r="H49" s="577">
        <v>45543</v>
      </c>
      <c r="I49" t="s">
        <v>2341</v>
      </c>
      <c r="M49" s="61"/>
      <c r="N49" s="62"/>
      <c r="O49" s="61"/>
    </row>
    <row r="50" spans="5:15" ht="15" customHeight="1" x14ac:dyDescent="0.25">
      <c r="M50" s="61"/>
      <c r="N50" s="62"/>
      <c r="O50" s="61"/>
    </row>
    <row r="51" spans="5:15" ht="15" customHeight="1" x14ac:dyDescent="0.25">
      <c r="E51" s="660" t="s">
        <v>2015</v>
      </c>
      <c r="F51" s="662"/>
      <c r="G51" s="217" t="s">
        <v>2016</v>
      </c>
      <c r="H51" t="s">
        <v>1891</v>
      </c>
      <c r="M51" s="61"/>
      <c r="N51" s="62"/>
      <c r="O51" s="61"/>
    </row>
    <row r="52" spans="5:15" ht="15" customHeight="1" x14ac:dyDescent="0.25">
      <c r="E52" s="660" t="s">
        <v>2017</v>
      </c>
      <c r="F52" s="659"/>
      <c r="G52" s="217" t="s">
        <v>2016</v>
      </c>
      <c r="H52" s="255" t="s">
        <v>2018</v>
      </c>
      <c r="M52" s="61"/>
      <c r="N52" s="62"/>
      <c r="O52" s="61"/>
    </row>
    <row r="53" spans="5:15" ht="15" customHeight="1" x14ac:dyDescent="0.25">
      <c r="E53" s="660" t="s">
        <v>2079</v>
      </c>
      <c r="F53" s="678"/>
      <c r="G53" s="217"/>
      <c r="H53" s="255" t="s">
        <v>2080</v>
      </c>
      <c r="M53" s="61"/>
      <c r="N53" s="62"/>
      <c r="O53" s="61"/>
    </row>
    <row r="54" spans="5:15" ht="15" customHeight="1" x14ac:dyDescent="0.25">
      <c r="E54" s="660" t="s">
        <v>2019</v>
      </c>
      <c r="F54" s="661"/>
      <c r="G54" s="660" t="s">
        <v>2016</v>
      </c>
      <c r="H54" s="61" t="s">
        <v>2020</v>
      </c>
      <c r="M54" s="61"/>
      <c r="N54" s="62"/>
      <c r="O54" s="61"/>
    </row>
    <row r="55" spans="5:15" ht="15.75" x14ac:dyDescent="0.25">
      <c r="E55" s="660" t="s">
        <v>2021</v>
      </c>
      <c r="F55" s="663"/>
      <c r="G55" s="660" t="s">
        <v>2016</v>
      </c>
      <c r="H55" s="255" t="s">
        <v>2022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2023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2228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abSelected="1" zoomScale="115" zoomScaleNormal="115" workbookViewId="0">
      <pane xSplit="4" topLeftCell="E1" activePane="topRight" state="frozen"/>
      <selection activeCell="A4" sqref="A4"/>
      <selection pane="topRight" activeCell="I26" sqref="I26:I33"/>
    </sheetView>
  </sheetViews>
  <sheetFormatPr defaultRowHeight="15" x14ac:dyDescent="0.2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2417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2310</v>
      </c>
      <c r="Q5" s="783" t="s">
        <v>2378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2418</v>
      </c>
      <c r="P7" s="797"/>
      <c r="Q7" s="785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211</v>
      </c>
      <c r="N10" s="326">
        <f>SUM(COUNTIFS(E7:K44,"*Vanness*"))/2</f>
        <v>0</v>
      </c>
      <c r="O10" s="803" t="s">
        <v>2138</v>
      </c>
      <c r="P10" s="797"/>
      <c r="Q10" s="785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1243</v>
      </c>
      <c r="H11" s="760" t="s">
        <v>1243</v>
      </c>
      <c r="I11" s="760" t="s">
        <v>1243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539</v>
      </c>
      <c r="P11" s="797"/>
      <c r="Q11" s="785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1243</v>
      </c>
      <c r="H12" s="760" t="s">
        <v>1243</v>
      </c>
      <c r="I12" s="760" t="s">
        <v>1243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1243</v>
      </c>
      <c r="H13" s="760" t="s">
        <v>1243</v>
      </c>
      <c r="I13" s="760" t="s">
        <v>1243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2096</v>
      </c>
      <c r="P13" s="797"/>
      <c r="Q13" s="785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1980</v>
      </c>
      <c r="H14" s="808" t="s">
        <v>2419</v>
      </c>
      <c r="I14" s="808" t="s">
        <v>2419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2096</v>
      </c>
      <c r="P14" s="797"/>
      <c r="Q14" s="785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1980</v>
      </c>
      <c r="H15" s="808" t="s">
        <v>2420</v>
      </c>
      <c r="I15" s="808" t="s">
        <v>2421</v>
      </c>
      <c r="J15" s="458"/>
      <c r="K15" s="460"/>
      <c r="L15" s="61"/>
      <c r="M15" s="647" t="s">
        <v>67</v>
      </c>
      <c r="N15" s="551">
        <f>COUNTIF(E7:K44, "*Jia Leong*")/2</f>
        <v>5.5</v>
      </c>
      <c r="O15" s="802"/>
      <c r="P15" s="797"/>
      <c r="Q15" s="785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2425</v>
      </c>
      <c r="H16" s="808" t="s">
        <v>2420</v>
      </c>
      <c r="I16" s="808" t="s">
        <v>2421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2096</v>
      </c>
      <c r="P16" s="797"/>
      <c r="Q16" s="785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2426</v>
      </c>
      <c r="H17" s="808" t="s">
        <v>2420</v>
      </c>
      <c r="I17" s="808" t="s">
        <v>2421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2423</v>
      </c>
      <c r="H18" s="261" t="s">
        <v>2472</v>
      </c>
      <c r="I18" s="452" t="s">
        <v>2386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806"/>
      <c r="F19" s="806" t="s">
        <v>1957</v>
      </c>
      <c r="G19" s="694" t="s">
        <v>2423</v>
      </c>
      <c r="H19" s="261" t="s">
        <v>2420</v>
      </c>
      <c r="I19" s="452" t="s">
        <v>2386</v>
      </c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806"/>
      <c r="F20" s="806" t="s">
        <v>1957</v>
      </c>
      <c r="G20" s="694" t="s">
        <v>2299</v>
      </c>
      <c r="H20" s="261" t="s">
        <v>2471</v>
      </c>
      <c r="I20" s="452" t="s">
        <v>2386</v>
      </c>
      <c r="J20" s="458"/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806"/>
      <c r="F21" s="806" t="s">
        <v>1957</v>
      </c>
      <c r="G21" s="694" t="s">
        <v>2299</v>
      </c>
      <c r="H21" s="261" t="s">
        <v>2471</v>
      </c>
      <c r="I21" s="452" t="s">
        <v>2386</v>
      </c>
      <c r="J21" s="458"/>
      <c r="K21" s="460"/>
      <c r="L21" s="61"/>
      <c r="M21" s="646" t="s">
        <v>252</v>
      </c>
      <c r="N21" s="327">
        <f>COUNTIF(E7:K44, "*Foo*")/2</f>
        <v>0</v>
      </c>
      <c r="O21" s="802" t="s">
        <v>2096</v>
      </c>
      <c r="P21" s="797"/>
      <c r="Q21" s="785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806"/>
      <c r="F22" s="806" t="s">
        <v>1957</v>
      </c>
      <c r="G22" s="694" t="s">
        <v>2299</v>
      </c>
      <c r="H22" s="261" t="s">
        <v>2383</v>
      </c>
      <c r="I22" s="452" t="s">
        <v>2383</v>
      </c>
      <c r="J22" s="458"/>
      <c r="K22" s="460"/>
      <c r="L22" s="61"/>
      <c r="M22" s="646" t="s">
        <v>1957</v>
      </c>
      <c r="N22" s="327">
        <f>COUNTIF(E7:K44, "*Ivan*")/2</f>
        <v>7</v>
      </c>
      <c r="O22" s="802" t="s">
        <v>1978</v>
      </c>
      <c r="P22" s="797"/>
      <c r="Q22" s="785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1954</v>
      </c>
      <c r="H23" s="261" t="s">
        <v>2383</v>
      </c>
      <c r="I23" s="452" t="s">
        <v>2383</v>
      </c>
      <c r="J23" s="458"/>
      <c r="K23" s="460"/>
      <c r="L23" s="61"/>
      <c r="M23" s="646" t="s">
        <v>1964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2429</v>
      </c>
      <c r="H24" s="261" t="s">
        <v>67</v>
      </c>
      <c r="I24" s="452" t="s">
        <v>2383</v>
      </c>
      <c r="J24" s="458"/>
      <c r="K24" s="460"/>
      <c r="L24" s="61"/>
      <c r="M24" s="650" t="s">
        <v>1966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2427</v>
      </c>
      <c r="H25" s="261" t="s">
        <v>67</v>
      </c>
      <c r="I25" s="452" t="s">
        <v>2383</v>
      </c>
      <c r="J25" s="458"/>
      <c r="K25" s="460"/>
      <c r="L25" s="61"/>
      <c r="M25" s="650" t="s">
        <v>2010</v>
      </c>
      <c r="N25" s="654">
        <f>COUNTIF(E7:K44, "*Heng*")/2</f>
        <v>0</v>
      </c>
      <c r="O25" s="801" t="s">
        <v>1925</v>
      </c>
      <c r="P25" s="797"/>
      <c r="Q25" s="785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2427</v>
      </c>
      <c r="H26" s="261" t="s">
        <v>67</v>
      </c>
      <c r="I26" s="452" t="s">
        <v>2334</v>
      </c>
      <c r="J26" s="458"/>
      <c r="K26" s="460"/>
      <c r="L26" s="61"/>
      <c r="M26" s="646" t="s">
        <v>2066</v>
      </c>
      <c r="N26" s="654">
        <f>COUNTIF(E7:K44, "*Phay*")/2</f>
        <v>0</v>
      </c>
      <c r="O26" s="802" t="s">
        <v>1925</v>
      </c>
      <c r="P26" s="797"/>
      <c r="Q26" s="785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2427</v>
      </c>
      <c r="H27" s="261" t="s">
        <v>67</v>
      </c>
      <c r="I27" s="452" t="s">
        <v>2334</v>
      </c>
      <c r="J27" s="458"/>
      <c r="K27" s="460"/>
      <c r="L27" s="61"/>
      <c r="M27" s="650" t="s">
        <v>2158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 x14ac:dyDescent="0.3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2424</v>
      </c>
      <c r="H28" s="261" t="s">
        <v>2473</v>
      </c>
      <c r="I28" s="452" t="s">
        <v>2334</v>
      </c>
      <c r="J28" s="458"/>
      <c r="K28" s="460"/>
      <c r="L28" s="61"/>
      <c r="M28" s="646" t="s">
        <v>2162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2424</v>
      </c>
      <c r="H29" s="261"/>
      <c r="I29" s="452" t="s">
        <v>2334</v>
      </c>
      <c r="J29" s="458"/>
      <c r="K29" s="460"/>
      <c r="L29" s="61"/>
      <c r="M29" s="651" t="s">
        <v>1112</v>
      </c>
      <c r="N29" s="334">
        <f>COUNTIF(E7:K44, "*Paul*")/2</f>
        <v>4</v>
      </c>
      <c r="O29" s="804" t="s">
        <v>2371</v>
      </c>
      <c r="P29" s="798"/>
      <c r="Q29" s="786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2422</v>
      </c>
      <c r="H30" s="261"/>
      <c r="I30" s="452" t="s">
        <v>2334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2424</v>
      </c>
      <c r="H31" s="261"/>
      <c r="I31" s="452" t="s">
        <v>2334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2422</v>
      </c>
      <c r="H32" s="261"/>
      <c r="I32" s="452" t="s">
        <v>2334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2422</v>
      </c>
      <c r="H33" s="261"/>
      <c r="I33" s="452" t="s">
        <v>2334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2340</v>
      </c>
      <c r="H49" s="577">
        <v>45550</v>
      </c>
      <c r="I49" t="s">
        <v>2341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s="660" t="s">
        <v>2015</v>
      </c>
      <c r="F51" s="662"/>
      <c r="G51" s="217" t="s">
        <v>2016</v>
      </c>
      <c r="H51" t="s">
        <v>1891</v>
      </c>
      <c r="M51" s="61"/>
      <c r="N51" s="62"/>
      <c r="O51" s="61"/>
    </row>
    <row r="52" spans="5:15" ht="15.75" x14ac:dyDescent="0.25">
      <c r="E52" s="660" t="s">
        <v>2017</v>
      </c>
      <c r="F52" s="659"/>
      <c r="G52" s="217" t="s">
        <v>2016</v>
      </c>
      <c r="H52" s="255" t="s">
        <v>2018</v>
      </c>
      <c r="M52" s="61"/>
      <c r="N52" s="62"/>
      <c r="O52" s="61"/>
    </row>
    <row r="53" spans="5:15" ht="15.75" x14ac:dyDescent="0.25">
      <c r="E53" s="660" t="s">
        <v>2079</v>
      </c>
      <c r="F53" s="678"/>
      <c r="G53" s="217"/>
      <c r="H53" s="255" t="s">
        <v>2080</v>
      </c>
      <c r="M53" s="61"/>
      <c r="N53" s="62"/>
      <c r="O53" s="61"/>
    </row>
    <row r="54" spans="5:15" ht="15.75" x14ac:dyDescent="0.25">
      <c r="E54" s="660" t="s">
        <v>2019</v>
      </c>
      <c r="F54" s="661"/>
      <c r="G54" s="660" t="s">
        <v>2016</v>
      </c>
      <c r="H54" s="61" t="s">
        <v>2020</v>
      </c>
      <c r="M54" s="61"/>
      <c r="N54" s="62"/>
      <c r="O54" s="61"/>
    </row>
    <row r="55" spans="5:15" ht="15.75" x14ac:dyDescent="0.25">
      <c r="E55" s="660" t="s">
        <v>2021</v>
      </c>
      <c r="F55" s="663"/>
      <c r="G55" s="660" t="s">
        <v>2016</v>
      </c>
      <c r="H55" s="255" t="s">
        <v>2022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2023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2228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1889</v>
      </c>
      <c r="M5" s="664" t="s">
        <v>82</v>
      </c>
      <c r="N5" s="799" t="s">
        <v>83</v>
      </c>
      <c r="O5" s="800" t="s">
        <v>84</v>
      </c>
      <c r="P5" s="795" t="s">
        <v>2310</v>
      </c>
      <c r="Q5" s="783" t="s">
        <v>2378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2428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211</v>
      </c>
      <c r="N10" s="326">
        <f>SUM(COUNTIFS(E7:K44,"*Vanness*"))/2</f>
        <v>0</v>
      </c>
      <c r="O10" s="803" t="s">
        <v>2138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2096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2096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2096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252</v>
      </c>
      <c r="N21" s="327">
        <f>COUNTIF(E7:K44, "*Foo*")/2</f>
        <v>0</v>
      </c>
      <c r="O21" s="802" t="s">
        <v>2096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1957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1964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1966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2010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2066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2158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 x14ac:dyDescent="0.3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2162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1112</v>
      </c>
      <c r="N29" s="334">
        <f>COUNTIF(E7:K44, "*Paul*")/2</f>
        <v>0</v>
      </c>
      <c r="O29" s="804" t="s">
        <v>2371</v>
      </c>
      <c r="P29" s="798"/>
      <c r="Q29" s="786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2340</v>
      </c>
      <c r="H49" s="577">
        <v>45557</v>
      </c>
      <c r="I49" t="s">
        <v>2341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s="660" t="s">
        <v>2015</v>
      </c>
      <c r="F51" s="662"/>
      <c r="G51" s="217" t="s">
        <v>2016</v>
      </c>
      <c r="H51" t="s">
        <v>1891</v>
      </c>
      <c r="M51" s="61"/>
      <c r="N51" s="62"/>
      <c r="O51" s="61"/>
    </row>
    <row r="52" spans="5:15" ht="15.75" x14ac:dyDescent="0.25">
      <c r="E52" s="660" t="s">
        <v>2017</v>
      </c>
      <c r="F52" s="659"/>
      <c r="G52" s="217" t="s">
        <v>2016</v>
      </c>
      <c r="H52" s="255" t="s">
        <v>2018</v>
      </c>
      <c r="M52" s="61"/>
      <c r="N52" s="62"/>
      <c r="O52" s="61"/>
    </row>
    <row r="53" spans="5:15" ht="15.75" x14ac:dyDescent="0.25">
      <c r="E53" s="660" t="s">
        <v>2079</v>
      </c>
      <c r="F53" s="678"/>
      <c r="G53" s="217"/>
      <c r="H53" s="255" t="s">
        <v>2080</v>
      </c>
      <c r="M53" s="61"/>
      <c r="N53" s="62"/>
      <c r="O53" s="61"/>
    </row>
    <row r="54" spans="5:15" ht="15.75" x14ac:dyDescent="0.25">
      <c r="E54" s="660" t="s">
        <v>2019</v>
      </c>
      <c r="F54" s="661"/>
      <c r="G54" s="660" t="s">
        <v>2016</v>
      </c>
      <c r="H54" s="61" t="s">
        <v>2020</v>
      </c>
      <c r="M54" s="61"/>
      <c r="N54" s="62"/>
      <c r="O54" s="61"/>
    </row>
    <row r="55" spans="5:15" ht="15.75" x14ac:dyDescent="0.25">
      <c r="E55" s="660" t="s">
        <v>2021</v>
      </c>
      <c r="F55" s="663"/>
      <c r="G55" s="660" t="s">
        <v>2016</v>
      </c>
      <c r="H55" s="255" t="s">
        <v>2022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2023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2340</v>
      </c>
      <c r="H49" s="577">
        <v>45564</v>
      </c>
      <c r="I49" t="s">
        <v>2341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s="660" t="s">
        <v>2015</v>
      </c>
      <c r="F51" s="662"/>
      <c r="G51" s="217" t="s">
        <v>2016</v>
      </c>
      <c r="H51" t="s">
        <v>1891</v>
      </c>
      <c r="M51" s="61"/>
      <c r="N51" s="62"/>
      <c r="O51" s="61"/>
    </row>
    <row r="52" spans="5:15" ht="15.75" x14ac:dyDescent="0.25">
      <c r="E52" s="660" t="s">
        <v>2017</v>
      </c>
      <c r="F52" s="659"/>
      <c r="G52" s="217" t="s">
        <v>2016</v>
      </c>
      <c r="H52" s="255" t="s">
        <v>2018</v>
      </c>
      <c r="M52" s="61"/>
      <c r="N52" s="62"/>
      <c r="O52" s="61"/>
    </row>
    <row r="53" spans="5:15" ht="15.75" x14ac:dyDescent="0.25">
      <c r="E53" s="660" t="s">
        <v>2079</v>
      </c>
      <c r="F53" s="678"/>
      <c r="G53" s="217"/>
      <c r="H53" s="255" t="s">
        <v>2080</v>
      </c>
      <c r="M53" s="61"/>
      <c r="N53" s="62"/>
      <c r="O53" s="61"/>
    </row>
    <row r="54" spans="5:15" ht="15.75" x14ac:dyDescent="0.25">
      <c r="E54" s="660" t="s">
        <v>2019</v>
      </c>
      <c r="F54" s="661"/>
      <c r="G54" s="660" t="s">
        <v>2016</v>
      </c>
      <c r="H54" s="61" t="s">
        <v>2020</v>
      </c>
      <c r="M54" s="61"/>
      <c r="N54" s="62"/>
      <c r="O54" s="61"/>
    </row>
    <row r="55" spans="5:15" ht="15.75" x14ac:dyDescent="0.25">
      <c r="E55" s="660" t="s">
        <v>2021</v>
      </c>
      <c r="F55" s="663"/>
      <c r="G55" s="660" t="s">
        <v>2016</v>
      </c>
      <c r="H55" s="255" t="s">
        <v>2022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2023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2228</v>
      </c>
    </row>
  </sheetData>
  <mergeCells count="3">
    <mergeCell ref="B1:K1"/>
    <mergeCell ref="B2:K2"/>
    <mergeCell ref="B3:K3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2024-09-19T12:59:52Z</dcterms:modified>
  <cp:category/>
  <cp:contentStatus/>
</cp:coreProperties>
</file>